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mpandian/Documents/Work/Designer/Designer Hardware Sizing Guide/"/>
    </mc:Choice>
  </mc:AlternateContent>
  <xr:revisionPtr revIDLastSave="0" documentId="13_ncr:1_{61CC6BCB-D849-A748-BA59-3D432671A80D}" xr6:coauthVersionLast="46" xr6:coauthVersionMax="46" xr10:uidLastSave="{00000000-0000-0000-0000-000000000000}"/>
  <bookViews>
    <workbookView xWindow="0" yWindow="460" windowWidth="38400" windowHeight="20160" xr2:uid="{00000000-000D-0000-FFFF-FFFF00000000}"/>
  </bookViews>
  <sheets>
    <sheet name="Main" sheetId="1" r:id="rId1"/>
    <sheet name="Server Profiles" sheetId="6" r:id="rId2"/>
    <sheet name="Load Calculation" sheetId="8" r:id="rId3"/>
    <sheet name="Data" sheetId="7" r:id="rId4"/>
  </sheets>
  <definedNames>
    <definedName name="AppComplexityFactor">'Load Calculation'!$A$3</definedName>
    <definedName name="ApplComplexityFacotor">'Load Calculation'!$B$12</definedName>
    <definedName name="ApplicationComplexity">Data!$B$24</definedName>
    <definedName name="ApplicationComplexityFactor">'Load Calculation'!$B$3</definedName>
    <definedName name="ApplicationFiles">Data!$B$16</definedName>
    <definedName name="ApplicationProfile">"Option Button 16"</definedName>
    <definedName name="AudioRequests">Data!$B$12</definedName>
    <definedName name="AvgMinimalNodes">Data!#REF!</definedName>
    <definedName name="AvgRps">'Load Calculation'!#REF!</definedName>
    <definedName name="AvgSessions">Main!#REF!</definedName>
    <definedName name="AvgSingleRps">'Load Calculation'!#REF!</definedName>
    <definedName name="AvgTotalRps">'Load Calculation'!#REF!</definedName>
    <definedName name="BusinessObjects">Data!$B$13</definedName>
    <definedName name="CapsPerInstance">Data!$B$5</definedName>
    <definedName name="CpuCores">Main!#REF!</definedName>
    <definedName name="ElasticFactor">Data!#REF!</definedName>
    <definedName name="EstimatedAvgNodes">'Load Calculation'!#REF!</definedName>
    <definedName name="EstimatedMinimalNodes">'Load Calculation'!#REF!</definedName>
    <definedName name="EstimatedNodesCount">'Load Calculation'!#REF!</definedName>
    <definedName name="EstimatedPeakNodes">'Load Calculation'!#REF!</definedName>
    <definedName name="ExternalRequests">Data!$B$14</definedName>
    <definedName name="Grammars">Data!$B$15</definedName>
    <definedName name="LPAvgSessions">'Load Calculation'!#REF!</definedName>
    <definedName name="LPSessionsRatio">Data!#REF!</definedName>
    <definedName name="MaxAudioRequests">Main!$F$11</definedName>
    <definedName name="MaxBusinessCtlRequests">Main!$F$12</definedName>
    <definedName name="MaxCaps">Main!$F$6</definedName>
    <definedName name="MaxCustomAudioRqs">Main!$G$17</definedName>
    <definedName name="MaxCustomBusinessCtlRqs">Main!$G$18</definedName>
    <definedName name="MaxCustomExternalRqs">Main!$G$19</definedName>
    <definedName name="MaxCustomGrammarRqs">Main!$G$20</definedName>
    <definedName name="MaxCustomServiceRequests">Main!#REF!</definedName>
    <definedName name="MaxCustonSharedModules">Main!$G$21</definedName>
    <definedName name="MaxDesignerUsers">Main!$F$7</definedName>
    <definedName name="MaxDesignerUsersPerInstance">Data!$B$29</definedName>
    <definedName name="MaxExternalRequests">Main!$F$13</definedName>
    <definedName name="MaxGrammarRequests">Main!$F$14</definedName>
    <definedName name="MaximumCaps">Main!#REF!</definedName>
    <definedName name="MaxSingleRps">'Load Calculation'!#REF!</definedName>
    <definedName name="MaxTotalRps">'Load Calculation'!#REF!</definedName>
    <definedName name="MinimalNodes">Data!$B$6</definedName>
    <definedName name="MinimumDesignerNodes">Data!$B$30</definedName>
    <definedName name="PageRps">'Load Calculation'!#REF!</definedName>
    <definedName name="PerMinuteAgentsIn">'Load Calculation'!#REF!</definedName>
    <definedName name="PerMinuteAgentsOut">'Load Calculation'!#REF!</definedName>
    <definedName name="PerMinuteClientIn">'Load Calculation'!#REF!</definedName>
    <definedName name="PerMinuteClientOut">'Load Calculation'!#REF!</definedName>
    <definedName name="RecommendedDesignerNodes">'Load Calculation'!$B$21</definedName>
    <definedName name="ScaleFactor">Data!#REF!</definedName>
    <definedName name="SDR">Data!$B$17</definedName>
    <definedName name="SingleRps">Data!#REF!</definedName>
    <definedName name="SiteType">Main!#REF!</definedName>
    <definedName name="SiteTypes">Data!#REF!</definedName>
    <definedName name="TotalAvgNodes">'Load Calculation'!#REF!</definedName>
    <definedName name="TotalInputRequests">'Load Calculation'!$B$11</definedName>
    <definedName name="TotalMinimalNodes">'Load Calculation'!$B$15</definedName>
    <definedName name="TotalNodeCount">'Load Calculation'!#REF!</definedName>
    <definedName name="TotalNodesCount">'Load Calculation'!#REF!</definedName>
    <definedName name="TotalPeakNodes">'Load Calculation'!#REF!</definedName>
    <definedName name="TotalRequestsSMALL">Data!$A$19</definedName>
    <definedName name="TotalRequestsSmallComplexity">Data!$B$19</definedName>
    <definedName name="ValidCores">Data!#REF!</definedName>
    <definedName name="WebsocketEnabled">Main!#REF!</definedName>
    <definedName name="WSAvgRps">'Load Calculation'!#REF!</definedName>
    <definedName name="WSAvgSessions">'Load Calculation'!#REF!</definedName>
    <definedName name="WSAvgSingleRps">'Load Calculation'!#REF!</definedName>
    <definedName name="WSAvgTotalRps">'Load Calculation'!#REF!</definedName>
    <definedName name="WSEstimatedAvgNodes">'Load Calculation'!#REF!</definedName>
    <definedName name="WSEstimatedMinimalNodes">'Load Calculation'!#REF!</definedName>
    <definedName name="WSEstimatedPeakNodes">'Load Calculation'!#REF!</definedName>
    <definedName name="WSMaxSingleRps">'Load Calculation'!#REF!</definedName>
    <definedName name="WSMaxTotalRps">'Load Calculation'!#REF!</definedName>
    <definedName name="WSSessionsRatio">Data!#REF!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8" l="1"/>
  <c r="G36" i="1" s="1"/>
  <c r="B3" i="8" l="1" a="1"/>
  <c r="B3" i="8" s="1"/>
  <c r="B9" i="8" s="1"/>
  <c r="F14" i="1" a="1"/>
  <c r="F14" i="1" s="1"/>
  <c r="B8" i="8" s="1"/>
  <c r="F13" i="1" a="1"/>
  <c r="F13" i="1" s="1"/>
  <c r="B7" i="8" s="1"/>
  <c r="F12" i="1" a="1"/>
  <c r="F12" i="1" s="1"/>
  <c r="B6" i="8" s="1"/>
  <c r="F11" i="1" a="1"/>
  <c r="F11" i="1" s="1"/>
  <c r="B5" i="8" s="1"/>
  <c r="B19" i="7"/>
  <c r="B11" i="8" l="1"/>
  <c r="B12" i="8" s="1"/>
  <c r="G28" i="1"/>
  <c r="B15" i="8" l="1"/>
  <c r="G35" i="1" s="1"/>
  <c r="G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<sst xmlns="http://schemas.openxmlformats.org/spreadsheetml/2006/main" count="72" uniqueCount="57">
  <si>
    <t>Estimated peak requests per second</t>
  </si>
  <si>
    <t>RAM</t>
  </si>
  <si>
    <t>CPU</t>
  </si>
  <si>
    <t>Recommended Hardware Configuration</t>
  </si>
  <si>
    <t>Estimated load</t>
  </si>
  <si>
    <t>Estimated average requests per second</t>
  </si>
  <si>
    <t>Note:</t>
  </si>
  <si>
    <t>Recommended DAS nodes count</t>
  </si>
  <si>
    <t>Number of caps load conducted</t>
  </si>
  <si>
    <t>Number of instance on the above load</t>
  </si>
  <si>
    <t>Maximum number of caps per instance</t>
  </si>
  <si>
    <t>Minimum nodes count for HA</t>
  </si>
  <si>
    <t>Load data</t>
  </si>
  <si>
    <t>1 TB</t>
  </si>
  <si>
    <t>AWS instance type(if AWS is chosen)</t>
  </si>
  <si>
    <t>i3.xlarge</t>
  </si>
  <si>
    <t>Disk Space (based on workspace size)</t>
  </si>
  <si>
    <t>Maximum number of audio requests</t>
  </si>
  <si>
    <t>Application Complexity</t>
  </si>
  <si>
    <t>Maximum number of external http requests</t>
  </si>
  <si>
    <t>Maximum number of grammar requests</t>
  </si>
  <si>
    <t>Designer Application Complexity</t>
  </si>
  <si>
    <t>Application Complexity Factor</t>
  </si>
  <si>
    <t>Business objects</t>
  </si>
  <si>
    <t>Audio requests</t>
  </si>
  <si>
    <t>External requests</t>
  </si>
  <si>
    <t>Grammars</t>
  </si>
  <si>
    <t>Application files(scxml, vxml, js)</t>
  </si>
  <si>
    <t>SDR requests</t>
  </si>
  <si>
    <t>Total Requests</t>
  </si>
  <si>
    <t>Total input requests</t>
  </si>
  <si>
    <t>Application file requests for this complexity</t>
  </si>
  <si>
    <t>SMALL - Application complexity Definition</t>
  </si>
  <si>
    <t>SDR requests for this complexity</t>
  </si>
  <si>
    <t>Application complexity facotor for the input</t>
  </si>
  <si>
    <t>Input audio requests</t>
  </si>
  <si>
    <t>Input business control requests</t>
  </si>
  <si>
    <t>Input External http requests</t>
  </si>
  <si>
    <t>Maximum number of shared modules used in the application</t>
  </si>
  <si>
    <t>Input grammar requests</t>
  </si>
  <si>
    <t>Peak number of IVR calls per second (caps)</t>
  </si>
  <si>
    <t>Maximum number of Designer users</t>
  </si>
  <si>
    <t>Recommended Designer nodes count</t>
  </si>
  <si>
    <t>DAS</t>
  </si>
  <si>
    <t>Designer</t>
  </si>
  <si>
    <t>m5.xlarge</t>
  </si>
  <si>
    <t>Maximum number of users per instance</t>
  </si>
  <si>
    <t>Recommended Designer minimal nodes</t>
  </si>
  <si>
    <t>Recommended DAS minimal nodes</t>
  </si>
  <si>
    <t>Genesys Designer Application Server(DAS) and Designer Sizing Calculator</t>
  </si>
  <si>
    <t>Maximum number of business control requests (Business hours, Special Days, Datatables, Emergency Flags)</t>
  </si>
  <si>
    <t xml:space="preserve">Minimum 2 nodes are required for High Availability (HA). </t>
  </si>
  <si>
    <t>Multicore (4+) CPU</t>
  </si>
  <si>
    <t>32 GB</t>
  </si>
  <si>
    <t>16 GB</t>
  </si>
  <si>
    <t xml:space="preserve">Recommended Deployment </t>
  </si>
  <si>
    <t>Enter custom application complexity if custom is selected: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</si>
</sst>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sz val="11"/>
      <color theme="1"/>
      <name val="Calibri"/>
      <family val="2"/>
      <charset val="204"/>
      <scheme val="minor"/>
    </font>
    <font>
      <b/>
      <sz val="10"/>
      <color rgb="FF000000"/>
      <name val="Arial"/>
      <family val="2"/>
      <charset val="204"/>
    </font>
    <font>
      <sz val="16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8"/>
      <color rgb="FF000000"/>
      <name val="Segoe U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9" fontId="4" fillId="0" borderId="0" applyFont="0" applyFill="0" applyBorder="0" applyAlignment="0" applyProtection="0"/>
    <xf numFmtId="0" fontId="1" fillId="0" borderId="0"/>
  </cellStyleXfs>
  <cellXfs count="113">
    <xf numFmtId="0" fontId="0" fillId="0" borderId="0" xfId="0" applyAlignment="1">
      <alignment wrapText="1"/>
    </xf>
    <xf numFmtId="0" fontId="0" fillId="0" borderId="0" xfId="0" applyBorder="1" applyAlignment="1" applyProtection="1">
      <alignment wrapText="1"/>
    </xf>
    <xf numFmtId="0" fontId="0" fillId="0" borderId="0" xfId="0" applyAlignment="1" applyProtection="1">
      <alignment wrapText="1"/>
    </xf>
    <xf numFmtId="0" fontId="3" fillId="0" borderId="0" xfId="0" applyFont="1" applyBorder="1" applyAlignment="1" applyProtection="1">
      <alignment horizontal="left"/>
    </xf>
    <xf numFmtId="0" fontId="0" fillId="0" borderId="0" xfId="0" applyProtection="1"/>
    <xf numFmtId="0" fontId="3" fillId="0" borderId="0" xfId="0" applyFont="1" applyBorder="1" applyAlignment="1" applyProtection="1">
      <alignment horizontal="left" wrapText="1"/>
    </xf>
    <xf numFmtId="0" fontId="4" fillId="0" borderId="0" xfId="1" applyAlignment="1">
      <alignment wrapText="1"/>
    </xf>
    <xf numFmtId="0" fontId="4" fillId="0" borderId="0" xfId="1" applyAlignment="1"/>
    <xf numFmtId="0" fontId="0" fillId="0" borderId="3" xfId="0" applyBorder="1" applyProtection="1"/>
    <xf numFmtId="0" fontId="3" fillId="0" borderId="0" xfId="0" applyFont="1" applyBorder="1" applyAlignment="1" applyProtection="1">
      <alignment horizontal="left" wrapText="1"/>
    </xf>
    <xf numFmtId="0" fontId="0" fillId="0" borderId="0" xfId="0" applyBorder="1" applyProtection="1"/>
    <xf numFmtId="0" fontId="4" fillId="0" borderId="0" xfId="1" applyFont="1" applyBorder="1" applyAlignment="1">
      <alignment horizontal="left"/>
    </xf>
    <xf numFmtId="0" fontId="5" fillId="3" borderId="0" xfId="0" applyFont="1" applyFill="1" applyBorder="1" applyAlignment="1" applyProtection="1">
      <alignment horizontal="right"/>
    </xf>
    <xf numFmtId="0" fontId="3" fillId="0" borderId="0" xfId="0" applyFont="1" applyBorder="1" applyAlignment="1" applyProtection="1">
      <alignment horizontal="left" wrapText="1"/>
    </xf>
    <xf numFmtId="0" fontId="4" fillId="0" borderId="0" xfId="1" applyFont="1" applyBorder="1" applyAlignment="1">
      <alignment horizontal="left"/>
    </xf>
    <xf numFmtId="0" fontId="3" fillId="0" borderId="0" xfId="0" applyFont="1" applyBorder="1" applyAlignment="1" applyProtection="1">
      <alignment horizontal="left" wrapText="1"/>
    </xf>
    <xf numFmtId="0" fontId="6" fillId="3" borderId="0" xfId="0" applyFont="1" applyFill="1" applyBorder="1" applyAlignment="1" applyProtection="1">
      <alignment horizontal="right"/>
    </xf>
    <xf numFmtId="0" fontId="3" fillId="0" borderId="0" xfId="1" applyFont="1" applyBorder="1" applyAlignment="1">
      <alignment horizontal="left"/>
    </xf>
    <xf numFmtId="0" fontId="3" fillId="0" borderId="0" xfId="0" applyFont="1" applyBorder="1" applyAlignment="1" applyProtection="1">
      <alignment horizontal="left"/>
    </xf>
    <xf numFmtId="0" fontId="3" fillId="0" borderId="2" xfId="0" applyFont="1" applyBorder="1" applyAlignment="1" applyProtection="1">
      <alignment horizontal="left"/>
    </xf>
    <xf numFmtId="0" fontId="3" fillId="0" borderId="0" xfId="0" applyFont="1" applyBorder="1" applyAlignment="1" applyProtection="1">
      <alignment horizontal="left" wrapText="1"/>
    </xf>
    <xf numFmtId="0" fontId="3" fillId="0" borderId="3" xfId="0" applyFont="1" applyBorder="1" applyAlignment="1" applyProtection="1">
      <alignment horizontal="left" wrapText="1"/>
    </xf>
    <xf numFmtId="0" fontId="6" fillId="0" borderId="3" xfId="0" applyFont="1" applyBorder="1" applyAlignment="1" applyProtection="1">
      <alignment horizontal="left"/>
    </xf>
    <xf numFmtId="0" fontId="4" fillId="0" borderId="0" xfId="1" applyFont="1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0" borderId="3" xfId="1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" fillId="0" borderId="11" xfId="0" applyFon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2" xfId="0" applyBorder="1" applyAlignment="1">
      <alignment wrapText="1"/>
    </xf>
    <xf numFmtId="0" fontId="0" fillId="0" borderId="13" xfId="0" applyBorder="1" applyAlignment="1">
      <alignment wrapText="1"/>
    </xf>
    <xf numFmtId="0" fontId="5" fillId="0" borderId="14" xfId="0" applyFont="1" applyBorder="1" applyAlignment="1">
      <alignment wrapText="1"/>
    </xf>
    <xf numFmtId="0" fontId="0" fillId="0" borderId="15" xfId="0" applyBorder="1" applyAlignment="1">
      <alignment horizontal="right" wrapText="1"/>
    </xf>
    <xf numFmtId="0" fontId="5" fillId="0" borderId="12" xfId="0" applyFont="1" applyBorder="1" applyAlignment="1">
      <alignment wrapText="1"/>
    </xf>
    <xf numFmtId="0" fontId="6" fillId="0" borderId="15" xfId="0" applyFont="1" applyBorder="1" applyAlignment="1">
      <alignment wrapText="1"/>
    </xf>
    <xf numFmtId="0" fontId="0" fillId="0" borderId="15" xfId="0" applyBorder="1" applyAlignment="1">
      <alignment wrapText="1"/>
    </xf>
    <xf numFmtId="0" fontId="2" fillId="0" borderId="14" xfId="0" applyFont="1" applyBorder="1" applyAlignment="1">
      <alignment wrapText="1"/>
    </xf>
    <xf numFmtId="0" fontId="5" fillId="0" borderId="16" xfId="0" applyFont="1" applyBorder="1" applyAlignment="1">
      <alignment wrapText="1"/>
    </xf>
    <xf numFmtId="0" fontId="0" fillId="0" borderId="17" xfId="0" applyBorder="1" applyAlignment="1">
      <alignment wrapText="1"/>
    </xf>
    <xf numFmtId="0" fontId="5" fillId="0" borderId="18" xfId="0" applyFont="1" applyBorder="1" applyAlignment="1">
      <alignment wrapText="1"/>
    </xf>
    <xf numFmtId="0" fontId="0" fillId="0" borderId="19" xfId="0" applyBorder="1" applyAlignment="1">
      <alignment wrapText="1"/>
    </xf>
    <xf numFmtId="0" fontId="0" fillId="0" borderId="14" xfId="0" applyBorder="1" applyAlignment="1">
      <alignment wrapText="1"/>
    </xf>
    <xf numFmtId="0" fontId="4" fillId="0" borderId="14" xfId="0" applyFont="1" applyBorder="1" applyAlignment="1">
      <alignment wrapText="1"/>
    </xf>
    <xf numFmtId="0" fontId="6" fillId="0" borderId="14" xfId="0" applyFont="1" applyBorder="1" applyAlignment="1">
      <alignment wrapText="1"/>
    </xf>
    <xf numFmtId="0" fontId="0" fillId="0" borderId="16" xfId="0" applyBorder="1" applyAlignment="1">
      <alignment wrapText="1"/>
    </xf>
    <xf numFmtId="0" fontId="3" fillId="0" borderId="10" xfId="0" applyFont="1" applyBorder="1" applyAlignment="1" applyProtection="1">
      <alignment horizontal="left"/>
    </xf>
    <xf numFmtId="0" fontId="3" fillId="0" borderId="20" xfId="0" applyFont="1" applyBorder="1" applyAlignment="1" applyProtection="1">
      <alignment horizontal="left"/>
    </xf>
    <xf numFmtId="0" fontId="3" fillId="0" borderId="11" xfId="0" applyFont="1" applyBorder="1" applyAlignment="1" applyProtection="1">
      <alignment horizontal="left"/>
    </xf>
    <xf numFmtId="0" fontId="3" fillId="0" borderId="12" xfId="0" applyFont="1" applyBorder="1" applyAlignment="1" applyProtection="1">
      <alignment horizontal="left"/>
    </xf>
    <xf numFmtId="0" fontId="3" fillId="0" borderId="13" xfId="0" applyFont="1" applyBorder="1" applyAlignment="1" applyProtection="1">
      <alignment horizontal="left"/>
    </xf>
    <xf numFmtId="0" fontId="3" fillId="0" borderId="21" xfId="0" applyFont="1" applyBorder="1" applyAlignment="1" applyProtection="1">
      <alignment horizontal="left"/>
    </xf>
    <xf numFmtId="0" fontId="3" fillId="0" borderId="22" xfId="0" applyFont="1" applyBorder="1" applyAlignment="1" applyProtection="1">
      <alignment horizontal="left"/>
    </xf>
    <xf numFmtId="0" fontId="4" fillId="0" borderId="12" xfId="0" applyFont="1" applyBorder="1" applyAlignment="1" applyProtection="1">
      <alignment wrapText="1"/>
    </xf>
    <xf numFmtId="0" fontId="0" fillId="0" borderId="13" xfId="0" applyBorder="1" applyAlignment="1" applyProtection="1">
      <alignment wrapText="1"/>
    </xf>
    <xf numFmtId="0" fontId="5" fillId="0" borderId="0" xfId="0" applyFont="1" applyBorder="1" applyAlignment="1" applyProtection="1">
      <alignment wrapText="1"/>
    </xf>
    <xf numFmtId="0" fontId="5" fillId="0" borderId="13" xfId="0" applyFont="1" applyBorder="1" applyAlignment="1" applyProtection="1">
      <alignment wrapText="1"/>
    </xf>
    <xf numFmtId="0" fontId="5" fillId="0" borderId="12" xfId="0" applyFont="1" applyBorder="1" applyAlignment="1" applyProtection="1"/>
    <xf numFmtId="0" fontId="5" fillId="0" borderId="0" xfId="0" applyFont="1" applyBorder="1" applyAlignment="1" applyProtection="1"/>
    <xf numFmtId="0" fontId="5" fillId="0" borderId="12" xfId="0" applyFont="1" applyBorder="1" applyAlignment="1" applyProtection="1">
      <alignment horizontal="left"/>
    </xf>
    <xf numFmtId="0" fontId="5" fillId="0" borderId="0" xfId="0" applyFont="1" applyBorder="1" applyAlignment="1" applyProtection="1">
      <alignment horizontal="left"/>
    </xf>
    <xf numFmtId="0" fontId="6" fillId="0" borderId="13" xfId="0" applyFont="1" applyBorder="1" applyAlignment="1" applyProtection="1">
      <alignment wrapText="1"/>
    </xf>
    <xf numFmtId="0" fontId="6" fillId="0" borderId="0" xfId="0" applyFont="1" applyBorder="1" applyAlignment="1" applyProtection="1"/>
    <xf numFmtId="0" fontId="6" fillId="0" borderId="12" xfId="0" applyFont="1" applyBorder="1" applyAlignment="1" applyProtection="1"/>
    <xf numFmtId="0" fontId="5" fillId="0" borderId="23" xfId="0" applyFont="1" applyBorder="1" applyAlignment="1" applyProtection="1">
      <alignment horizontal="left"/>
    </xf>
    <xf numFmtId="0" fontId="4" fillId="0" borderId="12" xfId="0" applyFont="1" applyBorder="1" applyAlignment="1" applyProtection="1">
      <alignment horizontal="left" wrapText="1"/>
    </xf>
    <xf numFmtId="0" fontId="4" fillId="0" borderId="0" xfId="0" applyFont="1" applyBorder="1" applyAlignment="1" applyProtection="1">
      <alignment horizontal="left" wrapText="1"/>
    </xf>
    <xf numFmtId="0" fontId="0" fillId="0" borderId="12" xfId="0" applyBorder="1" applyAlignment="1" applyProtection="1">
      <alignment wrapText="1"/>
    </xf>
    <xf numFmtId="0" fontId="4" fillId="0" borderId="0" xfId="0" applyFont="1" applyBorder="1" applyAlignment="1" applyProtection="1">
      <alignment wrapText="1"/>
    </xf>
    <xf numFmtId="0" fontId="0" fillId="0" borderId="13" xfId="0" applyBorder="1" applyProtection="1"/>
    <xf numFmtId="0" fontId="3" fillId="0" borderId="12" xfId="0" applyFont="1" applyBorder="1" applyAlignment="1" applyProtection="1">
      <alignment horizontal="left" wrapText="1"/>
    </xf>
    <xf numFmtId="0" fontId="3" fillId="0" borderId="13" xfId="0" applyFont="1" applyBorder="1" applyAlignment="1" applyProtection="1">
      <alignment horizontal="left" wrapText="1"/>
    </xf>
    <xf numFmtId="0" fontId="3" fillId="0" borderId="23" xfId="0" applyFont="1" applyBorder="1" applyAlignment="1" applyProtection="1">
      <alignment horizontal="left" wrapText="1"/>
    </xf>
    <xf numFmtId="0" fontId="3" fillId="0" borderId="24" xfId="0" applyFont="1" applyBorder="1" applyAlignment="1" applyProtection="1">
      <alignment horizontal="left" wrapText="1"/>
    </xf>
    <xf numFmtId="0" fontId="3" fillId="0" borderId="12" xfId="0" applyFont="1" applyBorder="1" applyAlignment="1" applyProtection="1">
      <alignment horizontal="left" wrapText="1"/>
    </xf>
    <xf numFmtId="0" fontId="3" fillId="0" borderId="13" xfId="0" applyFont="1" applyBorder="1" applyAlignment="1" applyProtection="1">
      <alignment horizontal="left" wrapText="1"/>
    </xf>
    <xf numFmtId="0" fontId="4" fillId="0" borderId="12" xfId="0" applyFont="1" applyBorder="1" applyAlignment="1" applyProtection="1">
      <alignment horizontal="left"/>
    </xf>
    <xf numFmtId="0" fontId="0" fillId="0" borderId="0" xfId="0" applyBorder="1" applyAlignment="1" applyProtection="1">
      <alignment horizontal="left"/>
    </xf>
    <xf numFmtId="1" fontId="0" fillId="0" borderId="0" xfId="0" applyNumberFormat="1" applyBorder="1" applyProtection="1"/>
    <xf numFmtId="0" fontId="4" fillId="0" borderId="0" xfId="0" applyFont="1" applyBorder="1" applyAlignment="1" applyProtection="1">
      <alignment horizontal="left"/>
    </xf>
    <xf numFmtId="0" fontId="0" fillId="0" borderId="23" xfId="0" applyBorder="1" applyProtection="1"/>
    <xf numFmtId="0" fontId="0" fillId="0" borderId="24" xfId="0" applyBorder="1" applyProtection="1"/>
    <xf numFmtId="0" fontId="2" fillId="0" borderId="21" xfId="0" applyFont="1" applyBorder="1" applyProtection="1"/>
    <xf numFmtId="0" fontId="6" fillId="0" borderId="2" xfId="0" applyFont="1" applyBorder="1" applyProtection="1"/>
    <xf numFmtId="0" fontId="0" fillId="0" borderId="2" xfId="0" applyBorder="1" applyProtection="1"/>
    <xf numFmtId="0" fontId="0" fillId="0" borderId="22" xfId="0" applyBorder="1" applyProtection="1"/>
    <xf numFmtId="0" fontId="6" fillId="3" borderId="1" xfId="0" applyFont="1" applyFill="1" applyBorder="1" applyAlignment="1" applyProtection="1">
      <alignment horizontal="right"/>
    </xf>
    <xf numFmtId="0" fontId="6" fillId="3" borderId="1" xfId="0" applyFont="1" applyFill="1" applyBorder="1" applyAlignment="1" applyProtection="1">
      <alignment horizontal="right"/>
    </xf>
    <xf numFmtId="0" fontId="5" fillId="0" borderId="1" xfId="0" applyFont="1" applyBorder="1" applyAlignment="1" applyProtection="1">
      <alignment horizontal="left"/>
    </xf>
    <xf numFmtId="0" fontId="2" fillId="0" borderId="1" xfId="0" applyFont="1" applyBorder="1" applyProtection="1"/>
    <xf numFmtId="0" fontId="5" fillId="0" borderId="1" xfId="0" applyFont="1" applyBorder="1" applyAlignment="1" applyProtection="1">
      <alignment horizontal="left" wrapText="1"/>
    </xf>
    <xf numFmtId="0" fontId="6" fillId="0" borderId="4" xfId="0" applyFont="1" applyBorder="1" applyAlignment="1" applyProtection="1"/>
    <xf numFmtId="0" fontId="6" fillId="0" borderId="25" xfId="0" applyFont="1" applyBorder="1" applyAlignment="1" applyProtection="1"/>
    <xf numFmtId="0" fontId="6" fillId="0" borderId="5" xfId="0" applyFont="1" applyBorder="1" applyAlignment="1" applyProtection="1"/>
    <xf numFmtId="0" fontId="6" fillId="0" borderId="4" xfId="0" applyFont="1" applyBorder="1" applyAlignment="1" applyProtection="1">
      <alignment wrapText="1"/>
    </xf>
    <xf numFmtId="0" fontId="6" fillId="0" borderId="25" xfId="0" applyFont="1" applyBorder="1" applyAlignment="1" applyProtection="1">
      <alignment wrapText="1"/>
    </xf>
    <xf numFmtId="0" fontId="6" fillId="0" borderId="5" xfId="0" applyFont="1" applyBorder="1" applyAlignment="1" applyProtection="1">
      <alignment wrapText="1"/>
    </xf>
    <xf numFmtId="0" fontId="6" fillId="0" borderId="4" xfId="0" applyFont="1" applyBorder="1" applyAlignment="1" applyProtection="1">
      <alignment horizontal="left"/>
    </xf>
    <xf numFmtId="0" fontId="6" fillId="0" borderId="25" xfId="0" applyFont="1" applyBorder="1" applyAlignment="1" applyProtection="1">
      <alignment horizontal="left"/>
    </xf>
    <xf numFmtId="0" fontId="6" fillId="0" borderId="5" xfId="0" applyFont="1" applyBorder="1" applyAlignment="1" applyProtection="1">
      <alignment horizontal="left"/>
    </xf>
    <xf numFmtId="0" fontId="6" fillId="0" borderId="4" xfId="0" applyFont="1" applyBorder="1" applyAlignment="1" applyProtection="1">
      <alignment horizontal="left" wrapText="1"/>
    </xf>
    <xf numFmtId="0" fontId="6" fillId="0" borderId="25" xfId="0" applyFont="1" applyBorder="1" applyAlignment="1" applyProtection="1">
      <alignment horizontal="left" wrapText="1"/>
    </xf>
    <xf numFmtId="0" fontId="6" fillId="0" borderId="5" xfId="0" applyFont="1" applyBorder="1" applyAlignment="1" applyProtection="1">
      <alignment horizontal="left" wrapText="1"/>
    </xf>
    <xf numFmtId="0" fontId="5" fillId="0" borderId="1" xfId="0" applyFont="1" applyBorder="1" applyAlignment="1" applyProtection="1"/>
    <xf numFmtId="0" fontId="5" fillId="2" borderId="1" xfId="0" applyFont="1" applyFill="1" applyBorder="1" applyAlignment="1" applyProtection="1">
      <alignment horizontal="right"/>
    </xf>
  </cellXfs>
  <cellStyles count="4">
    <cellStyle name="Normal" xfId="0" builtinId="0"/>
    <cellStyle name="Обычный 2" xfId="1" xr:uid="{00000000-0005-0000-0000-000001000000}"/>
    <cellStyle name="Обычный 3" xfId="3" xr:uid="{00000000-0005-0000-0000-000002000000}"/>
    <cellStyle name="Процентный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pplicationComplexity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50800</xdr:colOff>
          <xdr:row>8</xdr:row>
          <xdr:rowOff>50800</xdr:rowOff>
        </xdr:from>
        <xdr:to>
          <xdr:col>5</xdr:col>
          <xdr:colOff>165100</xdr:colOff>
          <xdr:row>9</xdr:row>
          <xdr:rowOff>101600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Light / Small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901700</xdr:colOff>
          <xdr:row>8</xdr:row>
          <xdr:rowOff>50800</xdr:rowOff>
        </xdr:from>
        <xdr:to>
          <xdr:col>5</xdr:col>
          <xdr:colOff>1016000</xdr:colOff>
          <xdr:row>9</xdr:row>
          <xdr:rowOff>101600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Medium / Typical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1054100</xdr:colOff>
          <xdr:row>8</xdr:row>
          <xdr:rowOff>50800</xdr:rowOff>
        </xdr:from>
        <xdr:to>
          <xdr:col>6</xdr:col>
          <xdr:colOff>977900</xdr:colOff>
          <xdr:row>9</xdr:row>
          <xdr:rowOff>101600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Large / Complex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1028700</xdr:colOff>
          <xdr:row>8</xdr:row>
          <xdr:rowOff>63500</xdr:rowOff>
        </xdr:from>
        <xdr:to>
          <xdr:col>8</xdr:col>
          <xdr:colOff>482600</xdr:colOff>
          <xdr:row>9</xdr:row>
          <xdr:rowOff>114300</xdr:rowOff>
        </xdr:to>
        <xdr:sp macro="" textlink="">
          <xdr:nvSpPr>
            <xdr:cNvPr id="1041" name="Option Button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orksheet____1"/>
  <dimension ref="A1:J39"/>
  <sheetViews>
    <sheetView showGridLines="0" tabSelected="1" zoomScaleNormal="100" workbookViewId="0">
      <selection sqref="A1:H3"/>
    </sheetView>
  </sheetViews>
  <sheetFormatPr baseColWidth="10" defaultColWidth="17.1640625" defaultRowHeight="12.75" customHeight="1" x14ac:dyDescent="0.15"/>
  <cols>
    <col min="1" max="1" width="13.83203125" style="2" customWidth="1"/>
    <col min="2" max="2" width="11.33203125" style="2" customWidth="1"/>
    <col min="3" max="3" width="11" style="2" customWidth="1"/>
    <col min="4" max="4" width="16.1640625" style="2" customWidth="1"/>
    <col min="5" max="5" width="14.5" style="2" customWidth="1"/>
    <col min="6" max="6" width="16.33203125" style="2" customWidth="1"/>
    <col min="7" max="7" width="16.5" style="2" customWidth="1"/>
    <col min="8" max="8" width="8" style="2" customWidth="1"/>
    <col min="9" max="9" width="10.5" style="2" customWidth="1"/>
    <col min="10" max="11" width="17.1640625" style="2"/>
    <col min="12" max="12" width="10.6640625" style="2" customWidth="1"/>
    <col min="13" max="16384" width="17.1640625" style="2"/>
  </cols>
  <sheetData>
    <row r="1" spans="1:9" ht="12.75" customHeight="1" x14ac:dyDescent="0.15">
      <c r="A1" s="54" t="s">
        <v>49</v>
      </c>
      <c r="B1" s="55"/>
      <c r="C1" s="55"/>
      <c r="D1" s="55"/>
      <c r="E1" s="55"/>
      <c r="F1" s="55"/>
      <c r="G1" s="55"/>
      <c r="H1" s="56"/>
      <c r="I1" s="1"/>
    </row>
    <row r="2" spans="1:9" ht="12.75" customHeight="1" x14ac:dyDescent="0.2">
      <c r="A2" s="57"/>
      <c r="B2" s="18"/>
      <c r="C2" s="18"/>
      <c r="D2" s="18"/>
      <c r="E2" s="18"/>
      <c r="F2" s="18"/>
      <c r="G2" s="18"/>
      <c r="H2" s="58"/>
      <c r="I2" s="3"/>
    </row>
    <row r="3" spans="1:9" ht="12" customHeight="1" thickBot="1" x14ac:dyDescent="0.25">
      <c r="A3" s="59"/>
      <c r="B3" s="19"/>
      <c r="C3" s="19"/>
      <c r="D3" s="19"/>
      <c r="E3" s="19"/>
      <c r="F3" s="19"/>
      <c r="G3" s="19"/>
      <c r="H3" s="60"/>
      <c r="I3" s="3"/>
    </row>
    <row r="4" spans="1:9" ht="12" customHeight="1" x14ac:dyDescent="0.15">
      <c r="A4" s="61"/>
      <c r="B4" s="1"/>
      <c r="C4" s="1"/>
      <c r="D4" s="1"/>
      <c r="E4" s="1"/>
      <c r="F4" s="1"/>
      <c r="G4" s="1"/>
      <c r="H4" s="62"/>
    </row>
    <row r="5" spans="1:9" ht="12" customHeight="1" x14ac:dyDescent="0.15">
      <c r="A5" s="61"/>
      <c r="B5" s="1"/>
      <c r="C5" s="1"/>
      <c r="D5" s="1"/>
      <c r="E5" s="1"/>
      <c r="F5" s="1"/>
      <c r="G5" s="1"/>
      <c r="H5" s="62"/>
    </row>
    <row r="6" spans="1:9" ht="12" customHeight="1" x14ac:dyDescent="0.15">
      <c r="A6" s="111" t="s">
        <v>40</v>
      </c>
      <c r="B6" s="111"/>
      <c r="C6" s="111"/>
      <c r="D6" s="111"/>
      <c r="E6" s="111"/>
      <c r="F6" s="112">
        <v>50</v>
      </c>
      <c r="G6" s="112"/>
      <c r="H6" s="64"/>
    </row>
    <row r="7" spans="1:9" ht="12" customHeight="1" x14ac:dyDescent="0.15">
      <c r="A7" s="98" t="s">
        <v>41</v>
      </c>
      <c r="B7" s="98"/>
      <c r="C7" s="98"/>
      <c r="D7" s="98"/>
      <c r="E7" s="98"/>
      <c r="F7" s="112">
        <v>20</v>
      </c>
      <c r="G7" s="112"/>
      <c r="H7" s="64"/>
    </row>
    <row r="8" spans="1:9" ht="12" customHeight="1" x14ac:dyDescent="0.15">
      <c r="A8" s="65"/>
      <c r="B8" s="66"/>
      <c r="C8" s="66"/>
      <c r="D8" s="66"/>
      <c r="E8" s="63"/>
      <c r="F8" s="12"/>
      <c r="G8" s="12"/>
      <c r="H8" s="64"/>
    </row>
    <row r="9" spans="1:9" ht="12" customHeight="1" x14ac:dyDescent="0.15">
      <c r="A9" s="67" t="s">
        <v>21</v>
      </c>
      <c r="B9" s="68"/>
      <c r="C9" s="68"/>
      <c r="D9" s="68"/>
      <c r="E9" s="68"/>
      <c r="F9" s="68"/>
      <c r="G9" s="68"/>
      <c r="H9" s="64"/>
    </row>
    <row r="10" spans="1:9" ht="12" customHeight="1" x14ac:dyDescent="0.15">
      <c r="A10" s="67"/>
      <c r="B10" s="68"/>
      <c r="C10" s="68"/>
      <c r="D10" s="68"/>
      <c r="E10" s="68"/>
      <c r="F10" s="68"/>
      <c r="G10" s="68"/>
      <c r="H10" s="64"/>
    </row>
    <row r="11" spans="1:9" ht="12" customHeight="1" x14ac:dyDescent="0.15">
      <c r="A11" s="99" t="s">
        <v>17</v>
      </c>
      <c r="B11" s="100"/>
      <c r="C11" s="100"/>
      <c r="D11" s="100"/>
      <c r="E11" s="101"/>
      <c r="F11" s="94" cm="1">
        <f t="array" ref="F11">_xlfn.SWITCH(ApplicationComplexity,1,30,2,60,3,120,4, "N/A")</f>
        <v>30</v>
      </c>
      <c r="G11" s="94"/>
      <c r="H11" s="69"/>
    </row>
    <row r="12" spans="1:9" ht="24.75" customHeight="1" x14ac:dyDescent="0.15">
      <c r="A12" s="102" t="s">
        <v>50</v>
      </c>
      <c r="B12" s="103"/>
      <c r="C12" s="103"/>
      <c r="D12" s="103"/>
      <c r="E12" s="104"/>
      <c r="F12" s="94" cm="1">
        <f t="array" ref="F12">_xlfn.SWITCH(ApplicationComplexity,1,7,2,14,3,28,4, "N/A")</f>
        <v>7</v>
      </c>
      <c r="G12" s="94"/>
      <c r="H12" s="69"/>
    </row>
    <row r="13" spans="1:9" ht="12" customHeight="1" x14ac:dyDescent="0.15">
      <c r="A13" s="99" t="s">
        <v>19</v>
      </c>
      <c r="B13" s="100"/>
      <c r="C13" s="100"/>
      <c r="D13" s="100"/>
      <c r="E13" s="101"/>
      <c r="F13" s="94" cm="1">
        <f t="array" ref="F13">_xlfn.SWITCH(ApplicationComplexity,1,1,2,2,3,4,4, "N/A")</f>
        <v>1</v>
      </c>
      <c r="G13" s="94"/>
      <c r="H13" s="69"/>
    </row>
    <row r="14" spans="1:9" ht="12" customHeight="1" x14ac:dyDescent="0.15">
      <c r="A14" s="99" t="s">
        <v>20</v>
      </c>
      <c r="B14" s="100"/>
      <c r="C14" s="100"/>
      <c r="D14" s="100"/>
      <c r="E14" s="101"/>
      <c r="F14" s="94" cm="1">
        <f t="array" ref="F14">_xlfn.SWITCH(ApplicationComplexity,1,4,2,8,3,16,4, "N/A")</f>
        <v>4</v>
      </c>
      <c r="G14" s="94"/>
      <c r="H14" s="69"/>
    </row>
    <row r="15" spans="1:9" ht="12" customHeight="1" x14ac:dyDescent="0.15">
      <c r="A15" s="71"/>
      <c r="B15" s="70"/>
      <c r="C15" s="70"/>
      <c r="D15" s="70"/>
      <c r="E15" s="70"/>
      <c r="F15" s="16"/>
      <c r="G15" s="16"/>
      <c r="H15" s="69"/>
    </row>
    <row r="16" spans="1:9" ht="12" customHeight="1" x14ac:dyDescent="0.15">
      <c r="A16" s="72" t="s">
        <v>56</v>
      </c>
      <c r="B16" s="22"/>
      <c r="C16" s="22"/>
      <c r="D16" s="22"/>
      <c r="E16" s="22"/>
      <c r="F16" s="22"/>
      <c r="G16" s="22"/>
      <c r="H16" s="69"/>
    </row>
    <row r="17" spans="1:10" ht="12" customHeight="1" x14ac:dyDescent="0.15">
      <c r="A17" s="105" t="s">
        <v>17</v>
      </c>
      <c r="B17" s="106"/>
      <c r="C17" s="106"/>
      <c r="D17" s="106"/>
      <c r="E17" s="106"/>
      <c r="F17" s="107"/>
      <c r="G17" s="95">
        <v>0</v>
      </c>
      <c r="H17" s="69"/>
    </row>
    <row r="18" spans="1:10" ht="24.75" customHeight="1" x14ac:dyDescent="0.15">
      <c r="A18" s="108" t="s">
        <v>50</v>
      </c>
      <c r="B18" s="109"/>
      <c r="C18" s="109"/>
      <c r="D18" s="109"/>
      <c r="E18" s="109"/>
      <c r="F18" s="110"/>
      <c r="G18" s="95">
        <v>0</v>
      </c>
      <c r="H18" s="69"/>
    </row>
    <row r="19" spans="1:10" ht="12" customHeight="1" x14ac:dyDescent="0.15">
      <c r="A19" s="105" t="s">
        <v>19</v>
      </c>
      <c r="B19" s="106"/>
      <c r="C19" s="106"/>
      <c r="D19" s="106"/>
      <c r="E19" s="106"/>
      <c r="F19" s="107"/>
      <c r="G19" s="95">
        <v>0</v>
      </c>
      <c r="H19" s="69"/>
    </row>
    <row r="20" spans="1:10" ht="12" customHeight="1" x14ac:dyDescent="0.15">
      <c r="A20" s="105" t="s">
        <v>20</v>
      </c>
      <c r="B20" s="106"/>
      <c r="C20" s="106"/>
      <c r="D20" s="106"/>
      <c r="E20" s="106"/>
      <c r="F20" s="107"/>
      <c r="G20" s="95">
        <v>0</v>
      </c>
      <c r="H20" s="69"/>
    </row>
    <row r="21" spans="1:10" ht="12" customHeight="1" x14ac:dyDescent="0.15">
      <c r="A21" s="105" t="s">
        <v>38</v>
      </c>
      <c r="B21" s="106"/>
      <c r="C21" s="106"/>
      <c r="D21" s="106"/>
      <c r="E21" s="106"/>
      <c r="F21" s="107"/>
      <c r="G21" s="95">
        <v>0</v>
      </c>
      <c r="H21" s="69"/>
    </row>
    <row r="22" spans="1:10" ht="12" customHeight="1" x14ac:dyDescent="0.15">
      <c r="A22" s="73"/>
      <c r="B22" s="74"/>
      <c r="C22" s="74"/>
      <c r="D22" s="74"/>
      <c r="E22" s="74"/>
      <c r="F22" s="1"/>
      <c r="G22" s="1"/>
      <c r="H22" s="62"/>
    </row>
    <row r="23" spans="1:10" ht="12.75" hidden="1" customHeight="1" x14ac:dyDescent="0.15">
      <c r="A23" s="75"/>
      <c r="B23" s="1"/>
      <c r="C23" s="1"/>
      <c r="D23" s="1"/>
      <c r="E23" s="1"/>
      <c r="F23" s="1"/>
      <c r="G23" s="76"/>
      <c r="H23" s="77"/>
      <c r="I23" s="4"/>
    </row>
    <row r="24" spans="1:10" ht="12.75" hidden="1" customHeight="1" x14ac:dyDescent="0.15">
      <c r="A24" s="78" t="s">
        <v>4</v>
      </c>
      <c r="B24" s="20"/>
      <c r="C24" s="20"/>
      <c r="D24" s="20"/>
      <c r="E24" s="20"/>
      <c r="F24" s="20"/>
      <c r="G24" s="20"/>
      <c r="H24" s="79"/>
      <c r="I24" s="4"/>
    </row>
    <row r="25" spans="1:10" ht="12.75" hidden="1" customHeight="1" x14ac:dyDescent="0.15">
      <c r="A25" s="78"/>
      <c r="B25" s="20"/>
      <c r="C25" s="20"/>
      <c r="D25" s="20"/>
      <c r="E25" s="20"/>
      <c r="F25" s="20"/>
      <c r="G25" s="20"/>
      <c r="H25" s="79"/>
      <c r="I25" s="4"/>
    </row>
    <row r="26" spans="1:10" ht="12.75" hidden="1" customHeight="1" x14ac:dyDescent="0.15">
      <c r="A26" s="80"/>
      <c r="B26" s="21"/>
      <c r="C26" s="21"/>
      <c r="D26" s="21"/>
      <c r="E26" s="21"/>
      <c r="F26" s="21"/>
      <c r="G26" s="21"/>
      <c r="H26" s="81"/>
      <c r="I26" s="4"/>
    </row>
    <row r="27" spans="1:10" ht="12.75" hidden="1" customHeight="1" x14ac:dyDescent="0.2">
      <c r="A27" s="82"/>
      <c r="B27" s="15"/>
      <c r="C27" s="15"/>
      <c r="D27" s="15"/>
      <c r="E27" s="15"/>
      <c r="F27" s="15"/>
      <c r="G27" s="15"/>
      <c r="H27" s="83"/>
      <c r="I27" s="4"/>
    </row>
    <row r="28" spans="1:10" ht="12.75" hidden="1" customHeight="1" x14ac:dyDescent="0.2">
      <c r="A28" s="84" t="s">
        <v>5</v>
      </c>
      <c r="B28" s="85"/>
      <c r="C28" s="85"/>
      <c r="D28" s="85"/>
      <c r="E28" s="15"/>
      <c r="F28" s="15"/>
      <c r="G28" s="86" t="e">
        <f>AvgTotalRps</f>
        <v>#REF!</v>
      </c>
      <c r="H28" s="83"/>
      <c r="I28" s="4"/>
    </row>
    <row r="29" spans="1:10" ht="12.75" hidden="1" customHeight="1" x14ac:dyDescent="0.2">
      <c r="A29" s="84" t="s">
        <v>0</v>
      </c>
      <c r="B29" s="85"/>
      <c r="C29" s="85"/>
      <c r="D29" s="85"/>
      <c r="E29" s="1"/>
      <c r="F29" s="1"/>
      <c r="G29" s="86" t="e">
        <f>MaxTotalRps</f>
        <v>#REF!</v>
      </c>
      <c r="H29" s="83"/>
      <c r="I29" s="4"/>
    </row>
    <row r="30" spans="1:10" ht="12.75" hidden="1" customHeight="1" x14ac:dyDescent="0.2">
      <c r="A30" s="82"/>
      <c r="B30" s="15"/>
      <c r="C30" s="15"/>
      <c r="D30" s="15"/>
      <c r="E30" s="15"/>
      <c r="F30" s="15"/>
      <c r="G30" s="15"/>
      <c r="H30" s="83"/>
      <c r="I30" s="4"/>
    </row>
    <row r="31" spans="1:10" ht="15.75" hidden="1" customHeight="1" x14ac:dyDescent="0.2">
      <c r="A31" s="78" t="s">
        <v>55</v>
      </c>
      <c r="B31" s="20"/>
      <c r="C31" s="20"/>
      <c r="D31" s="20"/>
      <c r="E31" s="20"/>
      <c r="F31" s="20"/>
      <c r="G31" s="20"/>
      <c r="H31" s="79"/>
      <c r="I31" s="5"/>
      <c r="J31" s="4"/>
    </row>
    <row r="32" spans="1:10" ht="15.75" customHeight="1" x14ac:dyDescent="0.2">
      <c r="A32" s="78"/>
      <c r="B32" s="20"/>
      <c r="C32" s="20"/>
      <c r="D32" s="20"/>
      <c r="E32" s="20"/>
      <c r="F32" s="20"/>
      <c r="G32" s="20"/>
      <c r="H32" s="79"/>
      <c r="I32" s="5"/>
      <c r="J32" s="4"/>
    </row>
    <row r="33" spans="1:10" ht="15.75" customHeight="1" x14ac:dyDescent="0.2">
      <c r="A33" s="80"/>
      <c r="B33" s="21"/>
      <c r="C33" s="21"/>
      <c r="D33" s="21"/>
      <c r="E33" s="21"/>
      <c r="F33" s="21"/>
      <c r="G33" s="21"/>
      <c r="H33" s="81"/>
      <c r="I33" s="5"/>
      <c r="J33" s="4"/>
    </row>
    <row r="34" spans="1:10" ht="15.75" customHeight="1" x14ac:dyDescent="0.2">
      <c r="A34" s="84"/>
      <c r="B34" s="85"/>
      <c r="C34" s="85"/>
      <c r="D34" s="85"/>
      <c r="E34" s="87"/>
      <c r="F34" s="87"/>
      <c r="G34" s="85"/>
      <c r="H34" s="83"/>
      <c r="I34" s="5"/>
      <c r="J34" s="4"/>
    </row>
    <row r="35" spans="1:10" ht="15.75" customHeight="1" x14ac:dyDescent="0.2">
      <c r="A35" s="96" t="s">
        <v>7</v>
      </c>
      <c r="B35" s="96"/>
      <c r="C35" s="96"/>
      <c r="D35" s="96"/>
      <c r="E35" s="96"/>
      <c r="F35" s="96"/>
      <c r="G35" s="97">
        <f>TotalMinimalNodes</f>
        <v>2</v>
      </c>
      <c r="H35" s="83"/>
      <c r="I35" s="9"/>
      <c r="J35" s="4"/>
    </row>
    <row r="36" spans="1:10" ht="15.75" customHeight="1" x14ac:dyDescent="0.2">
      <c r="A36" s="98" t="s">
        <v>42</v>
      </c>
      <c r="B36" s="98"/>
      <c r="C36" s="98"/>
      <c r="D36" s="98"/>
      <c r="E36" s="98"/>
      <c r="F36" s="98"/>
      <c r="G36" s="97">
        <f>RecommendedDesignerNodes</f>
        <v>2</v>
      </c>
      <c r="H36" s="83"/>
      <c r="I36" s="13"/>
      <c r="J36" s="4"/>
    </row>
    <row r="37" spans="1:10" ht="12.75" customHeight="1" x14ac:dyDescent="0.15">
      <c r="A37" s="88"/>
      <c r="B37" s="8"/>
      <c r="C37" s="8"/>
      <c r="D37" s="8"/>
      <c r="E37" s="8"/>
      <c r="F37" s="8"/>
      <c r="G37" s="8"/>
      <c r="H37" s="89"/>
      <c r="I37" s="4"/>
    </row>
    <row r="38" spans="1:10" ht="12.75" customHeight="1" thickBot="1" x14ac:dyDescent="0.2">
      <c r="A38" s="90" t="s">
        <v>6</v>
      </c>
      <c r="B38" s="91" t="s">
        <v>51</v>
      </c>
      <c r="C38" s="92"/>
      <c r="D38" s="92"/>
      <c r="E38" s="92"/>
      <c r="F38" s="92"/>
      <c r="G38" s="92"/>
      <c r="H38" s="93"/>
      <c r="I38" s="4"/>
    </row>
    <row r="39" spans="1:10" ht="12.75" customHeight="1" x14ac:dyDescent="0.15">
      <c r="A39" s="10"/>
      <c r="B39" s="10"/>
      <c r="C39" s="10"/>
      <c r="D39" s="10"/>
      <c r="E39" s="10"/>
      <c r="F39" s="10"/>
      <c r="G39" s="10"/>
      <c r="H39" s="10"/>
      <c r="I39" s="4"/>
    </row>
  </sheetData>
  <sheetProtection selectLockedCells="1"/>
  <mergeCells count="29">
    <mergeCell ref="A20:F20"/>
    <mergeCell ref="A21:F21"/>
    <mergeCell ref="A6:E6"/>
    <mergeCell ref="A7:E7"/>
    <mergeCell ref="A13:E13"/>
    <mergeCell ref="A14:E14"/>
    <mergeCell ref="A17:F17"/>
    <mergeCell ref="A18:F18"/>
    <mergeCell ref="A19:F19"/>
    <mergeCell ref="F6:G6"/>
    <mergeCell ref="A1:H3"/>
    <mergeCell ref="A31:H33"/>
    <mergeCell ref="A24:H26"/>
    <mergeCell ref="A29:D29"/>
    <mergeCell ref="A28:D28"/>
    <mergeCell ref="F11:G11"/>
    <mergeCell ref="A12:E12"/>
    <mergeCell ref="A16:G16"/>
    <mergeCell ref="A22:E22"/>
    <mergeCell ref="A9:G10"/>
    <mergeCell ref="F12:G12"/>
    <mergeCell ref="F13:G13"/>
    <mergeCell ref="F7:G7"/>
    <mergeCell ref="F14:G14"/>
    <mergeCell ref="A34:D34"/>
    <mergeCell ref="E34:G34"/>
    <mergeCell ref="A35:F35"/>
    <mergeCell ref="A36:F36"/>
    <mergeCell ref="A11:E11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7" r:id="rId4" name="Option Button 13">
              <controlPr defaultSize="0" autoFill="0" autoLine="0" autoPict="0">
                <anchor moveWithCells="1">
                  <from>
                    <xdr:col>4</xdr:col>
                    <xdr:colOff>50800</xdr:colOff>
                    <xdr:row>8</xdr:row>
                    <xdr:rowOff>50800</xdr:rowOff>
                  </from>
                  <to>
                    <xdr:col>5</xdr:col>
                    <xdr:colOff>165100</xdr:colOff>
                    <xdr:row>9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5" name="Option Button 14">
              <controlPr defaultSize="0" autoFill="0" autoLine="0" autoPict="0">
                <anchor moveWithCells="1">
                  <from>
                    <xdr:col>4</xdr:col>
                    <xdr:colOff>901700</xdr:colOff>
                    <xdr:row>8</xdr:row>
                    <xdr:rowOff>50800</xdr:rowOff>
                  </from>
                  <to>
                    <xdr:col>5</xdr:col>
                    <xdr:colOff>1016000</xdr:colOff>
                    <xdr:row>9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6" name="Option Button 16">
              <controlPr defaultSize="0" autoFill="0" autoLine="0" autoPict="0">
                <anchor moveWithCells="1">
                  <from>
                    <xdr:col>5</xdr:col>
                    <xdr:colOff>1054100</xdr:colOff>
                    <xdr:row>8</xdr:row>
                    <xdr:rowOff>50800</xdr:rowOff>
                  </from>
                  <to>
                    <xdr:col>6</xdr:col>
                    <xdr:colOff>977900</xdr:colOff>
                    <xdr:row>9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7" name="Option Button 17">
              <controlPr defaultSize="0" autoFill="0" autoLine="0" autoPict="0">
                <anchor moveWithCells="1">
                  <from>
                    <xdr:col>6</xdr:col>
                    <xdr:colOff>1028700</xdr:colOff>
                    <xdr:row>8</xdr:row>
                    <xdr:rowOff>63500</xdr:rowOff>
                  </from>
                  <to>
                    <xdr:col>8</xdr:col>
                    <xdr:colOff>482600</xdr:colOff>
                    <xdr:row>9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orksheet____2"/>
  <dimension ref="A1:F18"/>
  <sheetViews>
    <sheetView showGridLines="0" workbookViewId="0">
      <selection sqref="A1:D1"/>
    </sheetView>
  </sheetViews>
  <sheetFormatPr baseColWidth="10" defaultColWidth="9.1640625" defaultRowHeight="13" x14ac:dyDescent="0.15"/>
  <cols>
    <col min="1" max="1" width="27.1640625" style="6" customWidth="1"/>
    <col min="2" max="2" width="15.83203125" style="6" customWidth="1"/>
    <col min="3" max="3" width="22.5" style="6" customWidth="1"/>
    <col min="4" max="4" width="24.6640625" style="6" customWidth="1"/>
    <col min="5" max="16384" width="9.1640625" style="6"/>
  </cols>
  <sheetData>
    <row r="1" spans="1:6" ht="20" x14ac:dyDescent="0.2">
      <c r="A1" s="26" t="s">
        <v>3</v>
      </c>
      <c r="B1" s="26"/>
      <c r="C1" s="26"/>
      <c r="D1" s="26"/>
    </row>
    <row r="2" spans="1:6" ht="20" x14ac:dyDescent="0.2">
      <c r="A2" s="17"/>
      <c r="B2" s="17"/>
      <c r="C2" s="17"/>
      <c r="D2" s="17"/>
    </row>
    <row r="3" spans="1:6" ht="20" x14ac:dyDescent="0.2">
      <c r="A3" s="26" t="s">
        <v>43</v>
      </c>
      <c r="B3" s="26"/>
      <c r="C3" s="26"/>
      <c r="D3" s="26"/>
    </row>
    <row r="5" spans="1:6" x14ac:dyDescent="0.15">
      <c r="A5" s="23" t="s">
        <v>2</v>
      </c>
      <c r="B5" s="23"/>
      <c r="C5" s="27" t="s">
        <v>52</v>
      </c>
      <c r="D5" s="28"/>
      <c r="E5" s="7"/>
      <c r="F5" s="7"/>
    </row>
    <row r="6" spans="1:6" x14ac:dyDescent="0.15">
      <c r="A6" s="11" t="s">
        <v>1</v>
      </c>
      <c r="B6" s="11"/>
      <c r="C6" s="29" t="s">
        <v>53</v>
      </c>
      <c r="D6" s="30"/>
      <c r="E6" s="7"/>
      <c r="F6" s="7"/>
    </row>
    <row r="7" spans="1:6" x14ac:dyDescent="0.15">
      <c r="A7" s="11" t="s">
        <v>16</v>
      </c>
      <c r="B7" s="11"/>
      <c r="C7" s="29" t="s">
        <v>13</v>
      </c>
      <c r="D7" s="30"/>
      <c r="E7" s="7"/>
      <c r="F7" s="7"/>
    </row>
    <row r="8" spans="1:6" x14ac:dyDescent="0.15">
      <c r="A8" s="23" t="s">
        <v>14</v>
      </c>
      <c r="B8" s="23"/>
      <c r="C8" s="24" t="s">
        <v>15</v>
      </c>
      <c r="D8" s="25"/>
      <c r="E8" s="7"/>
      <c r="F8" s="7"/>
    </row>
    <row r="9" spans="1:6" x14ac:dyDescent="0.15">
      <c r="A9" s="7"/>
      <c r="B9" s="7"/>
      <c r="C9" s="7"/>
      <c r="D9" s="7"/>
      <c r="E9" s="7"/>
      <c r="F9" s="7"/>
    </row>
    <row r="12" spans="1:6" ht="20" x14ac:dyDescent="0.2">
      <c r="A12" s="26" t="s">
        <v>44</v>
      </c>
      <c r="B12" s="26"/>
      <c r="C12" s="26"/>
      <c r="D12" s="26"/>
    </row>
    <row r="14" spans="1:6" x14ac:dyDescent="0.15">
      <c r="A14" s="23" t="s">
        <v>2</v>
      </c>
      <c r="B14" s="23"/>
      <c r="C14" s="27" t="s">
        <v>52</v>
      </c>
      <c r="D14" s="28"/>
      <c r="E14" s="7"/>
    </row>
    <row r="15" spans="1:6" x14ac:dyDescent="0.15">
      <c r="A15" s="14" t="s">
        <v>1</v>
      </c>
      <c r="B15" s="14"/>
      <c r="C15" s="29" t="s">
        <v>54</v>
      </c>
      <c r="D15" s="30"/>
      <c r="E15" s="7"/>
    </row>
    <row r="16" spans="1:6" x14ac:dyDescent="0.15">
      <c r="A16" s="14" t="s">
        <v>16</v>
      </c>
      <c r="B16" s="14"/>
      <c r="C16" s="29" t="s">
        <v>13</v>
      </c>
      <c r="D16" s="30"/>
      <c r="E16" s="7"/>
    </row>
    <row r="17" spans="1:5" x14ac:dyDescent="0.15">
      <c r="A17" s="23" t="s">
        <v>14</v>
      </c>
      <c r="B17" s="23"/>
      <c r="C17" s="24" t="s">
        <v>45</v>
      </c>
      <c r="D17" s="25"/>
      <c r="E17" s="7"/>
    </row>
    <row r="18" spans="1:5" x14ac:dyDescent="0.15">
      <c r="A18" s="7"/>
      <c r="B18" s="7"/>
      <c r="C18" s="7"/>
      <c r="D18" s="7"/>
      <c r="E18" s="7"/>
    </row>
  </sheetData>
  <mergeCells count="15">
    <mergeCell ref="A1:D1"/>
    <mergeCell ref="A5:B5"/>
    <mergeCell ref="C5:D5"/>
    <mergeCell ref="A8:B8"/>
    <mergeCell ref="C8:D8"/>
    <mergeCell ref="C6:D6"/>
    <mergeCell ref="C7:D7"/>
    <mergeCell ref="A3:D3"/>
    <mergeCell ref="A17:B17"/>
    <mergeCell ref="C17:D17"/>
    <mergeCell ref="A12:D12"/>
    <mergeCell ref="A14:B14"/>
    <mergeCell ref="C14:D14"/>
    <mergeCell ref="C15:D15"/>
    <mergeCell ref="C16:D1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Worksheet____21"/>
  <dimension ref="A1:B21"/>
  <sheetViews>
    <sheetView workbookViewId="0">
      <selection sqref="A1:B1"/>
    </sheetView>
  </sheetViews>
  <sheetFormatPr baseColWidth="10" defaultColWidth="8.83203125" defaultRowHeight="13" x14ac:dyDescent="0.15"/>
  <cols>
    <col min="1" max="1" width="40.83203125" customWidth="1"/>
    <col min="2" max="2" width="25.1640625" customWidth="1"/>
    <col min="4" max="4" width="11.5" bestFit="1" customWidth="1"/>
    <col min="5" max="5" width="17.6640625" customWidth="1"/>
    <col min="6" max="6" width="11.5" bestFit="1" customWidth="1"/>
  </cols>
  <sheetData>
    <row r="1" spans="1:2" ht="14" thickBot="1" x14ac:dyDescent="0.2">
      <c r="A1" s="33" t="s">
        <v>43</v>
      </c>
      <c r="B1" s="37"/>
    </row>
    <row r="2" spans="1:2" x14ac:dyDescent="0.15">
      <c r="A2" s="38"/>
      <c r="B2" s="39"/>
    </row>
    <row r="3" spans="1:2" ht="14" x14ac:dyDescent="0.15">
      <c r="A3" s="40" t="s">
        <v>22</v>
      </c>
      <c r="B3" s="41" cm="1">
        <f t="array" ref="B3">_xlfn.SWITCH(ApplicationComplexity,1,1,2,2,3,4,4,"N/A")</f>
        <v>1</v>
      </c>
    </row>
    <row r="4" spans="1:2" x14ac:dyDescent="0.15">
      <c r="A4" s="42"/>
      <c r="B4" s="39"/>
    </row>
    <row r="5" spans="1:2" ht="14" x14ac:dyDescent="0.15">
      <c r="A5" s="40" t="s">
        <v>35</v>
      </c>
      <c r="B5" s="43">
        <f>IF(ApplicationComplexity=4,MaxCustomAudioRqs, MaxAudioRequests)</f>
        <v>30</v>
      </c>
    </row>
    <row r="6" spans="1:2" ht="14" x14ac:dyDescent="0.15">
      <c r="A6" s="40" t="s">
        <v>36</v>
      </c>
      <c r="B6" s="43">
        <f>IF(ApplicationComplexity=4,MaxCustomBusinessCtlRqs, MaxBusinessCtlRequests)</f>
        <v>7</v>
      </c>
    </row>
    <row r="7" spans="1:2" ht="14" x14ac:dyDescent="0.15">
      <c r="A7" s="40" t="s">
        <v>37</v>
      </c>
      <c r="B7" s="43">
        <f>IF(ApplicationComplexity=4,MaxCustomExternalRqs, MaxExternalRequests)</f>
        <v>1</v>
      </c>
    </row>
    <row r="8" spans="1:2" ht="14" x14ac:dyDescent="0.15">
      <c r="A8" s="40" t="s">
        <v>39</v>
      </c>
      <c r="B8" s="43">
        <f>IF(ApplicationComplexity=4,MaxCustomGrammarRqs, MaxGrammarRequests)</f>
        <v>4</v>
      </c>
    </row>
    <row r="9" spans="1:2" ht="15" customHeight="1" x14ac:dyDescent="0.15">
      <c r="A9" s="40" t="s">
        <v>31</v>
      </c>
      <c r="B9" s="44">
        <f>IF(ApplicationComplexity=4,MaxCustonSharedModules + 20, PRODUCT(ApplicationFiles, ApplicationComplexityFactor))</f>
        <v>20</v>
      </c>
    </row>
    <row r="10" spans="1:2" ht="15" customHeight="1" x14ac:dyDescent="0.15">
      <c r="A10" s="40" t="s">
        <v>33</v>
      </c>
      <c r="B10" s="44">
        <v>1</v>
      </c>
    </row>
    <row r="11" spans="1:2" ht="15" customHeight="1" x14ac:dyDescent="0.15">
      <c r="A11" s="40" t="s">
        <v>30</v>
      </c>
      <c r="B11" s="44">
        <f>SUM(B5:B10)</f>
        <v>63</v>
      </c>
    </row>
    <row r="12" spans="1:2" ht="15" customHeight="1" x14ac:dyDescent="0.15">
      <c r="A12" s="40" t="s">
        <v>34</v>
      </c>
      <c r="B12" s="43">
        <f xml:space="preserve"> TotalInputRequests / TotalRequestsSmallComplexity</f>
        <v>1</v>
      </c>
    </row>
    <row r="13" spans="1:2" ht="15" customHeight="1" x14ac:dyDescent="0.15">
      <c r="A13" s="42"/>
      <c r="B13" s="39"/>
    </row>
    <row r="14" spans="1:2" ht="15" customHeight="1" x14ac:dyDescent="0.15">
      <c r="A14" s="42"/>
      <c r="B14" s="39"/>
    </row>
    <row r="15" spans="1:2" ht="14" x14ac:dyDescent="0.15">
      <c r="A15" s="45" t="s">
        <v>48</v>
      </c>
      <c r="B15" s="44">
        <f>MAX(ROUND(MaxCaps/CapsPerInstance*ApplComplexityFacotor,0),MinimalNodes)</f>
        <v>2</v>
      </c>
    </row>
    <row r="16" spans="1:2" x14ac:dyDescent="0.15">
      <c r="A16" s="38"/>
      <c r="B16" s="39"/>
    </row>
    <row r="17" spans="1:2" ht="14" thickBot="1" x14ac:dyDescent="0.2">
      <c r="A17" s="38"/>
      <c r="B17" s="39"/>
    </row>
    <row r="18" spans="1:2" ht="14" thickBot="1" x14ac:dyDescent="0.2">
      <c r="A18" s="33" t="s">
        <v>44</v>
      </c>
      <c r="B18" s="34"/>
    </row>
    <row r="19" spans="1:2" x14ac:dyDescent="0.15">
      <c r="A19" s="38"/>
      <c r="B19" s="39"/>
    </row>
    <row r="20" spans="1:2" x14ac:dyDescent="0.15">
      <c r="A20" s="38"/>
      <c r="B20" s="39"/>
    </row>
    <row r="21" spans="1:2" ht="15" thickBot="1" x14ac:dyDescent="0.2">
      <c r="A21" s="46" t="s">
        <v>47</v>
      </c>
      <c r="B21" s="47">
        <f>MAX(ROUND(MaxDesignerUsers/MaxDesignerUsersPerInstance, 0),MinimumDesignerNodes)</f>
        <v>2</v>
      </c>
    </row>
  </sheetData>
  <mergeCells count="2">
    <mergeCell ref="A1:B1"/>
    <mergeCell ref="A18:B1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Worksheet____11"/>
  <dimension ref="A1:B30"/>
  <sheetViews>
    <sheetView workbookViewId="0">
      <selection sqref="A1:B30"/>
    </sheetView>
  </sheetViews>
  <sheetFormatPr baseColWidth="10" defaultColWidth="8.83203125" defaultRowHeight="13" x14ac:dyDescent="0.15"/>
  <cols>
    <col min="1" max="1" width="41.5" customWidth="1"/>
    <col min="2" max="2" width="17.5" customWidth="1"/>
    <col min="3" max="3" width="15.1640625" customWidth="1"/>
    <col min="4" max="4" width="14.6640625" customWidth="1"/>
    <col min="5" max="5" width="14.1640625" customWidth="1"/>
    <col min="8" max="8" width="11" customWidth="1"/>
    <col min="10" max="10" width="11.5" customWidth="1"/>
  </cols>
  <sheetData>
    <row r="1" spans="1:2" ht="14" thickBot="1" x14ac:dyDescent="0.2">
      <c r="A1" s="31" t="s">
        <v>43</v>
      </c>
      <c r="B1" s="32"/>
    </row>
    <row r="2" spans="1:2" ht="18.75" customHeight="1" x14ac:dyDescent="0.15">
      <c r="A2" s="48" t="s">
        <v>12</v>
      </c>
      <c r="B2" s="49"/>
    </row>
    <row r="3" spans="1:2" ht="14" x14ac:dyDescent="0.15">
      <c r="A3" s="50" t="s">
        <v>8</v>
      </c>
      <c r="B3" s="44">
        <v>50</v>
      </c>
    </row>
    <row r="4" spans="1:2" ht="14" x14ac:dyDescent="0.15">
      <c r="A4" s="50" t="s">
        <v>9</v>
      </c>
      <c r="B4" s="44">
        <v>2</v>
      </c>
    </row>
    <row r="5" spans="1:2" ht="14" x14ac:dyDescent="0.15">
      <c r="A5" s="50" t="s">
        <v>10</v>
      </c>
      <c r="B5" s="44">
        <v>25</v>
      </c>
    </row>
    <row r="6" spans="1:2" ht="14" x14ac:dyDescent="0.15">
      <c r="A6" s="51" t="s">
        <v>11</v>
      </c>
      <c r="B6" s="44">
        <v>2</v>
      </c>
    </row>
    <row r="7" spans="1:2" x14ac:dyDescent="0.15">
      <c r="A7" s="38"/>
      <c r="B7" s="39"/>
    </row>
    <row r="8" spans="1:2" x14ac:dyDescent="0.15">
      <c r="A8" s="38"/>
      <c r="B8" s="39"/>
    </row>
    <row r="9" spans="1:2" x14ac:dyDescent="0.15">
      <c r="A9" s="38"/>
      <c r="B9" s="39"/>
    </row>
    <row r="10" spans="1:2" ht="14" thickBot="1" x14ac:dyDescent="0.2">
      <c r="A10" s="38"/>
      <c r="B10" s="39"/>
    </row>
    <row r="11" spans="1:2" ht="22.5" customHeight="1" x14ac:dyDescent="0.15">
      <c r="A11" s="35" t="s">
        <v>32</v>
      </c>
      <c r="B11" s="36"/>
    </row>
    <row r="12" spans="1:2" ht="14" x14ac:dyDescent="0.15">
      <c r="A12" s="52" t="s">
        <v>24</v>
      </c>
      <c r="B12" s="44">
        <v>30</v>
      </c>
    </row>
    <row r="13" spans="1:2" ht="14" x14ac:dyDescent="0.15">
      <c r="A13" s="52" t="s">
        <v>23</v>
      </c>
      <c r="B13" s="44">
        <v>7</v>
      </c>
    </row>
    <row r="14" spans="1:2" ht="14" x14ac:dyDescent="0.15">
      <c r="A14" s="52" t="s">
        <v>25</v>
      </c>
      <c r="B14" s="44">
        <v>1</v>
      </c>
    </row>
    <row r="15" spans="1:2" ht="14" x14ac:dyDescent="0.15">
      <c r="A15" s="52" t="s">
        <v>26</v>
      </c>
      <c r="B15" s="44">
        <v>4</v>
      </c>
    </row>
    <row r="16" spans="1:2" ht="14" x14ac:dyDescent="0.15">
      <c r="A16" s="52" t="s">
        <v>27</v>
      </c>
      <c r="B16" s="44">
        <v>20</v>
      </c>
    </row>
    <row r="17" spans="1:2" ht="14" x14ac:dyDescent="0.15">
      <c r="A17" s="52" t="s">
        <v>28</v>
      </c>
      <c r="B17" s="44">
        <v>1</v>
      </c>
    </row>
    <row r="18" spans="1:2" x14ac:dyDescent="0.15">
      <c r="A18" s="50"/>
      <c r="B18" s="44"/>
    </row>
    <row r="19" spans="1:2" ht="14" x14ac:dyDescent="0.15">
      <c r="A19" s="52" t="s">
        <v>29</v>
      </c>
      <c r="B19" s="44">
        <f>SUM(B12:B18)</f>
        <v>63</v>
      </c>
    </row>
    <row r="20" spans="1:2" x14ac:dyDescent="0.15">
      <c r="A20" s="38"/>
      <c r="B20" s="39"/>
    </row>
    <row r="21" spans="1:2" x14ac:dyDescent="0.15">
      <c r="A21" s="38"/>
      <c r="B21" s="39"/>
    </row>
    <row r="22" spans="1:2" x14ac:dyDescent="0.15">
      <c r="A22" s="38"/>
      <c r="B22" s="39"/>
    </row>
    <row r="23" spans="1:2" x14ac:dyDescent="0.15">
      <c r="A23" s="38"/>
      <c r="B23" s="39"/>
    </row>
    <row r="24" spans="1:2" ht="14" x14ac:dyDescent="0.15">
      <c r="A24" s="52" t="s">
        <v>18</v>
      </c>
      <c r="B24" s="44">
        <v>1</v>
      </c>
    </row>
    <row r="25" spans="1:2" x14ac:dyDescent="0.15">
      <c r="A25" s="38"/>
      <c r="B25" s="39"/>
    </row>
    <row r="26" spans="1:2" ht="14" thickBot="1" x14ac:dyDescent="0.2">
      <c r="A26" s="38"/>
      <c r="B26" s="39"/>
    </row>
    <row r="27" spans="1:2" ht="14" thickBot="1" x14ac:dyDescent="0.2">
      <c r="A27" s="33" t="s">
        <v>44</v>
      </c>
      <c r="B27" s="37"/>
    </row>
    <row r="28" spans="1:2" x14ac:dyDescent="0.15">
      <c r="A28" s="38"/>
      <c r="B28" s="39"/>
    </row>
    <row r="29" spans="1:2" ht="14" x14ac:dyDescent="0.15">
      <c r="A29" s="50" t="s">
        <v>46</v>
      </c>
      <c r="B29" s="44">
        <v>10</v>
      </c>
    </row>
    <row r="30" spans="1:2" ht="15" thickBot="1" x14ac:dyDescent="0.2">
      <c r="A30" s="53" t="s">
        <v>11</v>
      </c>
      <c r="B30" s="47">
        <v>2</v>
      </c>
    </row>
  </sheetData>
  <mergeCells count="3">
    <mergeCell ref="A1:B1"/>
    <mergeCell ref="A27:B27"/>
    <mergeCell ref="A11:B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30</vt:i4>
      </vt:variant>
    </vt:vector>
  </HeadingPairs>
  <TitlesOfParts>
    <vt:vector size="34" baseType="lpstr">
      <vt:lpstr>Main</vt:lpstr>
      <vt:lpstr>Server Profiles</vt:lpstr>
      <vt:lpstr>Load Calculation</vt:lpstr>
      <vt:lpstr>Data</vt:lpstr>
      <vt:lpstr>AppComplexityFactor</vt:lpstr>
      <vt:lpstr>ApplComplexityFacotor</vt:lpstr>
      <vt:lpstr>ApplicationComplexity</vt:lpstr>
      <vt:lpstr>ApplicationComplexityFactor</vt:lpstr>
      <vt:lpstr>ApplicationFiles</vt:lpstr>
      <vt:lpstr>AudioRequests</vt:lpstr>
      <vt:lpstr>BusinessObjects</vt:lpstr>
      <vt:lpstr>CapsPerInstance</vt:lpstr>
      <vt:lpstr>ExternalRequests</vt:lpstr>
      <vt:lpstr>Grammars</vt:lpstr>
      <vt:lpstr>MaxAudioRequests</vt:lpstr>
      <vt:lpstr>MaxBusinessCtlRequests</vt:lpstr>
      <vt:lpstr>MaxCaps</vt:lpstr>
      <vt:lpstr>MaxCustomAudioRqs</vt:lpstr>
      <vt:lpstr>MaxCustomBusinessCtlRqs</vt:lpstr>
      <vt:lpstr>MaxCustomExternalRqs</vt:lpstr>
      <vt:lpstr>MaxCustomGrammarRqs</vt:lpstr>
      <vt:lpstr>MaxCustonSharedModules</vt:lpstr>
      <vt:lpstr>MaxDesignerUsers</vt:lpstr>
      <vt:lpstr>MaxDesignerUsersPerInstance</vt:lpstr>
      <vt:lpstr>MaxExternalRequests</vt:lpstr>
      <vt:lpstr>MaxGrammarRequests</vt:lpstr>
      <vt:lpstr>MinimalNodes</vt:lpstr>
      <vt:lpstr>MinimumDesignerNodes</vt:lpstr>
      <vt:lpstr>RecommendedDesignerNodes</vt:lpstr>
      <vt:lpstr>SDR</vt:lpstr>
      <vt:lpstr>TotalInputRequests</vt:lpstr>
      <vt:lpstr>TotalMinimalNodes</vt:lpstr>
      <vt:lpstr>TotalRequestsSMALL</vt:lpstr>
      <vt:lpstr>TotalRequestsSmallComplexity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Somasundaram Subramaniam</dc:creator>
  <cp:lastModifiedBy>Microsoft Office User</cp:lastModifiedBy>
  <cp:lastPrinted>2013-06-13T14:22:44Z</cp:lastPrinted>
  <dcterms:created xsi:type="dcterms:W3CDTF">2013-06-18T14:57:17Z</dcterms:created>
  <dcterms:modified xsi:type="dcterms:W3CDTF">2021-04-26T12:28:51Z</dcterms:modified>
  <cp:version>1</cp:version>
</cp:coreProperties>
</file>