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" yWindow="-60" windowWidth="12735" windowHeight="9315" tabRatio="759"/>
  </bookViews>
  <sheets>
    <sheet name="Interview" sheetId="5" r:id="rId1"/>
    <sheet name="Aggregation" sheetId="14" r:id="rId2"/>
    <sheet name="Aggregation Data" sheetId="15" state="hidden" r:id="rId3"/>
    <sheet name="TABLE_SIZES" sheetId="6" state="hidden" r:id="rId4"/>
    <sheet name="lib" sheetId="8" state="hidden" r:id="rId5"/>
    <sheet name="COL_SIZES" sheetId="11" state="hidden" r:id="rId6"/>
    <sheet name="AVG_COL_SIZES" sheetId="16" state="hidden" r:id="rId7"/>
    <sheet name="DBMS_TYPE_SIZES" sheetId="17" state="hidden" r:id="rId8"/>
    <sheet name="IDX_SIZES" sheetId="9" state="hidden" r:id="rId9"/>
    <sheet name="active" sheetId="13" state="hidden" r:id="rId10"/>
    <sheet name="TABLE_NAMES" sheetId="12" state="hidden" r:id="rId11"/>
  </sheets>
  <definedNames>
    <definedName name="_xlnm._FilterDatabase" localSheetId="8" hidden="1">IDX_SIZES!$A$3:$J$417</definedName>
    <definedName name="_xlnm._FilterDatabase" localSheetId="0" hidden="1">Interview!#REF!</definedName>
    <definedName name="_xlnm._FilterDatabase" localSheetId="10" hidden="1">TABLE_NAMES!$B$3:$B$184</definedName>
    <definedName name="Agg_Agent_Custom_Attach_Data">Aggregation!$B$11</definedName>
    <definedName name="Agg_Agent_Hours">Aggregation!$B$9</definedName>
    <definedName name="Agg_Agent_Ixn_Desc">Aggregation!$B$10</definedName>
    <definedName name="Agg_Column_Size_MSSQL">'Aggregation Data'!$B$22</definedName>
    <definedName name="Agg_Column_Size_ORACLE">'Aggregation Data'!$B$21</definedName>
    <definedName name="Agg_Current_DB_size_GB">'Aggregation Data'!$B$2</definedName>
    <definedName name="Agg_Days">Aggregation!$B$6</definedName>
    <definedName name="Agg_Interval">Aggregation!$B$7</definedName>
    <definedName name="Agg_Queues">Aggregation!$B$14</definedName>
    <definedName name="Agg_Tenant_Custom_Attach_Data">Aggregation!$B$13</definedName>
    <definedName name="Agg_Tenant_Hours">Aggregation!$B$8</definedName>
    <definedName name="Agg_Tenant_Ixn_Desc">Aggregation!$B$12</definedName>
    <definedName name="Aggregation_Interval_min">'Aggregation Data'!$B$24:$C$24</definedName>
    <definedName name="Average_Custom_Attached_Data_Length">Interview!$B$29</definedName>
    <definedName name="Average_Days_to_Keep_GIDB_MM_Ixn">active!$D$22</definedName>
    <definedName name="Average_Days_to_Keep_GIDB_Outbound">active!$D$35</definedName>
    <definedName name="Average_Days_to_Keep_GIM_MM_Ixn">active!$D$9</definedName>
    <definedName name="Average_Days_to_Keep_GIM_Outbound">active!$D$48</definedName>
    <definedName name="Average_Duration_of_Outbound_Campaign__in_days">Interview!$B$52</definedName>
    <definedName name="Average_MM_Interaction_Duration__in_days">Interview!$B$40</definedName>
    <definedName name="Average_Number_of_Phones_per_Contact_in_Calling_List">Interview!$B$49</definedName>
    <definedName name="Chunk_Size">lib!$C$63</definedName>
    <definedName name="Chunks_per_Day">lib!$C$75</definedName>
    <definedName name="CODE_CURRENT">lib!$C$16</definedName>
    <definedName name="CODE_DB2">lib!$C$14</definedName>
    <definedName name="CODE_MSSQL">lib!$C$13</definedName>
    <definedName name="CODE_ORACLE">lib!$C$12</definedName>
    <definedName name="DATE_TIME_YEARS">lib!$C$48</definedName>
    <definedName name="Days_to_Keep_Active_Facts">Interview!$B$57</definedName>
    <definedName name="Days_to_Keep_Active_GIDB_Facts">lib!$C$42</definedName>
    <definedName name="Days_to_Keep_Active_Info_Mart_Facts">lib!$C$43</definedName>
    <definedName name="Days_to_Keep_GIDB_Data">Interview!$B$55</definedName>
    <definedName name="Days_to_Keep_Info_Mart_Facts">Interview!$B$56</definedName>
    <definedName name="DBMS_Block_Size">Interview!$B$60</definedName>
    <definedName name="DBMS_CURRENT">Interview!$B$6</definedName>
    <definedName name="DBMS_Data_Block_Free_Size">lib!$C$7</definedName>
    <definedName name="DBMS_Data_Block_Header">lib!$C$5:$E$5</definedName>
    <definedName name="DBMS_Data_Row_Header">lib!$C$3:$E$3</definedName>
    <definedName name="DBMS_Index_Block_Free_Size">lib!$C$8</definedName>
    <definedName name="DBMS_Index_Block_Header">lib!$C$6:$E$6</definedName>
    <definedName name="DBMS_Index_Row_Header">lib!$C$4:$E$4</definedName>
    <definedName name="DBMS_NAMES">DBMS[Database]</definedName>
    <definedName name="DBMS_NAMES_NO_DB2">lib!$B$12:$B$13</definedName>
    <definedName name="DBMS_Percentage_of_Free_Space">Interview!$B$61</definedName>
    <definedName name="GIDB_G_PARTY_MM">TABLE_SIZES!$C$43</definedName>
    <definedName name="GIDB_G_PARTY_V">TABLE_SIZES!$C$42</definedName>
    <definedName name="GIDB_G_VIRTUAL_QUEUE_MM">TABLE_SIZES!$C$51</definedName>
    <definedName name="GIDB_G_VIRTUAL_QUEUE_V">TABLE_SIZES!$C$50</definedName>
    <definedName name="Number_of_Active_MM_Interactions">lib!#REF!</definedName>
    <definedName name="Number_of_Agent_Groups">Interview!$B$12</definedName>
    <definedName name="Number_of_Agent_State_Changes_per_Interaction">Interview!$B$44</definedName>
    <definedName name="Number_of_Agents">Interview!$B$11</definedName>
    <definedName name="Number_of_Agents_per_Agent_Group">lib!$C$32</definedName>
    <definedName name="Number_of_Audit_Keys_per_Chunk">lib!$C$51</definedName>
    <definedName name="Number_of_Business_Results">Interview!$B$23</definedName>
    <definedName name="Number_of_Campaign_Group_Sessions_per_Day">Interview!$B$47</definedName>
    <definedName name="Number_of_Changes_per_Agent_Group_Per_Day">Interview!$B$16</definedName>
    <definedName name="Number_of_Columns_per_User_Data_Dimension_Table">lib!$C$46</definedName>
    <definedName name="Number_of_Columns_per_User_Data_Fact_Table">lib!$C$47</definedName>
    <definedName name="Number_of_Config_Facts_per_Day">lib!$C$73</definedName>
    <definedName name="Number_of_Custom_Fields_per_Calling_List_Record">Interview!$B$50</definedName>
    <definedName name="Number_of_Customer_Segments">Interview!$B$20</definedName>
    <definedName name="Number_of_DND_Changes_per_Agent_per_Day">lib!$C$55</definedName>
    <definedName name="Number_of_Facts_per_Day">lib!$C$74</definedName>
    <definedName name="Number_of_Handling_Resource_State_Changes_per_MM_Interaction">lib!$C$58</definedName>
    <definedName name="Number_of_Handling_Resource_State_Changes_per_Voice_Interaction">lib!$C$56</definedName>
    <definedName name="Number_of_Handling_Resources_per_MM_Interaction">Interview!$B$38</definedName>
    <definedName name="Number_of_Handling_Resources_per_Voice_Interaction">Interview!$B$34</definedName>
    <definedName name="Number_of_Interactions_per_Day">lib!$C$64</definedName>
    <definedName name="Number_of_IRFs_per_Day">lib!$C$67</definedName>
    <definedName name="Number_of_IRSFs_per_Day">lib!$C$70</definedName>
    <definedName name="Number_of_IVR_Applications">lib!$C$45</definedName>
    <definedName name="Number_of_IVR_Ports">lib!$C$41</definedName>
    <definedName name="Number_of_Logins_per_Agent_per_Day">Interview!$B$43</definedName>
    <definedName name="Number_of_Media_Types_per_Agent">lib!$C$53</definedName>
    <definedName name="Number_of_Mediation_Resource_State_Changes_per_MM_Interaction">lib!$C$59</definedName>
    <definedName name="Number_of_Mediation_Resource_State_Changes_per_Voice_Interaction">lib!$C$57</definedName>
    <definedName name="Number_of_Mediation_Resources_per_MM_Interaction">Interview!$B$39</definedName>
    <definedName name="Number_of_Mediation_Resources_per_Voice_Interaction">Interview!$B$35</definedName>
    <definedName name="Number_of_MM_Interactions_per_Day">Interview!$B$37</definedName>
    <definedName name="Number_of_MM_IRFs_per_Day">lib!$C$66</definedName>
    <definedName name="Number_of_MM_IRSFs_per_Day">lib!$C$69</definedName>
    <definedName name="Number_of_Outbound_Calls_per_Day">Interview!$B$48</definedName>
    <definedName name="Number_of_Place_Groups">Interview!$B$13</definedName>
    <definedName name="Number_of_Places">lib!$C$29</definedName>
    <definedName name="Number_of_Queue_Groups">Interview!$B$14</definedName>
    <definedName name="Number_of_Queues">lib!$C$40</definedName>
    <definedName name="Number_of_Reason_Code_Changes_per_Agent_per_Day">lib!$C$54</definedName>
    <definedName name="Number_of_Requested_Skill_Combinations">Interview!$B$24</definedName>
    <definedName name="Number_of_Resource_Group_Combinations">lib!$C$52</definedName>
    <definedName name="Number_of_Routing_Points">lib!$C$39</definedName>
    <definedName name="Number_of_Routing_Strategies">lib!$C$44</definedName>
    <definedName name="Number_of_Service_Subtypes">Interview!$B$22</definedName>
    <definedName name="Number_of_Service_Types">Interview!$B$21</definedName>
    <definedName name="Number_of_Skill_Changes_per_Agent_per_Day">Interview!$B$15</definedName>
    <definedName name="Number_of_Skills">lib!$C$30</definedName>
    <definedName name="Number_of_Skills_per_Agent">lib!$C$31</definedName>
    <definedName name="Number_of_Software_Reasons">Interview!$B$25</definedName>
    <definedName name="Number_of_Tenants">lib!$C$38</definedName>
    <definedName name="Number_of_UD_changes_per_MM_Ixn">lib!$C$72</definedName>
    <definedName name="Number_of_UD_changes_per_Voice_Ixn">lib!$C$71</definedName>
    <definedName name="Number_of_User_Data_Dimension_Tables">Interview!$B$26</definedName>
    <definedName name="Number_of_User_Data_Fact_Tables">Interview!$B$28</definedName>
    <definedName name="Number_of_Values_per_Calling_List_Record_Custom_Field">Interview!$B$51</definedName>
    <definedName name="Number_of_Values_per_User_Data_Dimension_Column">Interview!$B$27</definedName>
    <definedName name="Number_of_Voice_Interactions_per_Day">Interview!$B$33</definedName>
    <definedName name="Number_of_Voice_IRFs_per_Day">lib!$C$65</definedName>
    <definedName name="Number_of_Voice_IRSFs_per_Day">lib!$C$68</definedName>
    <definedName name="Number_or_Changes_per_Place_Group_Per_Day">Interview!$B$17</definedName>
    <definedName name="Percentage_of_Handling_Resource_per_MM_Interaction">lib!$C$61</definedName>
    <definedName name="Percentage_of_Handling_Resource_per_Voice_Interaction">lib!$C$60</definedName>
    <definedName name="Percentage_of_Mediation_Resource_per_MM_Interaction">lib!$C$77</definedName>
    <definedName name="Percentage_of_Mediation_Resource_per_Voice_Interaction">lib!$C$76</definedName>
    <definedName name="SIZE_UNITS_CURRENT">Interview!$B$3</definedName>
    <definedName name="SIZE_UNITS_CURRENT_TOTAL">lib!$C$26</definedName>
    <definedName name="SIZE_UNITS_UNIT">SIZE_UNITS[Unit]</definedName>
    <definedName name="TOTAL">TABLE_SIZES[[#Totals],[Data Row Size]]</definedName>
    <definedName name="User_Data_Dimension_Fill_Factor">lib!$C$49</definedName>
  </definedNames>
  <calcPr calcId="125725"/>
</workbook>
</file>

<file path=xl/calcChain.xml><?xml version="1.0" encoding="utf-8"?>
<calcChain xmlns="http://schemas.openxmlformats.org/spreadsheetml/2006/main">
  <c r="A3" i="5"/>
  <c r="A5" i="9"/>
  <c r="A6"/>
  <c r="C6" s="1"/>
  <c r="A7"/>
  <c r="A8"/>
  <c r="A9"/>
  <c r="A10"/>
  <c r="C10" s="1"/>
  <c r="A11"/>
  <c r="A12"/>
  <c r="A13"/>
  <c r="A14"/>
  <c r="A15"/>
  <c r="A16"/>
  <c r="A17"/>
  <c r="A18"/>
  <c r="C18" s="1"/>
  <c r="A19"/>
  <c r="A20"/>
  <c r="A21"/>
  <c r="A22"/>
  <c r="C22" s="1"/>
  <c r="A23"/>
  <c r="A24"/>
  <c r="A25"/>
  <c r="A26"/>
  <c r="C26" s="1"/>
  <c r="A27"/>
  <c r="A28"/>
  <c r="A29"/>
  <c r="A30"/>
  <c r="C30" s="1"/>
  <c r="A31"/>
  <c r="A32"/>
  <c r="A33"/>
  <c r="A34"/>
  <c r="C34" s="1"/>
  <c r="A35"/>
  <c r="A36"/>
  <c r="A37"/>
  <c r="A38"/>
  <c r="A39"/>
  <c r="A40"/>
  <c r="A41"/>
  <c r="A42"/>
  <c r="A43"/>
  <c r="A44"/>
  <c r="A45"/>
  <c r="A46"/>
  <c r="A47"/>
  <c r="A48"/>
  <c r="A49"/>
  <c r="A50"/>
  <c r="C50" s="1"/>
  <c r="A51"/>
  <c r="A52"/>
  <c r="A53"/>
  <c r="A54"/>
  <c r="C54" s="1"/>
  <c r="A55"/>
  <c r="A56"/>
  <c r="A57"/>
  <c r="A58"/>
  <c r="C58" s="1"/>
  <c r="A59"/>
  <c r="A60"/>
  <c r="A61"/>
  <c r="A62"/>
  <c r="C62" s="1"/>
  <c r="A63"/>
  <c r="A64"/>
  <c r="A65"/>
  <c r="A66"/>
  <c r="A67"/>
  <c r="A68"/>
  <c r="A69"/>
  <c r="A70"/>
  <c r="A71"/>
  <c r="A72"/>
  <c r="A73"/>
  <c r="A74"/>
  <c r="C74" s="1"/>
  <c r="A75"/>
  <c r="A76"/>
  <c r="A77"/>
  <c r="A78"/>
  <c r="C78" s="1"/>
  <c r="A79"/>
  <c r="A80"/>
  <c r="A81"/>
  <c r="A82"/>
  <c r="A83"/>
  <c r="A84"/>
  <c r="A85"/>
  <c r="A86"/>
  <c r="A87"/>
  <c r="A88"/>
  <c r="A89"/>
  <c r="A90"/>
  <c r="C90" s="1"/>
  <c r="A91"/>
  <c r="A92"/>
  <c r="A93"/>
  <c r="A94"/>
  <c r="C94" s="1"/>
  <c r="A95"/>
  <c r="A96"/>
  <c r="A97"/>
  <c r="A98"/>
  <c r="A99"/>
  <c r="A100"/>
  <c r="A101"/>
  <c r="A102"/>
  <c r="C102" s="1"/>
  <c r="A103"/>
  <c r="A104"/>
  <c r="A105"/>
  <c r="A106"/>
  <c r="A107"/>
  <c r="A108"/>
  <c r="A109"/>
  <c r="A110"/>
  <c r="A111"/>
  <c r="A112"/>
  <c r="A113"/>
  <c r="A114"/>
  <c r="C114" s="1"/>
  <c r="A115"/>
  <c r="A116"/>
  <c r="A117"/>
  <c r="A118"/>
  <c r="C118" s="1"/>
  <c r="A119"/>
  <c r="A120"/>
  <c r="A121"/>
  <c r="A122"/>
  <c r="C122" s="1"/>
  <c r="A123"/>
  <c r="A124"/>
  <c r="A125"/>
  <c r="A126"/>
  <c r="A127"/>
  <c r="A128"/>
  <c r="A129"/>
  <c r="A130"/>
  <c r="A131"/>
  <c r="A132"/>
  <c r="A133"/>
  <c r="A134"/>
  <c r="C134" s="1"/>
  <c r="A135"/>
  <c r="A136"/>
  <c r="A137"/>
  <c r="A138"/>
  <c r="C138" s="1"/>
  <c r="A139"/>
  <c r="A140"/>
  <c r="A141"/>
  <c r="A142"/>
  <c r="C142" s="1"/>
  <c r="A143"/>
  <c r="A144"/>
  <c r="A145"/>
  <c r="A146"/>
  <c r="C146" s="1"/>
  <c r="A147"/>
  <c r="A148"/>
  <c r="A149"/>
  <c r="A150"/>
  <c r="C150" s="1"/>
  <c r="A151"/>
  <c r="A152"/>
  <c r="A153"/>
  <c r="A154"/>
  <c r="C154" s="1"/>
  <c r="A155"/>
  <c r="A156"/>
  <c r="A157"/>
  <c r="A158"/>
  <c r="C158" s="1"/>
  <c r="A159"/>
  <c r="A160"/>
  <c r="A161"/>
  <c r="A162"/>
  <c r="C162" s="1"/>
  <c r="A163"/>
  <c r="A164"/>
  <c r="A165"/>
  <c r="A166"/>
  <c r="C166" s="1"/>
  <c r="A167"/>
  <c r="A168"/>
  <c r="A169"/>
  <c r="A170"/>
  <c r="C170" s="1"/>
  <c r="A171"/>
  <c r="A172"/>
  <c r="A173"/>
  <c r="A174"/>
  <c r="C174" s="1"/>
  <c r="A175"/>
  <c r="A176"/>
  <c r="A177"/>
  <c r="A178"/>
  <c r="C178" s="1"/>
  <c r="A179"/>
  <c r="A180"/>
  <c r="A181"/>
  <c r="A182"/>
  <c r="C182" s="1"/>
  <c r="A183"/>
  <c r="A184"/>
  <c r="A185"/>
  <c r="A186"/>
  <c r="C186" s="1"/>
  <c r="A187"/>
  <c r="A188"/>
  <c r="A189"/>
  <c r="A190"/>
  <c r="C190" s="1"/>
  <c r="A191"/>
  <c r="A192"/>
  <c r="A193"/>
  <c r="A194"/>
  <c r="C194" s="1"/>
  <c r="A195"/>
  <c r="A196"/>
  <c r="A197"/>
  <c r="A198"/>
  <c r="C198" s="1"/>
  <c r="A199"/>
  <c r="A200"/>
  <c r="A201"/>
  <c r="A202"/>
  <c r="C202" s="1"/>
  <c r="A203"/>
  <c r="A204"/>
  <c r="A205"/>
  <c r="A206"/>
  <c r="C206" s="1"/>
  <c r="A207"/>
  <c r="A208"/>
  <c r="A209"/>
  <c r="A210"/>
  <c r="C210" s="1"/>
  <c r="A211"/>
  <c r="A212"/>
  <c r="A213"/>
  <c r="A214"/>
  <c r="C214" s="1"/>
  <c r="A215"/>
  <c r="A216"/>
  <c r="A217"/>
  <c r="A218"/>
  <c r="C218" s="1"/>
  <c r="A219"/>
  <c r="A220"/>
  <c r="A221"/>
  <c r="A222"/>
  <c r="C222" s="1"/>
  <c r="A223"/>
  <c r="A224"/>
  <c r="A225"/>
  <c r="A226"/>
  <c r="C226" s="1"/>
  <c r="A227"/>
  <c r="A228"/>
  <c r="A229"/>
  <c r="A230"/>
  <c r="C230" s="1"/>
  <c r="A231"/>
  <c r="A232"/>
  <c r="A233"/>
  <c r="A234"/>
  <c r="C234" s="1"/>
  <c r="A235"/>
  <c r="A236"/>
  <c r="A237"/>
  <c r="A238"/>
  <c r="C238" s="1"/>
  <c r="A239"/>
  <c r="A240"/>
  <c r="A241"/>
  <c r="A242"/>
  <c r="C242" s="1"/>
  <c r="A243"/>
  <c r="A244"/>
  <c r="A245"/>
  <c r="A246"/>
  <c r="C246" s="1"/>
  <c r="A247"/>
  <c r="A248"/>
  <c r="A249"/>
  <c r="A250"/>
  <c r="C250" s="1"/>
  <c r="A251"/>
  <c r="A252"/>
  <c r="A253"/>
  <c r="A254"/>
  <c r="C254" s="1"/>
  <c r="A255"/>
  <c r="A256"/>
  <c r="A257"/>
  <c r="A258"/>
  <c r="C258" s="1"/>
  <c r="A259"/>
  <c r="A260"/>
  <c r="A261"/>
  <c r="A262"/>
  <c r="A263"/>
  <c r="A264"/>
  <c r="A265"/>
  <c r="A266"/>
  <c r="C266" s="1"/>
  <c r="A267"/>
  <c r="A268"/>
  <c r="A269"/>
  <c r="A270"/>
  <c r="C270" s="1"/>
  <c r="A271"/>
  <c r="A272"/>
  <c r="A273"/>
  <c r="A274"/>
  <c r="C274" s="1"/>
  <c r="A275"/>
  <c r="A276"/>
  <c r="A277"/>
  <c r="A278"/>
  <c r="A279"/>
  <c r="A280"/>
  <c r="A281"/>
  <c r="A282"/>
  <c r="A283"/>
  <c r="A284"/>
  <c r="A285"/>
  <c r="A286"/>
  <c r="C286" s="1"/>
  <c r="A287"/>
  <c r="A288"/>
  <c r="A289"/>
  <c r="A290"/>
  <c r="A291"/>
  <c r="A292"/>
  <c r="A293"/>
  <c r="A294"/>
  <c r="C294" s="1"/>
  <c r="A295"/>
  <c r="A296"/>
  <c r="A297"/>
  <c r="A298"/>
  <c r="C298" s="1"/>
  <c r="A299"/>
  <c r="A300"/>
  <c r="A301"/>
  <c r="A302"/>
  <c r="A303"/>
  <c r="A304"/>
  <c r="A305"/>
  <c r="A306"/>
  <c r="C306" s="1"/>
  <c r="A307"/>
  <c r="A308"/>
  <c r="A309"/>
  <c r="A310"/>
  <c r="C310" s="1"/>
  <c r="A311"/>
  <c r="A312"/>
  <c r="A313"/>
  <c r="A314"/>
  <c r="C314" s="1"/>
  <c r="A315"/>
  <c r="A316"/>
  <c r="A317"/>
  <c r="A318"/>
  <c r="C318" s="1"/>
  <c r="A319"/>
  <c r="A320"/>
  <c r="A321"/>
  <c r="A322"/>
  <c r="C322" s="1"/>
  <c r="A323"/>
  <c r="A324"/>
  <c r="A325"/>
  <c r="A326"/>
  <c r="C326" s="1"/>
  <c r="A327"/>
  <c r="A328"/>
  <c r="A329"/>
  <c r="A330"/>
  <c r="C330" s="1"/>
  <c r="A331"/>
  <c r="A332"/>
  <c r="A333"/>
  <c r="A334"/>
  <c r="C334" s="1"/>
  <c r="A335"/>
  <c r="A336"/>
  <c r="A337"/>
  <c r="A338"/>
  <c r="A339"/>
  <c r="A340"/>
  <c r="A341"/>
  <c r="A342"/>
  <c r="C342" s="1"/>
  <c r="A343"/>
  <c r="A344"/>
  <c r="A345"/>
  <c r="A346"/>
  <c r="C346" s="1"/>
  <c r="A347"/>
  <c r="A348"/>
  <c r="A349"/>
  <c r="A350"/>
  <c r="C350" s="1"/>
  <c r="A351"/>
  <c r="A352"/>
  <c r="A353"/>
  <c r="A354"/>
  <c r="C354" s="1"/>
  <c r="A355"/>
  <c r="A356"/>
  <c r="A357"/>
  <c r="A358"/>
  <c r="C358" s="1"/>
  <c r="A359"/>
  <c r="A360"/>
  <c r="A361"/>
  <c r="A362"/>
  <c r="C362" s="1"/>
  <c r="A363"/>
  <c r="A364"/>
  <c r="A365"/>
  <c r="A366"/>
  <c r="C366" s="1"/>
  <c r="A367"/>
  <c r="A368"/>
  <c r="A369"/>
  <c r="A370"/>
  <c r="C370" s="1"/>
  <c r="A371"/>
  <c r="A372"/>
  <c r="A373"/>
  <c r="A374"/>
  <c r="C374" s="1"/>
  <c r="A375"/>
  <c r="A376"/>
  <c r="A377"/>
  <c r="A378"/>
  <c r="C378" s="1"/>
  <c r="A379"/>
  <c r="A380"/>
  <c r="A381"/>
  <c r="A382"/>
  <c r="C382" s="1"/>
  <c r="A383"/>
  <c r="A384"/>
  <c r="A385"/>
  <c r="A386"/>
  <c r="C386" s="1"/>
  <c r="A387"/>
  <c r="A388"/>
  <c r="A389"/>
  <c r="A390"/>
  <c r="C390" s="1"/>
  <c r="A391"/>
  <c r="A392"/>
  <c r="A393"/>
  <c r="A394"/>
  <c r="C394" s="1"/>
  <c r="A395"/>
  <c r="A396"/>
  <c r="A397"/>
  <c r="A398"/>
  <c r="C398" s="1"/>
  <c r="A399"/>
  <c r="A400"/>
  <c r="A401"/>
  <c r="A402"/>
  <c r="A403"/>
  <c r="A404"/>
  <c r="A405"/>
  <c r="A406"/>
  <c r="C406" s="1"/>
  <c r="A407"/>
  <c r="A408"/>
  <c r="A409"/>
  <c r="A410"/>
  <c r="C410" s="1"/>
  <c r="A411"/>
  <c r="A412"/>
  <c r="A413"/>
  <c r="A414"/>
  <c r="A415"/>
  <c r="A416"/>
  <c r="A417"/>
  <c r="B5"/>
  <c r="B7"/>
  <c r="B8"/>
  <c r="B9"/>
  <c r="B11"/>
  <c r="B12"/>
  <c r="B13"/>
  <c r="B15"/>
  <c r="B16"/>
  <c r="B17"/>
  <c r="B19"/>
  <c r="B20"/>
  <c r="B21"/>
  <c r="B23"/>
  <c r="B24"/>
  <c r="B25"/>
  <c r="B27"/>
  <c r="B28"/>
  <c r="B29"/>
  <c r="B33"/>
  <c r="B36"/>
  <c r="B37"/>
  <c r="B41"/>
  <c r="B43"/>
  <c r="B48"/>
  <c r="B49"/>
  <c r="B51"/>
  <c r="B52"/>
  <c r="B53"/>
  <c r="B55"/>
  <c r="B56"/>
  <c r="B57"/>
  <c r="B59"/>
  <c r="B60"/>
  <c r="B61"/>
  <c r="B63"/>
  <c r="B64"/>
  <c r="B65"/>
  <c r="B72"/>
  <c r="B75"/>
  <c r="B76"/>
  <c r="B77"/>
  <c r="B79"/>
  <c r="B81"/>
  <c r="B83"/>
  <c r="B84"/>
  <c r="B89"/>
  <c r="B93"/>
  <c r="B95"/>
  <c r="B96"/>
  <c r="B97"/>
  <c r="B99"/>
  <c r="B101"/>
  <c r="B104"/>
  <c r="B105"/>
  <c r="B107"/>
  <c r="B109"/>
  <c r="B111"/>
  <c r="B112"/>
  <c r="B115"/>
  <c r="B116"/>
  <c r="B119"/>
  <c r="B120"/>
  <c r="B124"/>
  <c r="B127"/>
  <c r="B129"/>
  <c r="B131"/>
  <c r="B136"/>
  <c r="B139"/>
  <c r="B141"/>
  <c r="B144"/>
  <c r="B145"/>
  <c r="B147"/>
  <c r="B148"/>
  <c r="B149"/>
  <c r="B151"/>
  <c r="B152"/>
  <c r="B153"/>
  <c r="B155"/>
  <c r="B156"/>
  <c r="B157"/>
  <c r="B159"/>
  <c r="B160"/>
  <c r="B161"/>
  <c r="B163"/>
  <c r="B164"/>
  <c r="B165"/>
  <c r="B167"/>
  <c r="B168"/>
  <c r="B169"/>
  <c r="B171"/>
  <c r="B172"/>
  <c r="B173"/>
  <c r="B175"/>
  <c r="B176"/>
  <c r="B177"/>
  <c r="B179"/>
  <c r="B180"/>
  <c r="B181"/>
  <c r="B183"/>
  <c r="B184"/>
  <c r="B185"/>
  <c r="B187"/>
  <c r="B188"/>
  <c r="B189"/>
  <c r="B191"/>
  <c r="B192"/>
  <c r="B193"/>
  <c r="B195"/>
  <c r="B196"/>
  <c r="B197"/>
  <c r="B199"/>
  <c r="B200"/>
  <c r="B201"/>
  <c r="B203"/>
  <c r="B204"/>
  <c r="B205"/>
  <c r="B207"/>
  <c r="B208"/>
  <c r="B209"/>
  <c r="B211"/>
  <c r="B212"/>
  <c r="B213"/>
  <c r="B215"/>
  <c r="B216"/>
  <c r="B217"/>
  <c r="B219"/>
  <c r="B220"/>
  <c r="B221"/>
  <c r="B223"/>
  <c r="B224"/>
  <c r="B225"/>
  <c r="B227"/>
  <c r="B228"/>
  <c r="B229"/>
  <c r="B231"/>
  <c r="B232"/>
  <c r="B233"/>
  <c r="B235"/>
  <c r="B236"/>
  <c r="B237"/>
  <c r="B239"/>
  <c r="B240"/>
  <c r="B241"/>
  <c r="B243"/>
  <c r="B244"/>
  <c r="B245"/>
  <c r="B247"/>
  <c r="B248"/>
  <c r="B249"/>
  <c r="B251"/>
  <c r="B252"/>
  <c r="B253"/>
  <c r="B255"/>
  <c r="B256"/>
  <c r="B257"/>
  <c r="B259"/>
  <c r="B260"/>
  <c r="B261"/>
  <c r="B263"/>
  <c r="B264"/>
  <c r="B268"/>
  <c r="B269"/>
  <c r="B271"/>
  <c r="B276"/>
  <c r="B281"/>
  <c r="B285"/>
  <c r="B288"/>
  <c r="B289"/>
  <c r="B291"/>
  <c r="B292"/>
  <c r="B295"/>
  <c r="B296"/>
  <c r="B297"/>
  <c r="B299"/>
  <c r="B304"/>
  <c r="B305"/>
  <c r="B307"/>
  <c r="B309"/>
  <c r="B311"/>
  <c r="B312"/>
  <c r="B313"/>
  <c r="B315"/>
  <c r="B316"/>
  <c r="B317"/>
  <c r="B319"/>
  <c r="B320"/>
  <c r="B323"/>
  <c r="B324"/>
  <c r="B325"/>
  <c r="B327"/>
  <c r="B328"/>
  <c r="B329"/>
  <c r="B331"/>
  <c r="B332"/>
  <c r="B333"/>
  <c r="B335"/>
  <c r="B336"/>
  <c r="B337"/>
  <c r="B339"/>
  <c r="B340"/>
  <c r="B341"/>
  <c r="B343"/>
  <c r="B344"/>
  <c r="B345"/>
  <c r="B347"/>
  <c r="B348"/>
  <c r="B349"/>
  <c r="B351"/>
  <c r="B352"/>
  <c r="B353"/>
  <c r="B355"/>
  <c r="B356"/>
  <c r="B357"/>
  <c r="B359"/>
  <c r="B361"/>
  <c r="B364"/>
  <c r="B367"/>
  <c r="B368"/>
  <c r="B371"/>
  <c r="B372"/>
  <c r="B373"/>
  <c r="B375"/>
  <c r="B376"/>
  <c r="B377"/>
  <c r="B379"/>
  <c r="B380"/>
  <c r="B381"/>
  <c r="B383"/>
  <c r="B384"/>
  <c r="B385"/>
  <c r="B387"/>
  <c r="B388"/>
  <c r="B389"/>
  <c r="B391"/>
  <c r="B392"/>
  <c r="B393"/>
  <c r="B395"/>
  <c r="B396"/>
  <c r="B397"/>
  <c r="B399"/>
  <c r="B400"/>
  <c r="B401"/>
  <c r="B404"/>
  <c r="B407"/>
  <c r="B408"/>
  <c r="B409"/>
  <c r="B416"/>
  <c r="B417"/>
  <c r="C5"/>
  <c r="C7"/>
  <c r="C8"/>
  <c r="C9"/>
  <c r="C11"/>
  <c r="C12"/>
  <c r="C13"/>
  <c r="C15"/>
  <c r="C16"/>
  <c r="C17"/>
  <c r="C19"/>
  <c r="C20"/>
  <c r="C21"/>
  <c r="C23"/>
  <c r="C24"/>
  <c r="C25"/>
  <c r="C27"/>
  <c r="C28"/>
  <c r="C29"/>
  <c r="C33"/>
  <c r="C36"/>
  <c r="C37"/>
  <c r="C41"/>
  <c r="C43"/>
  <c r="C48"/>
  <c r="C49"/>
  <c r="C51"/>
  <c r="C52"/>
  <c r="C53"/>
  <c r="C55"/>
  <c r="C56"/>
  <c r="C57"/>
  <c r="C59"/>
  <c r="C60"/>
  <c r="C61"/>
  <c r="C63"/>
  <c r="C64"/>
  <c r="C65"/>
  <c r="C72"/>
  <c r="C75"/>
  <c r="C76"/>
  <c r="C77"/>
  <c r="C79"/>
  <c r="C81"/>
  <c r="C83"/>
  <c r="C84"/>
  <c r="C89"/>
  <c r="C93"/>
  <c r="C95"/>
  <c r="C96"/>
  <c r="C97"/>
  <c r="C99"/>
  <c r="C101"/>
  <c r="C104"/>
  <c r="C105"/>
  <c r="C107"/>
  <c r="C109"/>
  <c r="C111"/>
  <c r="C112"/>
  <c r="C115"/>
  <c r="C116"/>
  <c r="C119"/>
  <c r="C120"/>
  <c r="C124"/>
  <c r="C127"/>
  <c r="C129"/>
  <c r="C131"/>
  <c r="C136"/>
  <c r="C139"/>
  <c r="C141"/>
  <c r="C144"/>
  <c r="C145"/>
  <c r="C147"/>
  <c r="C148"/>
  <c r="C149"/>
  <c r="C151"/>
  <c r="C152"/>
  <c r="C153"/>
  <c r="C155"/>
  <c r="C156"/>
  <c r="C157"/>
  <c r="C159"/>
  <c r="C160"/>
  <c r="C161"/>
  <c r="C163"/>
  <c r="C164"/>
  <c r="C165"/>
  <c r="C167"/>
  <c r="C168"/>
  <c r="C169"/>
  <c r="C171"/>
  <c r="C172"/>
  <c r="C173"/>
  <c r="C175"/>
  <c r="C176"/>
  <c r="C177"/>
  <c r="C179"/>
  <c r="C180"/>
  <c r="C181"/>
  <c r="C183"/>
  <c r="C184"/>
  <c r="C185"/>
  <c r="C187"/>
  <c r="C188"/>
  <c r="C189"/>
  <c r="C191"/>
  <c r="C192"/>
  <c r="C193"/>
  <c r="C195"/>
  <c r="C196"/>
  <c r="C197"/>
  <c r="C199"/>
  <c r="C200"/>
  <c r="C201"/>
  <c r="C203"/>
  <c r="C204"/>
  <c r="C205"/>
  <c r="C207"/>
  <c r="C208"/>
  <c r="C209"/>
  <c r="C211"/>
  <c r="C212"/>
  <c r="C213"/>
  <c r="C215"/>
  <c r="C216"/>
  <c r="C217"/>
  <c r="C219"/>
  <c r="C220"/>
  <c r="C221"/>
  <c r="C223"/>
  <c r="C224"/>
  <c r="C225"/>
  <c r="C227"/>
  <c r="C228"/>
  <c r="C229"/>
  <c r="C231"/>
  <c r="C232"/>
  <c r="C233"/>
  <c r="C235"/>
  <c r="C236"/>
  <c r="C237"/>
  <c r="C239"/>
  <c r="C240"/>
  <c r="C241"/>
  <c r="C243"/>
  <c r="C244"/>
  <c r="C245"/>
  <c r="C247"/>
  <c r="C248"/>
  <c r="C249"/>
  <c r="C251"/>
  <c r="C252"/>
  <c r="C253"/>
  <c r="C255"/>
  <c r="C256"/>
  <c r="C257"/>
  <c r="C259"/>
  <c r="C260"/>
  <c r="C261"/>
  <c r="C263"/>
  <c r="C264"/>
  <c r="C268"/>
  <c r="C269"/>
  <c r="C271"/>
  <c r="C276"/>
  <c r="C281"/>
  <c r="C285"/>
  <c r="C288"/>
  <c r="C289"/>
  <c r="C291"/>
  <c r="C292"/>
  <c r="C295"/>
  <c r="C296"/>
  <c r="C297"/>
  <c r="C299"/>
  <c r="C304"/>
  <c r="C305"/>
  <c r="C307"/>
  <c r="C309"/>
  <c r="C311"/>
  <c r="C312"/>
  <c r="C313"/>
  <c r="C315"/>
  <c r="C316"/>
  <c r="C317"/>
  <c r="C319"/>
  <c r="C320"/>
  <c r="C323"/>
  <c r="C324"/>
  <c r="C325"/>
  <c r="C327"/>
  <c r="C328"/>
  <c r="C329"/>
  <c r="C331"/>
  <c r="C332"/>
  <c r="C333"/>
  <c r="C335"/>
  <c r="C336"/>
  <c r="C337"/>
  <c r="C339"/>
  <c r="C340"/>
  <c r="C341"/>
  <c r="C343"/>
  <c r="C344"/>
  <c r="C345"/>
  <c r="C347"/>
  <c r="C348"/>
  <c r="C349"/>
  <c r="C351"/>
  <c r="C352"/>
  <c r="C353"/>
  <c r="C355"/>
  <c r="C356"/>
  <c r="C357"/>
  <c r="C359"/>
  <c r="C361"/>
  <c r="C364"/>
  <c r="C367"/>
  <c r="C368"/>
  <c r="C371"/>
  <c r="C372"/>
  <c r="C373"/>
  <c r="C375"/>
  <c r="C376"/>
  <c r="C377"/>
  <c r="C379"/>
  <c r="C380"/>
  <c r="C381"/>
  <c r="C383"/>
  <c r="C384"/>
  <c r="C385"/>
  <c r="C387"/>
  <c r="C388"/>
  <c r="C389"/>
  <c r="C391"/>
  <c r="C392"/>
  <c r="C393"/>
  <c r="C395"/>
  <c r="C396"/>
  <c r="C397"/>
  <c r="C399"/>
  <c r="C400"/>
  <c r="C401"/>
  <c r="C404"/>
  <c r="C407"/>
  <c r="C408"/>
  <c r="C409"/>
  <c r="C416"/>
  <c r="C417"/>
  <c r="D5"/>
  <c r="D7"/>
  <c r="D8"/>
  <c r="D9"/>
  <c r="D11"/>
  <c r="D12"/>
  <c r="D13"/>
  <c r="D15"/>
  <c r="D16"/>
  <c r="D17"/>
  <c r="D19"/>
  <c r="D20"/>
  <c r="D21"/>
  <c r="D23"/>
  <c r="D24"/>
  <c r="D25"/>
  <c r="D27"/>
  <c r="D28"/>
  <c r="D29"/>
  <c r="D33"/>
  <c r="D36"/>
  <c r="D37"/>
  <c r="D41"/>
  <c r="D43"/>
  <c r="D48"/>
  <c r="D49"/>
  <c r="D51"/>
  <c r="D52"/>
  <c r="D53"/>
  <c r="D55"/>
  <c r="D56"/>
  <c r="D57"/>
  <c r="D59"/>
  <c r="D60"/>
  <c r="D61"/>
  <c r="D63"/>
  <c r="D64"/>
  <c r="D65"/>
  <c r="D72"/>
  <c r="D75"/>
  <c r="D76"/>
  <c r="D77"/>
  <c r="D79"/>
  <c r="D81"/>
  <c r="D83"/>
  <c r="D84"/>
  <c r="D89"/>
  <c r="D93"/>
  <c r="D95"/>
  <c r="D96"/>
  <c r="D97"/>
  <c r="D99"/>
  <c r="D101"/>
  <c r="D104"/>
  <c r="D105"/>
  <c r="D107"/>
  <c r="D109"/>
  <c r="D111"/>
  <c r="D112"/>
  <c r="D115"/>
  <c r="D116"/>
  <c r="D119"/>
  <c r="D120"/>
  <c r="D124"/>
  <c r="D127"/>
  <c r="D129"/>
  <c r="D131"/>
  <c r="D136"/>
  <c r="D139"/>
  <c r="D141"/>
  <c r="D144"/>
  <c r="D145"/>
  <c r="D147"/>
  <c r="D148"/>
  <c r="D149"/>
  <c r="D151"/>
  <c r="D152"/>
  <c r="D153"/>
  <c r="D155"/>
  <c r="D156"/>
  <c r="D157"/>
  <c r="D159"/>
  <c r="D160"/>
  <c r="D161"/>
  <c r="D163"/>
  <c r="D164"/>
  <c r="D165"/>
  <c r="D167"/>
  <c r="D168"/>
  <c r="D169"/>
  <c r="D171"/>
  <c r="D172"/>
  <c r="D173"/>
  <c r="D175"/>
  <c r="D176"/>
  <c r="D177"/>
  <c r="D179"/>
  <c r="D180"/>
  <c r="D181"/>
  <c r="D183"/>
  <c r="D184"/>
  <c r="D185"/>
  <c r="D187"/>
  <c r="D188"/>
  <c r="D189"/>
  <c r="D191"/>
  <c r="D192"/>
  <c r="D193"/>
  <c r="D195"/>
  <c r="D196"/>
  <c r="D197"/>
  <c r="D199"/>
  <c r="D200"/>
  <c r="D201"/>
  <c r="D203"/>
  <c r="D204"/>
  <c r="D205"/>
  <c r="D207"/>
  <c r="D208"/>
  <c r="D209"/>
  <c r="D211"/>
  <c r="D212"/>
  <c r="D213"/>
  <c r="D215"/>
  <c r="D216"/>
  <c r="D217"/>
  <c r="D219"/>
  <c r="D220"/>
  <c r="D221"/>
  <c r="D223"/>
  <c r="D224"/>
  <c r="D225"/>
  <c r="D227"/>
  <c r="D228"/>
  <c r="D229"/>
  <c r="D231"/>
  <c r="D232"/>
  <c r="D233"/>
  <c r="D235"/>
  <c r="D236"/>
  <c r="D237"/>
  <c r="D239"/>
  <c r="D240"/>
  <c r="D241"/>
  <c r="D243"/>
  <c r="D244"/>
  <c r="D245"/>
  <c r="D247"/>
  <c r="D248"/>
  <c r="D249"/>
  <c r="D251"/>
  <c r="D252"/>
  <c r="D253"/>
  <c r="D255"/>
  <c r="D256"/>
  <c r="D257"/>
  <c r="D259"/>
  <c r="D260"/>
  <c r="D261"/>
  <c r="D263"/>
  <c r="D264"/>
  <c r="D268"/>
  <c r="D269"/>
  <c r="D271"/>
  <c r="D276"/>
  <c r="D281"/>
  <c r="D285"/>
  <c r="D288"/>
  <c r="D289"/>
  <c r="D291"/>
  <c r="D292"/>
  <c r="D295"/>
  <c r="D296"/>
  <c r="D297"/>
  <c r="D299"/>
  <c r="D304"/>
  <c r="D305"/>
  <c r="D307"/>
  <c r="D309"/>
  <c r="D311"/>
  <c r="D312"/>
  <c r="D313"/>
  <c r="D315"/>
  <c r="D316"/>
  <c r="D317"/>
  <c r="D319"/>
  <c r="D320"/>
  <c r="D323"/>
  <c r="D324"/>
  <c r="D325"/>
  <c r="D327"/>
  <c r="D328"/>
  <c r="D329"/>
  <c r="D331"/>
  <c r="D332"/>
  <c r="D333"/>
  <c r="D335"/>
  <c r="D336"/>
  <c r="D337"/>
  <c r="D339"/>
  <c r="D340"/>
  <c r="D341"/>
  <c r="D343"/>
  <c r="D344"/>
  <c r="D345"/>
  <c r="D347"/>
  <c r="D348"/>
  <c r="D349"/>
  <c r="D351"/>
  <c r="D352"/>
  <c r="D353"/>
  <c r="D355"/>
  <c r="D356"/>
  <c r="D357"/>
  <c r="D359"/>
  <c r="D361"/>
  <c r="D364"/>
  <c r="D367"/>
  <c r="D368"/>
  <c r="D371"/>
  <c r="D372"/>
  <c r="D373"/>
  <c r="D375"/>
  <c r="D376"/>
  <c r="D377"/>
  <c r="D379"/>
  <c r="D380"/>
  <c r="D381"/>
  <c r="D383"/>
  <c r="D384"/>
  <c r="D385"/>
  <c r="D387"/>
  <c r="D388"/>
  <c r="D389"/>
  <c r="D391"/>
  <c r="D392"/>
  <c r="D393"/>
  <c r="D395"/>
  <c r="D396"/>
  <c r="D397"/>
  <c r="D399"/>
  <c r="D400"/>
  <c r="D401"/>
  <c r="D404"/>
  <c r="D407"/>
  <c r="D408"/>
  <c r="D409"/>
  <c r="D416"/>
  <c r="D417"/>
  <c r="D586" i="17"/>
  <c r="C586"/>
  <c r="B586"/>
  <c r="A586"/>
  <c r="D585"/>
  <c r="C585"/>
  <c r="B585"/>
  <c r="A585"/>
  <c r="D584"/>
  <c r="C584"/>
  <c r="B584"/>
  <c r="A584"/>
  <c r="D583"/>
  <c r="C583"/>
  <c r="B583"/>
  <c r="A583"/>
  <c r="D582"/>
  <c r="C582"/>
  <c r="B582"/>
  <c r="A582"/>
  <c r="D581"/>
  <c r="C581"/>
  <c r="B581"/>
  <c r="A581"/>
  <c r="D580"/>
  <c r="C580"/>
  <c r="B580"/>
  <c r="A580"/>
  <c r="D579"/>
  <c r="C579"/>
  <c r="B579"/>
  <c r="A579"/>
  <c r="D578"/>
  <c r="C578"/>
  <c r="B578"/>
  <c r="A578"/>
  <c r="D577"/>
  <c r="C577"/>
  <c r="B577"/>
  <c r="A577"/>
  <c r="D576"/>
  <c r="C576"/>
  <c r="B576"/>
  <c r="A576"/>
  <c r="D575"/>
  <c r="C575"/>
  <c r="B575"/>
  <c r="A575"/>
  <c r="D574"/>
  <c r="C574"/>
  <c r="B574"/>
  <c r="A574"/>
  <c r="D573"/>
  <c r="C573"/>
  <c r="B573"/>
  <c r="A573"/>
  <c r="D572"/>
  <c r="C572"/>
  <c r="B572"/>
  <c r="A572"/>
  <c r="D571"/>
  <c r="C571"/>
  <c r="B571"/>
  <c r="A571"/>
  <c r="D570"/>
  <c r="C570"/>
  <c r="B570"/>
  <c r="A570"/>
  <c r="D569"/>
  <c r="C569"/>
  <c r="B569"/>
  <c r="A569"/>
  <c r="D568"/>
  <c r="C568"/>
  <c r="B568"/>
  <c r="A568"/>
  <c r="D567"/>
  <c r="C567"/>
  <c r="B567"/>
  <c r="A567"/>
  <c r="D566"/>
  <c r="C566"/>
  <c r="B566"/>
  <c r="A566"/>
  <c r="D565"/>
  <c r="C565"/>
  <c r="B565"/>
  <c r="A565"/>
  <c r="D564"/>
  <c r="C564"/>
  <c r="B564"/>
  <c r="A564"/>
  <c r="D563"/>
  <c r="C563"/>
  <c r="B563"/>
  <c r="A563"/>
  <c r="D562"/>
  <c r="C562"/>
  <c r="B562"/>
  <c r="A562"/>
  <c r="D561"/>
  <c r="C561"/>
  <c r="B561"/>
  <c r="A561"/>
  <c r="D560"/>
  <c r="C560"/>
  <c r="B560"/>
  <c r="A560"/>
  <c r="D559"/>
  <c r="C559"/>
  <c r="B559"/>
  <c r="A559"/>
  <c r="D558"/>
  <c r="C558"/>
  <c r="B558"/>
  <c r="A558"/>
  <c r="D557"/>
  <c r="C557"/>
  <c r="B557"/>
  <c r="A557"/>
  <c r="D556"/>
  <c r="C556"/>
  <c r="B556"/>
  <c r="A556"/>
  <c r="D555"/>
  <c r="C555"/>
  <c r="B555"/>
  <c r="A555"/>
  <c r="D554"/>
  <c r="C554"/>
  <c r="B554"/>
  <c r="A554"/>
  <c r="D553"/>
  <c r="C553"/>
  <c r="B553"/>
  <c r="A553"/>
  <c r="D552"/>
  <c r="C552"/>
  <c r="B552"/>
  <c r="A552"/>
  <c r="D551"/>
  <c r="C551"/>
  <c r="B551"/>
  <c r="A551"/>
  <c r="D550"/>
  <c r="C550"/>
  <c r="B550"/>
  <c r="A550"/>
  <c r="D549"/>
  <c r="C549"/>
  <c r="B549"/>
  <c r="A549"/>
  <c r="D548"/>
  <c r="C548"/>
  <c r="B548"/>
  <c r="A548"/>
  <c r="D547"/>
  <c r="C547"/>
  <c r="B547"/>
  <c r="A547"/>
  <c r="D546"/>
  <c r="C546"/>
  <c r="B546"/>
  <c r="A546"/>
  <c r="D545"/>
  <c r="C545"/>
  <c r="B545"/>
  <c r="A545"/>
  <c r="D544"/>
  <c r="C544"/>
  <c r="B544"/>
  <c r="A544"/>
  <c r="D543"/>
  <c r="C543"/>
  <c r="B543"/>
  <c r="A543"/>
  <c r="D542"/>
  <c r="C542"/>
  <c r="B542"/>
  <c r="A542"/>
  <c r="D541"/>
  <c r="C541"/>
  <c r="B541"/>
  <c r="A541"/>
  <c r="D540"/>
  <c r="C540"/>
  <c r="B540"/>
  <c r="A540"/>
  <c r="D539"/>
  <c r="C539"/>
  <c r="B539"/>
  <c r="A539"/>
  <c r="D538"/>
  <c r="C538"/>
  <c r="B538"/>
  <c r="A538"/>
  <c r="D537"/>
  <c r="C537"/>
  <c r="B537"/>
  <c r="A537"/>
  <c r="D536"/>
  <c r="C536"/>
  <c r="B536"/>
  <c r="A536"/>
  <c r="D535"/>
  <c r="C535"/>
  <c r="B535"/>
  <c r="A535"/>
  <c r="D534"/>
  <c r="C534"/>
  <c r="B534"/>
  <c r="A534"/>
  <c r="D533"/>
  <c r="C533"/>
  <c r="B533"/>
  <c r="A533"/>
  <c r="D532"/>
  <c r="C532"/>
  <c r="B532"/>
  <c r="A532"/>
  <c r="D531"/>
  <c r="C531"/>
  <c r="B531"/>
  <c r="A531"/>
  <c r="D530"/>
  <c r="C530"/>
  <c r="B530"/>
  <c r="A530"/>
  <c r="D529"/>
  <c r="C529"/>
  <c r="B529"/>
  <c r="A529"/>
  <c r="D528"/>
  <c r="C528"/>
  <c r="B528"/>
  <c r="A528"/>
  <c r="D527"/>
  <c r="C527"/>
  <c r="B527"/>
  <c r="A527"/>
  <c r="D526"/>
  <c r="C526"/>
  <c r="B526"/>
  <c r="A526"/>
  <c r="D525"/>
  <c r="C525"/>
  <c r="B525"/>
  <c r="A525"/>
  <c r="D524"/>
  <c r="C524"/>
  <c r="B524"/>
  <c r="A524"/>
  <c r="D523"/>
  <c r="C523"/>
  <c r="B523"/>
  <c r="A523"/>
  <c r="D522"/>
  <c r="C522"/>
  <c r="B522"/>
  <c r="A522"/>
  <c r="D521"/>
  <c r="C521"/>
  <c r="B521"/>
  <c r="A521"/>
  <c r="D520"/>
  <c r="C520"/>
  <c r="B520"/>
  <c r="A520"/>
  <c r="D519"/>
  <c r="C519"/>
  <c r="B519"/>
  <c r="A519"/>
  <c r="D518"/>
  <c r="C518"/>
  <c r="B518"/>
  <c r="A518"/>
  <c r="D517"/>
  <c r="C517"/>
  <c r="B517"/>
  <c r="A517"/>
  <c r="D516"/>
  <c r="C516"/>
  <c r="B516"/>
  <c r="A516"/>
  <c r="D515"/>
  <c r="C515"/>
  <c r="B515"/>
  <c r="A515"/>
  <c r="D514"/>
  <c r="C514"/>
  <c r="B514"/>
  <c r="A514"/>
  <c r="D513"/>
  <c r="C513"/>
  <c r="B513"/>
  <c r="A513"/>
  <c r="D512"/>
  <c r="C512"/>
  <c r="B512"/>
  <c r="A512"/>
  <c r="D511"/>
  <c r="C511"/>
  <c r="B511"/>
  <c r="A511"/>
  <c r="D510"/>
  <c r="C510"/>
  <c r="B510"/>
  <c r="A510"/>
  <c r="D509"/>
  <c r="C509"/>
  <c r="B509"/>
  <c r="A509"/>
  <c r="D508"/>
  <c r="C508"/>
  <c r="B508"/>
  <c r="A508"/>
  <c r="D507"/>
  <c r="C507"/>
  <c r="B507"/>
  <c r="A507"/>
  <c r="D506"/>
  <c r="C506"/>
  <c r="B506"/>
  <c r="A506"/>
  <c r="D505"/>
  <c r="C505"/>
  <c r="B505"/>
  <c r="A505"/>
  <c r="D504"/>
  <c r="C504"/>
  <c r="B504"/>
  <c r="A504"/>
  <c r="D503"/>
  <c r="C503"/>
  <c r="B503"/>
  <c r="A503"/>
  <c r="D502"/>
  <c r="C502"/>
  <c r="B502"/>
  <c r="A502"/>
  <c r="D501"/>
  <c r="C501"/>
  <c r="B501"/>
  <c r="A501"/>
  <c r="D500"/>
  <c r="C500"/>
  <c r="B500"/>
  <c r="A500"/>
  <c r="D499"/>
  <c r="C499"/>
  <c r="B499"/>
  <c r="A499"/>
  <c r="D498"/>
  <c r="C498"/>
  <c r="B498"/>
  <c r="A498"/>
  <c r="D497"/>
  <c r="C497"/>
  <c r="B497"/>
  <c r="A497"/>
  <c r="D496"/>
  <c r="C496"/>
  <c r="B496"/>
  <c r="A496"/>
  <c r="D495"/>
  <c r="C495"/>
  <c r="B495"/>
  <c r="A495"/>
  <c r="D494"/>
  <c r="C494"/>
  <c r="B494"/>
  <c r="A494"/>
  <c r="D493"/>
  <c r="C493"/>
  <c r="B493"/>
  <c r="A493"/>
  <c r="D492"/>
  <c r="C492"/>
  <c r="B492"/>
  <c r="A492"/>
  <c r="D491"/>
  <c r="C491"/>
  <c r="B491"/>
  <c r="A491"/>
  <c r="D490"/>
  <c r="C490"/>
  <c r="B490"/>
  <c r="A490"/>
  <c r="D489"/>
  <c r="C489"/>
  <c r="B489"/>
  <c r="A489"/>
  <c r="D488"/>
  <c r="C488"/>
  <c r="B488"/>
  <c r="A488"/>
  <c r="D487"/>
  <c r="C487"/>
  <c r="B487"/>
  <c r="A487"/>
  <c r="D486"/>
  <c r="C486"/>
  <c r="B486"/>
  <c r="A486"/>
  <c r="D485"/>
  <c r="C485"/>
  <c r="B485"/>
  <c r="A485"/>
  <c r="D484"/>
  <c r="C484"/>
  <c r="B484"/>
  <c r="A484"/>
  <c r="D483"/>
  <c r="C483"/>
  <c r="B483"/>
  <c r="A483"/>
  <c r="D482"/>
  <c r="C482"/>
  <c r="B482"/>
  <c r="A482"/>
  <c r="D481"/>
  <c r="C481"/>
  <c r="B481"/>
  <c r="A481"/>
  <c r="D480"/>
  <c r="C480"/>
  <c r="B480"/>
  <c r="A480"/>
  <c r="D479"/>
  <c r="C479"/>
  <c r="B479"/>
  <c r="A479"/>
  <c r="D478"/>
  <c r="C478"/>
  <c r="B478"/>
  <c r="A478"/>
  <c r="D477"/>
  <c r="C477"/>
  <c r="B477"/>
  <c r="A477"/>
  <c r="D476"/>
  <c r="C476"/>
  <c r="B476"/>
  <c r="A476"/>
  <c r="D475"/>
  <c r="C475"/>
  <c r="B475"/>
  <c r="A475"/>
  <c r="D474"/>
  <c r="C474"/>
  <c r="B474"/>
  <c r="A474"/>
  <c r="D473"/>
  <c r="C473"/>
  <c r="B473"/>
  <c r="A473"/>
  <c r="D472"/>
  <c r="C472"/>
  <c r="B472"/>
  <c r="A472"/>
  <c r="D471"/>
  <c r="C471"/>
  <c r="B471"/>
  <c r="A471"/>
  <c r="D470"/>
  <c r="C470"/>
  <c r="B470"/>
  <c r="A470"/>
  <c r="D469"/>
  <c r="C469"/>
  <c r="B469"/>
  <c r="A469"/>
  <c r="D468"/>
  <c r="C468"/>
  <c r="B468"/>
  <c r="A468"/>
  <c r="D467"/>
  <c r="C467"/>
  <c r="B467"/>
  <c r="A467"/>
  <c r="D466"/>
  <c r="C466"/>
  <c r="B466"/>
  <c r="A466"/>
  <c r="D465"/>
  <c r="C465"/>
  <c r="B465"/>
  <c r="A465"/>
  <c r="D464"/>
  <c r="C464"/>
  <c r="B464"/>
  <c r="A464"/>
  <c r="D463"/>
  <c r="C463"/>
  <c r="B463"/>
  <c r="A463"/>
  <c r="D462"/>
  <c r="C462"/>
  <c r="B462"/>
  <c r="A462"/>
  <c r="D461"/>
  <c r="C461"/>
  <c r="B461"/>
  <c r="A461"/>
  <c r="D460"/>
  <c r="C460"/>
  <c r="B460"/>
  <c r="A460"/>
  <c r="D459"/>
  <c r="C459"/>
  <c r="B459"/>
  <c r="A459"/>
  <c r="D458"/>
  <c r="C458"/>
  <c r="B458"/>
  <c r="A458"/>
  <c r="D457"/>
  <c r="C457"/>
  <c r="B457"/>
  <c r="A457"/>
  <c r="D456"/>
  <c r="C456"/>
  <c r="B456"/>
  <c r="A456"/>
  <c r="D455"/>
  <c r="C455"/>
  <c r="B455"/>
  <c r="A455"/>
  <c r="D454"/>
  <c r="C454"/>
  <c r="B454"/>
  <c r="A454"/>
  <c r="D453"/>
  <c r="C453"/>
  <c r="B453"/>
  <c r="A453"/>
  <c r="D452"/>
  <c r="C452"/>
  <c r="B452"/>
  <c r="A452"/>
  <c r="D451"/>
  <c r="C451"/>
  <c r="B451"/>
  <c r="A451"/>
  <c r="D450"/>
  <c r="C450"/>
  <c r="B450"/>
  <c r="A450"/>
  <c r="D449"/>
  <c r="C449"/>
  <c r="B449"/>
  <c r="A449"/>
  <c r="D448"/>
  <c r="C448"/>
  <c r="B448"/>
  <c r="A448"/>
  <c r="D447"/>
  <c r="C447"/>
  <c r="B447"/>
  <c r="A447"/>
  <c r="D446"/>
  <c r="C446"/>
  <c r="B446"/>
  <c r="A446"/>
  <c r="D445"/>
  <c r="C445"/>
  <c r="B445"/>
  <c r="A445"/>
  <c r="D444"/>
  <c r="C444"/>
  <c r="B444"/>
  <c r="A444"/>
  <c r="D443"/>
  <c r="C443"/>
  <c r="B443"/>
  <c r="A443"/>
  <c r="D442"/>
  <c r="C442"/>
  <c r="B442"/>
  <c r="A442"/>
  <c r="D441"/>
  <c r="C441"/>
  <c r="B441"/>
  <c r="A441"/>
  <c r="D440"/>
  <c r="C440"/>
  <c r="B440"/>
  <c r="A440"/>
  <c r="D439"/>
  <c r="C439"/>
  <c r="B439"/>
  <c r="A439"/>
  <c r="D438"/>
  <c r="C438"/>
  <c r="B438"/>
  <c r="A438"/>
  <c r="D437"/>
  <c r="C437"/>
  <c r="B437"/>
  <c r="A437"/>
  <c r="D436"/>
  <c r="C436"/>
  <c r="B436"/>
  <c r="A436"/>
  <c r="D435"/>
  <c r="C435"/>
  <c r="B435"/>
  <c r="A435"/>
  <c r="D434"/>
  <c r="C434"/>
  <c r="B434"/>
  <c r="A434"/>
  <c r="D433"/>
  <c r="C433"/>
  <c r="B433"/>
  <c r="A433"/>
  <c r="D432"/>
  <c r="C432"/>
  <c r="B432"/>
  <c r="A432"/>
  <c r="D431"/>
  <c r="C431"/>
  <c r="B431"/>
  <c r="A431"/>
  <c r="D430"/>
  <c r="C430"/>
  <c r="B430"/>
  <c r="A430"/>
  <c r="D429"/>
  <c r="C429"/>
  <c r="B429"/>
  <c r="A429"/>
  <c r="D428"/>
  <c r="C428"/>
  <c r="B428"/>
  <c r="A428"/>
  <c r="D427"/>
  <c r="C427"/>
  <c r="B427"/>
  <c r="A427"/>
  <c r="D426"/>
  <c r="C426"/>
  <c r="B426"/>
  <c r="A426"/>
  <c r="D425"/>
  <c r="C425"/>
  <c r="B425"/>
  <c r="A425"/>
  <c r="D424"/>
  <c r="C424"/>
  <c r="B424"/>
  <c r="A424"/>
  <c r="D423"/>
  <c r="C423"/>
  <c r="B423"/>
  <c r="A423"/>
  <c r="D422"/>
  <c r="C422"/>
  <c r="B422"/>
  <c r="A422"/>
  <c r="D421"/>
  <c r="C421"/>
  <c r="B421"/>
  <c r="A421"/>
  <c r="D420"/>
  <c r="C420"/>
  <c r="B420"/>
  <c r="A420"/>
  <c r="D419"/>
  <c r="C419"/>
  <c r="B419"/>
  <c r="A419"/>
  <c r="D418"/>
  <c r="C418"/>
  <c r="B418"/>
  <c r="A418"/>
  <c r="D417"/>
  <c r="C417"/>
  <c r="B417"/>
  <c r="A417"/>
  <c r="D416"/>
  <c r="C416"/>
  <c r="B416"/>
  <c r="A416"/>
  <c r="D415"/>
  <c r="C415"/>
  <c r="B415"/>
  <c r="A415"/>
  <c r="D414"/>
  <c r="C414"/>
  <c r="B414"/>
  <c r="A414"/>
  <c r="D413"/>
  <c r="C413"/>
  <c r="B413"/>
  <c r="A413"/>
  <c r="D412"/>
  <c r="C412"/>
  <c r="B412"/>
  <c r="A412"/>
  <c r="D411"/>
  <c r="C411"/>
  <c r="B411"/>
  <c r="A411"/>
  <c r="D410"/>
  <c r="C410"/>
  <c r="B410"/>
  <c r="A410"/>
  <c r="D409"/>
  <c r="C409"/>
  <c r="B409"/>
  <c r="A409"/>
  <c r="D408"/>
  <c r="C408"/>
  <c r="B408"/>
  <c r="A408"/>
  <c r="D407"/>
  <c r="C407"/>
  <c r="B407"/>
  <c r="A407"/>
  <c r="D406"/>
  <c r="C406"/>
  <c r="B406"/>
  <c r="A406"/>
  <c r="D405"/>
  <c r="C405"/>
  <c r="B405"/>
  <c r="A405"/>
  <c r="D404"/>
  <c r="C404"/>
  <c r="B404"/>
  <c r="A404"/>
  <c r="D403"/>
  <c r="C403"/>
  <c r="B403"/>
  <c r="A403"/>
  <c r="D402"/>
  <c r="C402"/>
  <c r="B402"/>
  <c r="A402"/>
  <c r="D401"/>
  <c r="C401"/>
  <c r="B401"/>
  <c r="A401"/>
  <c r="D400"/>
  <c r="C400"/>
  <c r="B400"/>
  <c r="A400"/>
  <c r="D399"/>
  <c r="C399"/>
  <c r="B399"/>
  <c r="A399"/>
  <c r="D398"/>
  <c r="C398"/>
  <c r="B398"/>
  <c r="A398"/>
  <c r="D397"/>
  <c r="C397"/>
  <c r="B397"/>
  <c r="A397"/>
  <c r="D396"/>
  <c r="C396"/>
  <c r="B396"/>
  <c r="A396"/>
  <c r="D395"/>
  <c r="C395"/>
  <c r="B395"/>
  <c r="A395"/>
  <c r="D394"/>
  <c r="C394"/>
  <c r="B394"/>
  <c r="A394"/>
  <c r="D393"/>
  <c r="C393"/>
  <c r="B393"/>
  <c r="A393"/>
  <c r="D392"/>
  <c r="C392"/>
  <c r="B392"/>
  <c r="A392"/>
  <c r="D391"/>
  <c r="C391"/>
  <c r="B391"/>
  <c r="A391"/>
  <c r="D390"/>
  <c r="C390"/>
  <c r="B390"/>
  <c r="A390"/>
  <c r="D389"/>
  <c r="C389"/>
  <c r="B389"/>
  <c r="A389"/>
  <c r="D388"/>
  <c r="C388"/>
  <c r="B388"/>
  <c r="A388"/>
  <c r="D387"/>
  <c r="C387"/>
  <c r="B387"/>
  <c r="A387"/>
  <c r="D386"/>
  <c r="C386"/>
  <c r="B386"/>
  <c r="A386"/>
  <c r="D385"/>
  <c r="C385"/>
  <c r="B385"/>
  <c r="A385"/>
  <c r="D384"/>
  <c r="C384"/>
  <c r="B384"/>
  <c r="A384"/>
  <c r="D383"/>
  <c r="C383"/>
  <c r="B383"/>
  <c r="A383"/>
  <c r="D382"/>
  <c r="C382"/>
  <c r="B382"/>
  <c r="A382"/>
  <c r="D381"/>
  <c r="C381"/>
  <c r="B381"/>
  <c r="A381"/>
  <c r="D380"/>
  <c r="C380"/>
  <c r="B380"/>
  <c r="A380"/>
  <c r="D379"/>
  <c r="C379"/>
  <c r="B379"/>
  <c r="A379"/>
  <c r="D378"/>
  <c r="C378"/>
  <c r="B378"/>
  <c r="A378"/>
  <c r="D377"/>
  <c r="C377"/>
  <c r="B377"/>
  <c r="A377"/>
  <c r="D376"/>
  <c r="C376"/>
  <c r="B376"/>
  <c r="A376"/>
  <c r="D375"/>
  <c r="C375"/>
  <c r="B375"/>
  <c r="A375"/>
  <c r="D374"/>
  <c r="C374"/>
  <c r="B374"/>
  <c r="A374"/>
  <c r="D373"/>
  <c r="C373"/>
  <c r="B373"/>
  <c r="A373"/>
  <c r="D372"/>
  <c r="C372"/>
  <c r="B372"/>
  <c r="A372"/>
  <c r="D371"/>
  <c r="C371"/>
  <c r="B371"/>
  <c r="A371"/>
  <c r="D370"/>
  <c r="C370"/>
  <c r="B370"/>
  <c r="A370"/>
  <c r="D369"/>
  <c r="C369"/>
  <c r="B369"/>
  <c r="A369"/>
  <c r="D368"/>
  <c r="C368"/>
  <c r="B368"/>
  <c r="A368"/>
  <c r="D367"/>
  <c r="C367"/>
  <c r="B367"/>
  <c r="A367"/>
  <c r="D366"/>
  <c r="C366"/>
  <c r="B366"/>
  <c r="A366"/>
  <c r="D365"/>
  <c r="C365"/>
  <c r="B365"/>
  <c r="A365"/>
  <c r="D364"/>
  <c r="C364"/>
  <c r="B364"/>
  <c r="A364"/>
  <c r="D363"/>
  <c r="C363"/>
  <c r="B363"/>
  <c r="A363"/>
  <c r="D362"/>
  <c r="C362"/>
  <c r="B362"/>
  <c r="A362"/>
  <c r="D361"/>
  <c r="C361"/>
  <c r="B361"/>
  <c r="A361"/>
  <c r="D360"/>
  <c r="C360"/>
  <c r="B360"/>
  <c r="A360"/>
  <c r="D359"/>
  <c r="C359"/>
  <c r="B359"/>
  <c r="A359"/>
  <c r="D358"/>
  <c r="C358"/>
  <c r="B358"/>
  <c r="A358"/>
  <c r="D357"/>
  <c r="C357"/>
  <c r="B357"/>
  <c r="A357"/>
  <c r="D356"/>
  <c r="C356"/>
  <c r="B356"/>
  <c r="A356"/>
  <c r="D355"/>
  <c r="C355"/>
  <c r="B355"/>
  <c r="A355"/>
  <c r="D354"/>
  <c r="C354"/>
  <c r="B354"/>
  <c r="A354"/>
  <c r="D353"/>
  <c r="C353"/>
  <c r="B353"/>
  <c r="A353"/>
  <c r="D352"/>
  <c r="C352"/>
  <c r="B352"/>
  <c r="A352"/>
  <c r="D351"/>
  <c r="C351"/>
  <c r="B351"/>
  <c r="A351"/>
  <c r="D350"/>
  <c r="C350"/>
  <c r="B350"/>
  <c r="A350"/>
  <c r="D349"/>
  <c r="C349"/>
  <c r="B349"/>
  <c r="A349"/>
  <c r="D348"/>
  <c r="C348"/>
  <c r="B348"/>
  <c r="A348"/>
  <c r="D347"/>
  <c r="C347"/>
  <c r="B347"/>
  <c r="A347"/>
  <c r="D346"/>
  <c r="C346"/>
  <c r="B346"/>
  <c r="A346"/>
  <c r="D345"/>
  <c r="C345"/>
  <c r="B345"/>
  <c r="A345"/>
  <c r="D344"/>
  <c r="C344"/>
  <c r="B344"/>
  <c r="A344"/>
  <c r="D343"/>
  <c r="C343"/>
  <c r="B343"/>
  <c r="A343"/>
  <c r="D342"/>
  <c r="C342"/>
  <c r="B342"/>
  <c r="A342"/>
  <c r="D341"/>
  <c r="C341"/>
  <c r="B341"/>
  <c r="A341"/>
  <c r="D340"/>
  <c r="C340"/>
  <c r="B340"/>
  <c r="A340"/>
  <c r="D339"/>
  <c r="C339"/>
  <c r="B339"/>
  <c r="A339"/>
  <c r="D338"/>
  <c r="C338"/>
  <c r="B338"/>
  <c r="A338"/>
  <c r="D337"/>
  <c r="C337"/>
  <c r="B337"/>
  <c r="A337"/>
  <c r="D336"/>
  <c r="C336"/>
  <c r="B336"/>
  <c r="A336"/>
  <c r="D335"/>
  <c r="C335"/>
  <c r="B335"/>
  <c r="A335"/>
  <c r="D334"/>
  <c r="C334"/>
  <c r="B334"/>
  <c r="A334"/>
  <c r="D333"/>
  <c r="C333"/>
  <c r="B333"/>
  <c r="A333"/>
  <c r="D332"/>
  <c r="C332"/>
  <c r="B332"/>
  <c r="A332"/>
  <c r="D331"/>
  <c r="C331"/>
  <c r="B331"/>
  <c r="A331"/>
  <c r="D330"/>
  <c r="C330"/>
  <c r="B330"/>
  <c r="A330"/>
  <c r="D329"/>
  <c r="C329"/>
  <c r="B329"/>
  <c r="A329"/>
  <c r="D328"/>
  <c r="C328"/>
  <c r="B328"/>
  <c r="A328"/>
  <c r="D327"/>
  <c r="C327"/>
  <c r="B327"/>
  <c r="A327"/>
  <c r="D326"/>
  <c r="C326"/>
  <c r="B326"/>
  <c r="A326"/>
  <c r="D325"/>
  <c r="C325"/>
  <c r="B325"/>
  <c r="A325"/>
  <c r="D324"/>
  <c r="C324"/>
  <c r="B324"/>
  <c r="A324"/>
  <c r="D323"/>
  <c r="C323"/>
  <c r="B323"/>
  <c r="A323"/>
  <c r="D322"/>
  <c r="C322"/>
  <c r="B322"/>
  <c r="A322"/>
  <c r="D321"/>
  <c r="C321"/>
  <c r="B321"/>
  <c r="A321"/>
  <c r="D320"/>
  <c r="C320"/>
  <c r="B320"/>
  <c r="A320"/>
  <c r="D319"/>
  <c r="C319"/>
  <c r="B319"/>
  <c r="A319"/>
  <c r="D318"/>
  <c r="C318"/>
  <c r="B318"/>
  <c r="A318"/>
  <c r="D317"/>
  <c r="C317"/>
  <c r="B317"/>
  <c r="A317"/>
  <c r="D316"/>
  <c r="C316"/>
  <c r="B316"/>
  <c r="A316"/>
  <c r="D315"/>
  <c r="C315"/>
  <c r="B315"/>
  <c r="A315"/>
  <c r="D314"/>
  <c r="C314"/>
  <c r="B314"/>
  <c r="A314"/>
  <c r="D313"/>
  <c r="C313"/>
  <c r="B313"/>
  <c r="A313"/>
  <c r="D312"/>
  <c r="C312"/>
  <c r="B312"/>
  <c r="A312"/>
  <c r="D311"/>
  <c r="C311"/>
  <c r="B311"/>
  <c r="A311"/>
  <c r="D310"/>
  <c r="C310"/>
  <c r="B310"/>
  <c r="A310"/>
  <c r="D309"/>
  <c r="C309"/>
  <c r="B309"/>
  <c r="A309"/>
  <c r="D308"/>
  <c r="C308"/>
  <c r="B308"/>
  <c r="A308"/>
  <c r="D307"/>
  <c r="C307"/>
  <c r="B307"/>
  <c r="A307"/>
  <c r="D306"/>
  <c r="C306"/>
  <c r="B306"/>
  <c r="A306"/>
  <c r="D305"/>
  <c r="C305"/>
  <c r="B305"/>
  <c r="A305"/>
  <c r="D304"/>
  <c r="C304"/>
  <c r="B304"/>
  <c r="A304"/>
  <c r="D303"/>
  <c r="C303"/>
  <c r="B303"/>
  <c r="A303"/>
  <c r="D302"/>
  <c r="C302"/>
  <c r="B302"/>
  <c r="A302"/>
  <c r="D301"/>
  <c r="C301"/>
  <c r="B301"/>
  <c r="A301"/>
  <c r="D300"/>
  <c r="C300"/>
  <c r="B300"/>
  <c r="A300"/>
  <c r="D299"/>
  <c r="C299"/>
  <c r="B299"/>
  <c r="A299"/>
  <c r="D298"/>
  <c r="C298"/>
  <c r="B298"/>
  <c r="A298"/>
  <c r="D297"/>
  <c r="C297"/>
  <c r="B297"/>
  <c r="A297"/>
  <c r="D296"/>
  <c r="C296"/>
  <c r="B296"/>
  <c r="A296"/>
  <c r="D295"/>
  <c r="C295"/>
  <c r="B295"/>
  <c r="A295"/>
  <c r="D294"/>
  <c r="C294"/>
  <c r="B294"/>
  <c r="A294"/>
  <c r="D293"/>
  <c r="C293"/>
  <c r="B293"/>
  <c r="A293"/>
  <c r="D292"/>
  <c r="C292"/>
  <c r="B292"/>
  <c r="A292"/>
  <c r="D291"/>
  <c r="C291"/>
  <c r="B291"/>
  <c r="A291"/>
  <c r="D290"/>
  <c r="C290"/>
  <c r="B290"/>
  <c r="A290"/>
  <c r="D289"/>
  <c r="C289"/>
  <c r="B289"/>
  <c r="A289"/>
  <c r="D288"/>
  <c r="C288"/>
  <c r="B288"/>
  <c r="A288"/>
  <c r="D287"/>
  <c r="C287"/>
  <c r="B287"/>
  <c r="A287"/>
  <c r="D286"/>
  <c r="C286"/>
  <c r="B286"/>
  <c r="A286"/>
  <c r="D285"/>
  <c r="C285"/>
  <c r="B285"/>
  <c r="A285"/>
  <c r="D284"/>
  <c r="C284"/>
  <c r="B284"/>
  <c r="A284"/>
  <c r="D283"/>
  <c r="C283"/>
  <c r="B283"/>
  <c r="A283"/>
  <c r="D282"/>
  <c r="C282"/>
  <c r="B282"/>
  <c r="A282"/>
  <c r="D281"/>
  <c r="C281"/>
  <c r="B281"/>
  <c r="A281"/>
  <c r="D280"/>
  <c r="C280"/>
  <c r="B280"/>
  <c r="A280"/>
  <c r="D279"/>
  <c r="C279"/>
  <c r="B279"/>
  <c r="A279"/>
  <c r="D278"/>
  <c r="C278"/>
  <c r="B278"/>
  <c r="A278"/>
  <c r="D277"/>
  <c r="C277"/>
  <c r="B277"/>
  <c r="A277"/>
  <c r="D276"/>
  <c r="C276"/>
  <c r="B276"/>
  <c r="A276"/>
  <c r="D275"/>
  <c r="C275"/>
  <c r="B275"/>
  <c r="A275"/>
  <c r="D274"/>
  <c r="C274"/>
  <c r="B274"/>
  <c r="A274"/>
  <c r="D273"/>
  <c r="C273"/>
  <c r="B273"/>
  <c r="A273"/>
  <c r="D272"/>
  <c r="C272"/>
  <c r="B272"/>
  <c r="A272"/>
  <c r="D271"/>
  <c r="C271"/>
  <c r="B271"/>
  <c r="A271"/>
  <c r="D270"/>
  <c r="C270"/>
  <c r="B270"/>
  <c r="A270"/>
  <c r="D269"/>
  <c r="C269"/>
  <c r="B269"/>
  <c r="A269"/>
  <c r="D268"/>
  <c r="C268"/>
  <c r="B268"/>
  <c r="A268"/>
  <c r="D267"/>
  <c r="C267"/>
  <c r="B267"/>
  <c r="A267"/>
  <c r="D266"/>
  <c r="C266"/>
  <c r="B266"/>
  <c r="A266"/>
  <c r="D265"/>
  <c r="C265"/>
  <c r="B265"/>
  <c r="A265"/>
  <c r="D264"/>
  <c r="C264"/>
  <c r="B264"/>
  <c r="A264"/>
  <c r="D263"/>
  <c r="C263"/>
  <c r="B263"/>
  <c r="A263"/>
  <c r="D262"/>
  <c r="C262"/>
  <c r="B262"/>
  <c r="A262"/>
  <c r="D261"/>
  <c r="C261"/>
  <c r="B261"/>
  <c r="A261"/>
  <c r="D260"/>
  <c r="C260"/>
  <c r="B260"/>
  <c r="A260"/>
  <c r="D259"/>
  <c r="C259"/>
  <c r="B259"/>
  <c r="A259"/>
  <c r="D258"/>
  <c r="C258"/>
  <c r="B258"/>
  <c r="A258"/>
  <c r="D257"/>
  <c r="C257"/>
  <c r="B257"/>
  <c r="A257"/>
  <c r="D256"/>
  <c r="C256"/>
  <c r="B256"/>
  <c r="A256"/>
  <c r="D255"/>
  <c r="C255"/>
  <c r="B255"/>
  <c r="A255"/>
  <c r="D254"/>
  <c r="C254"/>
  <c r="B254"/>
  <c r="A254"/>
  <c r="D253"/>
  <c r="C253"/>
  <c r="B253"/>
  <c r="A253"/>
  <c r="D252"/>
  <c r="C252"/>
  <c r="B252"/>
  <c r="A252"/>
  <c r="D251"/>
  <c r="C251"/>
  <c r="B251"/>
  <c r="A251"/>
  <c r="D250"/>
  <c r="C250"/>
  <c r="B250"/>
  <c r="A250"/>
  <c r="D249"/>
  <c r="C249"/>
  <c r="B249"/>
  <c r="A249"/>
  <c r="D248"/>
  <c r="C248"/>
  <c r="B248"/>
  <c r="A248"/>
  <c r="D247"/>
  <c r="C247"/>
  <c r="B247"/>
  <c r="A247"/>
  <c r="D246"/>
  <c r="C246"/>
  <c r="B246"/>
  <c r="A246"/>
  <c r="D245"/>
  <c r="C245"/>
  <c r="B245"/>
  <c r="A245"/>
  <c r="D244"/>
  <c r="C244"/>
  <c r="B244"/>
  <c r="A244"/>
  <c r="D243"/>
  <c r="C243"/>
  <c r="B243"/>
  <c r="A243"/>
  <c r="D242"/>
  <c r="C242"/>
  <c r="B242"/>
  <c r="A242"/>
  <c r="D241"/>
  <c r="C241"/>
  <c r="B241"/>
  <c r="A241"/>
  <c r="D240"/>
  <c r="C240"/>
  <c r="B240"/>
  <c r="A240"/>
  <c r="D239"/>
  <c r="C239"/>
  <c r="B239"/>
  <c r="A239"/>
  <c r="D238"/>
  <c r="C238"/>
  <c r="B238"/>
  <c r="A238"/>
  <c r="D237"/>
  <c r="C237"/>
  <c r="B237"/>
  <c r="A237"/>
  <c r="D236"/>
  <c r="C236"/>
  <c r="B236"/>
  <c r="A236"/>
  <c r="D235"/>
  <c r="C235"/>
  <c r="B235"/>
  <c r="A235"/>
  <c r="D234"/>
  <c r="C234"/>
  <c r="B234"/>
  <c r="A234"/>
  <c r="D233"/>
  <c r="C233"/>
  <c r="B233"/>
  <c r="A233"/>
  <c r="D232"/>
  <c r="C232"/>
  <c r="B232"/>
  <c r="A232"/>
  <c r="D231"/>
  <c r="C231"/>
  <c r="B231"/>
  <c r="A231"/>
  <c r="D230"/>
  <c r="C230"/>
  <c r="B230"/>
  <c r="A230"/>
  <c r="D229"/>
  <c r="C229"/>
  <c r="B229"/>
  <c r="A229"/>
  <c r="D228"/>
  <c r="C228"/>
  <c r="B228"/>
  <c r="A228"/>
  <c r="D227"/>
  <c r="C227"/>
  <c r="B227"/>
  <c r="A227"/>
  <c r="D226"/>
  <c r="C226"/>
  <c r="B226"/>
  <c r="A226"/>
  <c r="D225"/>
  <c r="C225"/>
  <c r="B225"/>
  <c r="A225"/>
  <c r="D224"/>
  <c r="C224"/>
  <c r="B224"/>
  <c r="A224"/>
  <c r="D223"/>
  <c r="C223"/>
  <c r="B223"/>
  <c r="A223"/>
  <c r="D222"/>
  <c r="C222"/>
  <c r="B222"/>
  <c r="A222"/>
  <c r="D221"/>
  <c r="C221"/>
  <c r="B221"/>
  <c r="A221"/>
  <c r="D220"/>
  <c r="C220"/>
  <c r="B220"/>
  <c r="A220"/>
  <c r="D219"/>
  <c r="C219"/>
  <c r="B219"/>
  <c r="A219"/>
  <c r="D218"/>
  <c r="C218"/>
  <c r="B218"/>
  <c r="A218"/>
  <c r="D217"/>
  <c r="C217"/>
  <c r="B217"/>
  <c r="A217"/>
  <c r="D216"/>
  <c r="C216"/>
  <c r="B216"/>
  <c r="A216"/>
  <c r="D215"/>
  <c r="C215"/>
  <c r="B215"/>
  <c r="A215"/>
  <c r="D214"/>
  <c r="C214"/>
  <c r="B214"/>
  <c r="A214"/>
  <c r="D213"/>
  <c r="C213"/>
  <c r="B213"/>
  <c r="A213"/>
  <c r="D212"/>
  <c r="C212"/>
  <c r="B212"/>
  <c r="A212"/>
  <c r="D211"/>
  <c r="C211"/>
  <c r="B211"/>
  <c r="A211"/>
  <c r="D210"/>
  <c r="C210"/>
  <c r="B210"/>
  <c r="A210"/>
  <c r="D209"/>
  <c r="C209"/>
  <c r="B209"/>
  <c r="A209"/>
  <c r="D208"/>
  <c r="C208"/>
  <c r="B208"/>
  <c r="A208"/>
  <c r="D207"/>
  <c r="C207"/>
  <c r="B207"/>
  <c r="A207"/>
  <c r="D206"/>
  <c r="C206"/>
  <c r="B206"/>
  <c r="A206"/>
  <c r="D205"/>
  <c r="C205"/>
  <c r="B205"/>
  <c r="A205"/>
  <c r="D204"/>
  <c r="C204"/>
  <c r="B204"/>
  <c r="A204"/>
  <c r="D203"/>
  <c r="C203"/>
  <c r="B203"/>
  <c r="A203"/>
  <c r="D202"/>
  <c r="C202"/>
  <c r="B202"/>
  <c r="A202"/>
  <c r="D201"/>
  <c r="C201"/>
  <c r="B201"/>
  <c r="A201"/>
  <c r="D200"/>
  <c r="C200"/>
  <c r="B200"/>
  <c r="A200"/>
  <c r="D199"/>
  <c r="C199"/>
  <c r="B199"/>
  <c r="A199"/>
  <c r="D198"/>
  <c r="C198"/>
  <c r="B198"/>
  <c r="A198"/>
  <c r="D197"/>
  <c r="C197"/>
  <c r="B197"/>
  <c r="A197"/>
  <c r="D196"/>
  <c r="C196"/>
  <c r="B196"/>
  <c r="A196"/>
  <c r="D195"/>
  <c r="C195"/>
  <c r="B195"/>
  <c r="A195"/>
  <c r="D194"/>
  <c r="C194"/>
  <c r="B194"/>
  <c r="A194"/>
  <c r="D193"/>
  <c r="C193"/>
  <c r="B193"/>
  <c r="A193"/>
  <c r="D192"/>
  <c r="C192"/>
  <c r="B192"/>
  <c r="A192"/>
  <c r="D191"/>
  <c r="C191"/>
  <c r="B191"/>
  <c r="A191"/>
  <c r="D190"/>
  <c r="C190"/>
  <c r="B190"/>
  <c r="A190"/>
  <c r="D189"/>
  <c r="C189"/>
  <c r="B189"/>
  <c r="A189"/>
  <c r="D188"/>
  <c r="C188"/>
  <c r="B188"/>
  <c r="A188"/>
  <c r="D187"/>
  <c r="C187"/>
  <c r="B187"/>
  <c r="A187"/>
  <c r="D186"/>
  <c r="C186"/>
  <c r="B186"/>
  <c r="A186"/>
  <c r="D185"/>
  <c r="C185"/>
  <c r="B185"/>
  <c r="A185"/>
  <c r="D184"/>
  <c r="C184"/>
  <c r="B184"/>
  <c r="A184"/>
  <c r="D183"/>
  <c r="C183"/>
  <c r="B183"/>
  <c r="A183"/>
  <c r="D182"/>
  <c r="C182"/>
  <c r="B182"/>
  <c r="A182"/>
  <c r="D181"/>
  <c r="C181"/>
  <c r="B181"/>
  <c r="A181"/>
  <c r="D180"/>
  <c r="C180"/>
  <c r="B180"/>
  <c r="A180"/>
  <c r="D179"/>
  <c r="C179"/>
  <c r="B179"/>
  <c r="A179"/>
  <c r="D178"/>
  <c r="C178"/>
  <c r="B178"/>
  <c r="A178"/>
  <c r="D177"/>
  <c r="C177"/>
  <c r="B177"/>
  <c r="A177"/>
  <c r="D176"/>
  <c r="C176"/>
  <c r="B176"/>
  <c r="A176"/>
  <c r="D175"/>
  <c r="C175"/>
  <c r="B175"/>
  <c r="A175"/>
  <c r="D174"/>
  <c r="C174"/>
  <c r="B174"/>
  <c r="A174"/>
  <c r="D173"/>
  <c r="C173"/>
  <c r="B173"/>
  <c r="A173"/>
  <c r="D172"/>
  <c r="C172"/>
  <c r="B172"/>
  <c r="A172"/>
  <c r="D171"/>
  <c r="C171"/>
  <c r="B171"/>
  <c r="A171"/>
  <c r="D170"/>
  <c r="C170"/>
  <c r="B170"/>
  <c r="A170"/>
  <c r="D169"/>
  <c r="C169"/>
  <c r="B169"/>
  <c r="A169"/>
  <c r="D168"/>
  <c r="C168"/>
  <c r="B168"/>
  <c r="A168"/>
  <c r="D167"/>
  <c r="C167"/>
  <c r="B167"/>
  <c r="A167"/>
  <c r="D166"/>
  <c r="C166"/>
  <c r="B166"/>
  <c r="A166"/>
  <c r="D165"/>
  <c r="C165"/>
  <c r="B165"/>
  <c r="A165"/>
  <c r="D164"/>
  <c r="C164"/>
  <c r="B164"/>
  <c r="A164"/>
  <c r="D163"/>
  <c r="C163"/>
  <c r="B163"/>
  <c r="A163"/>
  <c r="D162"/>
  <c r="C162"/>
  <c r="B162"/>
  <c r="A162"/>
  <c r="D161"/>
  <c r="C161"/>
  <c r="B161"/>
  <c r="A161"/>
  <c r="D160"/>
  <c r="C160"/>
  <c r="B160"/>
  <c r="A160"/>
  <c r="D159"/>
  <c r="C159"/>
  <c r="B159"/>
  <c r="A159"/>
  <c r="D158"/>
  <c r="C158"/>
  <c r="B158"/>
  <c r="A158"/>
  <c r="D157"/>
  <c r="C157"/>
  <c r="B157"/>
  <c r="A157"/>
  <c r="D156"/>
  <c r="C156"/>
  <c r="B156"/>
  <c r="A156"/>
  <c r="D155"/>
  <c r="C155"/>
  <c r="B155"/>
  <c r="A155"/>
  <c r="D154"/>
  <c r="C154"/>
  <c r="B154"/>
  <c r="A154"/>
  <c r="D153"/>
  <c r="C153"/>
  <c r="B153"/>
  <c r="A153"/>
  <c r="D152"/>
  <c r="C152"/>
  <c r="B152"/>
  <c r="A152"/>
  <c r="D151"/>
  <c r="C151"/>
  <c r="B151"/>
  <c r="A151"/>
  <c r="D150"/>
  <c r="C150"/>
  <c r="B150"/>
  <c r="A150"/>
  <c r="D149"/>
  <c r="C149"/>
  <c r="B149"/>
  <c r="A149"/>
  <c r="D148"/>
  <c r="C148"/>
  <c r="B148"/>
  <c r="A148"/>
  <c r="D147"/>
  <c r="C147"/>
  <c r="B147"/>
  <c r="A147"/>
  <c r="D146"/>
  <c r="C146"/>
  <c r="B146"/>
  <c r="A146"/>
  <c r="D145"/>
  <c r="C145"/>
  <c r="B145"/>
  <c r="A145"/>
  <c r="D144"/>
  <c r="C144"/>
  <c r="B144"/>
  <c r="A144"/>
  <c r="D143"/>
  <c r="C143"/>
  <c r="B143"/>
  <c r="A143"/>
  <c r="D142"/>
  <c r="C142"/>
  <c r="B142"/>
  <c r="A142"/>
  <c r="D141"/>
  <c r="C141"/>
  <c r="B141"/>
  <c r="A141"/>
  <c r="D140"/>
  <c r="C140"/>
  <c r="B140"/>
  <c r="A140"/>
  <c r="D139"/>
  <c r="C139"/>
  <c r="B139"/>
  <c r="A139"/>
  <c r="D138"/>
  <c r="C138"/>
  <c r="B138"/>
  <c r="A138"/>
  <c r="D137"/>
  <c r="C137"/>
  <c r="B137"/>
  <c r="A137"/>
  <c r="D136"/>
  <c r="C136"/>
  <c r="B136"/>
  <c r="A136"/>
  <c r="D135"/>
  <c r="C135"/>
  <c r="B135"/>
  <c r="A135"/>
  <c r="D134"/>
  <c r="C134"/>
  <c r="B134"/>
  <c r="A134"/>
  <c r="D133"/>
  <c r="C133"/>
  <c r="B133"/>
  <c r="A133"/>
  <c r="D132"/>
  <c r="C132"/>
  <c r="B132"/>
  <c r="A132"/>
  <c r="D131"/>
  <c r="C131"/>
  <c r="B131"/>
  <c r="A131"/>
  <c r="D130"/>
  <c r="C130"/>
  <c r="B130"/>
  <c r="A130"/>
  <c r="D129"/>
  <c r="C129"/>
  <c r="B129"/>
  <c r="A129"/>
  <c r="D128"/>
  <c r="C128"/>
  <c r="B128"/>
  <c r="A128"/>
  <c r="D127"/>
  <c r="C127"/>
  <c r="B127"/>
  <c r="A127"/>
  <c r="D126"/>
  <c r="C126"/>
  <c r="B126"/>
  <c r="A126"/>
  <c r="D125"/>
  <c r="C125"/>
  <c r="B125"/>
  <c r="A125"/>
  <c r="D124"/>
  <c r="C124"/>
  <c r="B124"/>
  <c r="A124"/>
  <c r="D123"/>
  <c r="C123"/>
  <c r="B123"/>
  <c r="A123"/>
  <c r="D122"/>
  <c r="C122"/>
  <c r="B122"/>
  <c r="A122"/>
  <c r="D121"/>
  <c r="C121"/>
  <c r="B121"/>
  <c r="A121"/>
  <c r="D120"/>
  <c r="C120"/>
  <c r="B120"/>
  <c r="A120"/>
  <c r="D119"/>
  <c r="C119"/>
  <c r="B119"/>
  <c r="A119"/>
  <c r="D118"/>
  <c r="C118"/>
  <c r="B118"/>
  <c r="A118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D106"/>
  <c r="C106"/>
  <c r="B106"/>
  <c r="A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1"/>
  <c r="C91"/>
  <c r="B91"/>
  <c r="A91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D85"/>
  <c r="C85"/>
  <c r="B85"/>
  <c r="A85"/>
  <c r="D84"/>
  <c r="C84"/>
  <c r="B84"/>
  <c r="A84"/>
  <c r="D83"/>
  <c r="C83"/>
  <c r="B83"/>
  <c r="A83"/>
  <c r="D82"/>
  <c r="C82"/>
  <c r="B82"/>
  <c r="A82"/>
  <c r="D81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B63" i="16"/>
  <c r="B64"/>
  <c r="B65"/>
  <c r="B66"/>
  <c r="B67"/>
  <c r="B68"/>
  <c r="B69"/>
  <c r="B70"/>
  <c r="B71"/>
  <c r="B72"/>
  <c r="C63"/>
  <c r="C64"/>
  <c r="C65"/>
  <c r="C66"/>
  <c r="C67"/>
  <c r="C68"/>
  <c r="C69"/>
  <c r="C70"/>
  <c r="C71"/>
  <c r="C72"/>
  <c r="B53"/>
  <c r="B54"/>
  <c r="B55"/>
  <c r="B56"/>
  <c r="B57"/>
  <c r="B58"/>
  <c r="B59"/>
  <c r="B60"/>
  <c r="B61"/>
  <c r="B62"/>
  <c r="C53"/>
  <c r="C54"/>
  <c r="C55"/>
  <c r="C56"/>
  <c r="C57"/>
  <c r="C58"/>
  <c r="C59"/>
  <c r="C60"/>
  <c r="C61"/>
  <c r="C62"/>
  <c r="B52"/>
  <c r="C52"/>
  <c r="B50"/>
  <c r="B51"/>
  <c r="C50"/>
  <c r="C51"/>
  <c r="B34"/>
  <c r="B35"/>
  <c r="B36"/>
  <c r="B37"/>
  <c r="B38"/>
  <c r="B39"/>
  <c r="B40"/>
  <c r="B41"/>
  <c r="B42"/>
  <c r="B43"/>
  <c r="B44"/>
  <c r="B45"/>
  <c r="B46"/>
  <c r="B47"/>
  <c r="B48"/>
  <c r="B49"/>
  <c r="C34"/>
  <c r="C35"/>
  <c r="C36"/>
  <c r="C37"/>
  <c r="C38"/>
  <c r="C39"/>
  <c r="C40"/>
  <c r="C41"/>
  <c r="C42"/>
  <c r="C43"/>
  <c r="C44"/>
  <c r="C45"/>
  <c r="C46"/>
  <c r="C47"/>
  <c r="C48"/>
  <c r="C49"/>
  <c r="B33"/>
  <c r="C33"/>
  <c r="B28"/>
  <c r="B29"/>
  <c r="B30"/>
  <c r="B31"/>
  <c r="B32"/>
  <c r="C28"/>
  <c r="C29"/>
  <c r="C30"/>
  <c r="C31"/>
  <c r="C32"/>
  <c r="B22"/>
  <c r="B23"/>
  <c r="B24"/>
  <c r="B25"/>
  <c r="B26"/>
  <c r="B27"/>
  <c r="C22"/>
  <c r="C23"/>
  <c r="C24"/>
  <c r="C25"/>
  <c r="C26"/>
  <c r="C27"/>
  <c r="B19"/>
  <c r="B20"/>
  <c r="B21"/>
  <c r="C19"/>
  <c r="C20"/>
  <c r="C21"/>
  <c r="B18"/>
  <c r="C18"/>
  <c r="B17"/>
  <c r="C17"/>
  <c r="B16"/>
  <c r="C16"/>
  <c r="B15"/>
  <c r="C15"/>
  <c r="B14"/>
  <c r="C14"/>
  <c r="B13"/>
  <c r="C13"/>
  <c r="C3"/>
  <c r="C4"/>
  <c r="C5"/>
  <c r="C6"/>
  <c r="C7"/>
  <c r="C8"/>
  <c r="C9"/>
  <c r="C10"/>
  <c r="C11"/>
  <c r="C12"/>
  <c r="B12"/>
  <c r="B4"/>
  <c r="B5"/>
  <c r="B6"/>
  <c r="B7"/>
  <c r="B8"/>
  <c r="B9"/>
  <c r="B10"/>
  <c r="B11"/>
  <c r="B3"/>
  <c r="B4" i="11" s="1"/>
  <c r="C72" i="8"/>
  <c r="C47" i="6" s="1"/>
  <c r="C71" i="8"/>
  <c r="C46" i="6" s="1"/>
  <c r="C43" i="8"/>
  <c r="D12" i="13" s="1"/>
  <c r="C42" i="8"/>
  <c r="D38" i="13" s="1"/>
  <c r="B18" i="15"/>
  <c r="C13"/>
  <c r="C12"/>
  <c r="C11"/>
  <c r="C17"/>
  <c r="C16"/>
  <c r="C15"/>
  <c r="C14"/>
  <c r="C9"/>
  <c r="C8"/>
  <c r="C7"/>
  <c r="B12" i="14"/>
  <c r="C70" i="6"/>
  <c r="Q70"/>
  <c r="P70"/>
  <c r="C69"/>
  <c r="C68"/>
  <c r="C67"/>
  <c r="Q71"/>
  <c r="P71"/>
  <c r="C71"/>
  <c r="Q68"/>
  <c r="P68"/>
  <c r="Q67"/>
  <c r="P67"/>
  <c r="Q66"/>
  <c r="P66"/>
  <c r="C66"/>
  <c r="C27"/>
  <c r="C26"/>
  <c r="D52" i="13"/>
  <c r="D50"/>
  <c r="D45" s="1"/>
  <c r="D46" s="1"/>
  <c r="B48"/>
  <c r="D37"/>
  <c r="D32" s="1"/>
  <c r="D33" s="1"/>
  <c r="D39"/>
  <c r="B35"/>
  <c r="D26"/>
  <c r="D24"/>
  <c r="D19" s="1"/>
  <c r="B22"/>
  <c r="D11"/>
  <c r="D6" s="1"/>
  <c r="D13"/>
  <c r="B9"/>
  <c r="B60" i="5"/>
  <c r="C77" i="8"/>
  <c r="C62" s="1"/>
  <c r="C76"/>
  <c r="C56"/>
  <c r="C58"/>
  <c r="C69" s="1"/>
  <c r="C59" i="6"/>
  <c r="C60"/>
  <c r="Q59"/>
  <c r="P59"/>
  <c r="C64"/>
  <c r="C63"/>
  <c r="Q64"/>
  <c r="P64"/>
  <c r="C40"/>
  <c r="Q60"/>
  <c r="P60"/>
  <c r="Q62"/>
  <c r="P62"/>
  <c r="C62"/>
  <c r="C38"/>
  <c r="Q39"/>
  <c r="P39"/>
  <c r="C39"/>
  <c r="Q38"/>
  <c r="P38"/>
  <c r="C41"/>
  <c r="Q41"/>
  <c r="P41"/>
  <c r="Q40"/>
  <c r="P40"/>
  <c r="Q43"/>
  <c r="P43"/>
  <c r="C43"/>
  <c r="Q42"/>
  <c r="P42"/>
  <c r="C42"/>
  <c r="Q53"/>
  <c r="P53"/>
  <c r="Q52"/>
  <c r="P52"/>
  <c r="C51"/>
  <c r="C53" s="1"/>
  <c r="C50"/>
  <c r="C52" s="1"/>
  <c r="Q51"/>
  <c r="P51"/>
  <c r="Q50"/>
  <c r="P50"/>
  <c r="C49"/>
  <c r="C48"/>
  <c r="Q49"/>
  <c r="P49"/>
  <c r="Q48"/>
  <c r="P48"/>
  <c r="Q69"/>
  <c r="P69"/>
  <c r="Q63"/>
  <c r="P63"/>
  <c r="B4"/>
  <c r="Q4"/>
  <c r="P4"/>
  <c r="B3"/>
  <c r="Q3"/>
  <c r="P3"/>
  <c r="Q16"/>
  <c r="P16"/>
  <c r="C30"/>
  <c r="Q31"/>
  <c r="P31"/>
  <c r="C31"/>
  <c r="C57"/>
  <c r="C56"/>
  <c r="Q29"/>
  <c r="P29"/>
  <c r="C29"/>
  <c r="B2"/>
  <c r="P2"/>
  <c r="Q2"/>
  <c r="C55"/>
  <c r="P55"/>
  <c r="P56"/>
  <c r="P57"/>
  <c r="Q55"/>
  <c r="Q56"/>
  <c r="Q57"/>
  <c r="Q27"/>
  <c r="P27"/>
  <c r="C25"/>
  <c r="B9"/>
  <c r="B6"/>
  <c r="B8"/>
  <c r="C36"/>
  <c r="C19"/>
  <c r="C65" i="8"/>
  <c r="C66"/>
  <c r="C34" i="6" s="1"/>
  <c r="C33"/>
  <c r="C51" i="8"/>
  <c r="C73"/>
  <c r="C75"/>
  <c r="P36" i="6"/>
  <c r="Q36"/>
  <c r="P23"/>
  <c r="Q23"/>
  <c r="P11"/>
  <c r="P6"/>
  <c r="Q11"/>
  <c r="Q6"/>
  <c r="P15"/>
  <c r="P8"/>
  <c r="Q15"/>
  <c r="Q8"/>
  <c r="P9"/>
  <c r="Q9"/>
  <c r="P30"/>
  <c r="P33"/>
  <c r="Q30"/>
  <c r="Q33"/>
  <c r="Q35"/>
  <c r="P35"/>
  <c r="Q34"/>
  <c r="P34"/>
  <c r="P26"/>
  <c r="Q26"/>
  <c r="P25"/>
  <c r="Q25"/>
  <c r="C8" i="8"/>
  <c r="D26"/>
  <c r="D24"/>
  <c r="D23"/>
  <c r="C21" i="6"/>
  <c r="P46"/>
  <c r="Q46"/>
  <c r="P17"/>
  <c r="Q17"/>
  <c r="B7"/>
  <c r="P61"/>
  <c r="Q61"/>
  <c r="P7"/>
  <c r="Q7"/>
  <c r="P47"/>
  <c r="Q47"/>
  <c r="P45"/>
  <c r="Q45"/>
  <c r="P44"/>
  <c r="Q44"/>
  <c r="P19"/>
  <c r="Q19"/>
  <c r="P18"/>
  <c r="Q18"/>
  <c r="B5"/>
  <c r="P13"/>
  <c r="Q13"/>
  <c r="D21" i="8"/>
  <c r="D22"/>
  <c r="P22" i="6"/>
  <c r="Q22"/>
  <c r="C64" i="8"/>
  <c r="C61" i="6" s="1"/>
  <c r="C16" i="8"/>
  <c r="P21" i="6"/>
  <c r="Q21"/>
  <c r="Q14"/>
  <c r="Q5"/>
  <c r="P14"/>
  <c r="P5"/>
  <c r="A4" i="9"/>
  <c r="D4" s="1"/>
  <c r="B35" l="1"/>
  <c r="B40"/>
  <c r="B45"/>
  <c r="B67"/>
  <c r="B88"/>
  <c r="B125"/>
  <c r="B275"/>
  <c r="B280"/>
  <c r="B301"/>
  <c r="B360"/>
  <c r="B365"/>
  <c r="B403"/>
  <c r="B413"/>
  <c r="C32"/>
  <c r="C69"/>
  <c r="C80"/>
  <c r="C85"/>
  <c r="C91"/>
  <c r="C117"/>
  <c r="C123"/>
  <c r="C128"/>
  <c r="C133"/>
  <c r="C267"/>
  <c r="C272"/>
  <c r="C277"/>
  <c r="C283"/>
  <c r="C293"/>
  <c r="C363"/>
  <c r="C405"/>
  <c r="C411"/>
  <c r="D35"/>
  <c r="D40"/>
  <c r="D45"/>
  <c r="D67"/>
  <c r="D88"/>
  <c r="D125"/>
  <c r="D275"/>
  <c r="D280"/>
  <c r="D301"/>
  <c r="D360"/>
  <c r="D365"/>
  <c r="D403"/>
  <c r="D413"/>
  <c r="B39"/>
  <c r="B31"/>
  <c r="B47"/>
  <c r="B68"/>
  <c r="B73"/>
  <c r="B100"/>
  <c r="B121"/>
  <c r="B132"/>
  <c r="B137"/>
  <c r="B143"/>
  <c r="B265"/>
  <c r="B287"/>
  <c r="B303"/>
  <c r="B308"/>
  <c r="B415"/>
  <c r="C39"/>
  <c r="C44"/>
  <c r="C71"/>
  <c r="C87"/>
  <c r="C92"/>
  <c r="C103"/>
  <c r="C108"/>
  <c r="C113"/>
  <c r="C135"/>
  <c r="C140"/>
  <c r="C273"/>
  <c r="C279"/>
  <c r="C284"/>
  <c r="C300"/>
  <c r="C321"/>
  <c r="C369"/>
  <c r="C412"/>
  <c r="D31"/>
  <c r="D47"/>
  <c r="D68"/>
  <c r="D73"/>
  <c r="D100"/>
  <c r="D121"/>
  <c r="D132"/>
  <c r="D137"/>
  <c r="D143"/>
  <c r="D265"/>
  <c r="D287"/>
  <c r="D303"/>
  <c r="D308"/>
  <c r="D415"/>
  <c r="B91"/>
  <c r="B103"/>
  <c r="B108"/>
  <c r="B113"/>
  <c r="B133"/>
  <c r="B140"/>
  <c r="B277"/>
  <c r="B284"/>
  <c r="B321"/>
  <c r="B405"/>
  <c r="B411"/>
  <c r="C40"/>
  <c r="C47"/>
  <c r="C68"/>
  <c r="C143"/>
  <c r="C265"/>
  <c r="C275"/>
  <c r="C365"/>
  <c r="C413"/>
  <c r="D80"/>
  <c r="D85"/>
  <c r="D92"/>
  <c r="D128"/>
  <c r="D135"/>
  <c r="D267"/>
  <c r="D272"/>
  <c r="D279"/>
  <c r="D412"/>
  <c r="B44"/>
  <c r="B71"/>
  <c r="B117"/>
  <c r="B283"/>
  <c r="B300"/>
  <c r="C31"/>
  <c r="C45"/>
  <c r="C67"/>
  <c r="C125"/>
  <c r="C132"/>
  <c r="C303"/>
  <c r="C308"/>
  <c r="C403"/>
  <c r="D32"/>
  <c r="D39"/>
  <c r="D91"/>
  <c r="D103"/>
  <c r="D108"/>
  <c r="D113"/>
  <c r="D133"/>
  <c r="D140"/>
  <c r="D277"/>
  <c r="D284"/>
  <c r="D321"/>
  <c r="D405"/>
  <c r="D411"/>
  <c r="B69"/>
  <c r="B87"/>
  <c r="B123"/>
  <c r="B273"/>
  <c r="B293"/>
  <c r="B363"/>
  <c r="B369"/>
  <c r="C73"/>
  <c r="C88"/>
  <c r="C280"/>
  <c r="C301"/>
  <c r="D44"/>
  <c r="D71"/>
  <c r="D117"/>
  <c r="D283"/>
  <c r="D300"/>
  <c r="B32"/>
  <c r="B80"/>
  <c r="B85"/>
  <c r="B92"/>
  <c r="B128"/>
  <c r="B135"/>
  <c r="B267"/>
  <c r="B272"/>
  <c r="B279"/>
  <c r="B412"/>
  <c r="C35"/>
  <c r="C100"/>
  <c r="C121"/>
  <c r="C137"/>
  <c r="C287"/>
  <c r="C360"/>
  <c r="C415"/>
  <c r="D69"/>
  <c r="D87"/>
  <c r="D123"/>
  <c r="D273"/>
  <c r="D293"/>
  <c r="D363"/>
  <c r="D369"/>
  <c r="B5" i="11"/>
  <c r="A5" s="1"/>
  <c r="B9"/>
  <c r="A9" s="1"/>
  <c r="B13"/>
  <c r="A13" s="1"/>
  <c r="B17"/>
  <c r="A17" s="1"/>
  <c r="B21"/>
  <c r="A21" s="1"/>
  <c r="B25"/>
  <c r="A25" s="1"/>
  <c r="B29"/>
  <c r="A29" s="1"/>
  <c r="B33"/>
  <c r="A33" s="1"/>
  <c r="B37"/>
  <c r="A37" s="1"/>
  <c r="B41"/>
  <c r="A41" s="1"/>
  <c r="B45"/>
  <c r="A45" s="1"/>
  <c r="B49"/>
  <c r="A49" s="1"/>
  <c r="B53"/>
  <c r="A53" s="1"/>
  <c r="B57"/>
  <c r="A57" s="1"/>
  <c r="B61"/>
  <c r="A61" s="1"/>
  <c r="B65"/>
  <c r="A65" s="1"/>
  <c r="B69"/>
  <c r="A69" s="1"/>
  <c r="B73"/>
  <c r="A73" s="1"/>
  <c r="B77"/>
  <c r="A77" s="1"/>
  <c r="B81"/>
  <c r="A81" s="1"/>
  <c r="B85"/>
  <c r="A85" s="1"/>
  <c r="B89"/>
  <c r="A89" s="1"/>
  <c r="B93"/>
  <c r="A93" s="1"/>
  <c r="B97"/>
  <c r="A97" s="1"/>
  <c r="B101"/>
  <c r="A101" s="1"/>
  <c r="B105"/>
  <c r="A105" s="1"/>
  <c r="B109"/>
  <c r="A109" s="1"/>
  <c r="B113"/>
  <c r="A113" s="1"/>
  <c r="B117"/>
  <c r="A117" s="1"/>
  <c r="B121"/>
  <c r="A121" s="1"/>
  <c r="B125"/>
  <c r="A125" s="1"/>
  <c r="B129"/>
  <c r="A129" s="1"/>
  <c r="B133"/>
  <c r="A133" s="1"/>
  <c r="B137"/>
  <c r="A137" s="1"/>
  <c r="B141"/>
  <c r="A141" s="1"/>
  <c r="B145"/>
  <c r="A145" s="1"/>
  <c r="B149"/>
  <c r="A149" s="1"/>
  <c r="B153"/>
  <c r="A153" s="1"/>
  <c r="B157"/>
  <c r="A157" s="1"/>
  <c r="B161"/>
  <c r="A161" s="1"/>
  <c r="B165"/>
  <c r="A165" s="1"/>
  <c r="B169"/>
  <c r="A169" s="1"/>
  <c r="B173"/>
  <c r="A173" s="1"/>
  <c r="B177"/>
  <c r="A177" s="1"/>
  <c r="B181"/>
  <c r="A181" s="1"/>
  <c r="B185"/>
  <c r="A185" s="1"/>
  <c r="B189"/>
  <c r="A189" s="1"/>
  <c r="B193"/>
  <c r="A193" s="1"/>
  <c r="B197"/>
  <c r="A197" s="1"/>
  <c r="B201"/>
  <c r="A201" s="1"/>
  <c r="B205"/>
  <c r="A205" s="1"/>
  <c r="B209"/>
  <c r="A209" s="1"/>
  <c r="B213"/>
  <c r="A213" s="1"/>
  <c r="B217"/>
  <c r="A217" s="1"/>
  <c r="B221"/>
  <c r="A221" s="1"/>
  <c r="B225"/>
  <c r="A225" s="1"/>
  <c r="B229"/>
  <c r="A229" s="1"/>
  <c r="B233"/>
  <c r="A233" s="1"/>
  <c r="B237"/>
  <c r="A237" s="1"/>
  <c r="B241"/>
  <c r="A241" s="1"/>
  <c r="B245"/>
  <c r="A245" s="1"/>
  <c r="B249"/>
  <c r="A249" s="1"/>
  <c r="B253"/>
  <c r="A253" s="1"/>
  <c r="B257"/>
  <c r="A257" s="1"/>
  <c r="B261"/>
  <c r="A261" s="1"/>
  <c r="B265"/>
  <c r="A265" s="1"/>
  <c r="B269"/>
  <c r="A269" s="1"/>
  <c r="B273"/>
  <c r="A273" s="1"/>
  <c r="B277"/>
  <c r="A277" s="1"/>
  <c r="B281"/>
  <c r="A281" s="1"/>
  <c r="B285"/>
  <c r="A285" s="1"/>
  <c r="B289"/>
  <c r="A289" s="1"/>
  <c r="B293"/>
  <c r="A293" s="1"/>
  <c r="B297"/>
  <c r="A297" s="1"/>
  <c r="B301"/>
  <c r="A301" s="1"/>
  <c r="B305"/>
  <c r="A305" s="1"/>
  <c r="B309"/>
  <c r="A309" s="1"/>
  <c r="B313"/>
  <c r="A313" s="1"/>
  <c r="B317"/>
  <c r="A317" s="1"/>
  <c r="B321"/>
  <c r="A321" s="1"/>
  <c r="B325"/>
  <c r="A325" s="1"/>
  <c r="B329"/>
  <c r="A329" s="1"/>
  <c r="B333"/>
  <c r="A333" s="1"/>
  <c r="B337"/>
  <c r="A337" s="1"/>
  <c r="B341"/>
  <c r="A341" s="1"/>
  <c r="B345"/>
  <c r="A345" s="1"/>
  <c r="B349"/>
  <c r="A349" s="1"/>
  <c r="B353"/>
  <c r="A353" s="1"/>
  <c r="B357"/>
  <c r="A357" s="1"/>
  <c r="B361"/>
  <c r="A361" s="1"/>
  <c r="B365"/>
  <c r="A365" s="1"/>
  <c r="B369"/>
  <c r="A369" s="1"/>
  <c r="B373"/>
  <c r="A373" s="1"/>
  <c r="B377"/>
  <c r="A377" s="1"/>
  <c r="B381"/>
  <c r="A381" s="1"/>
  <c r="B385"/>
  <c r="A385" s="1"/>
  <c r="B389"/>
  <c r="A389" s="1"/>
  <c r="B393"/>
  <c r="A393" s="1"/>
  <c r="B397"/>
  <c r="A397" s="1"/>
  <c r="B401"/>
  <c r="A401" s="1"/>
  <c r="B405"/>
  <c r="A405" s="1"/>
  <c r="B409"/>
  <c r="A409" s="1"/>
  <c r="B413"/>
  <c r="A413" s="1"/>
  <c r="B417"/>
  <c r="A417" s="1"/>
  <c r="B421"/>
  <c r="A421" s="1"/>
  <c r="B425"/>
  <c r="A425" s="1"/>
  <c r="B429"/>
  <c r="A429" s="1"/>
  <c r="B433"/>
  <c r="A433" s="1"/>
  <c r="B437"/>
  <c r="A437" s="1"/>
  <c r="B441"/>
  <c r="A441" s="1"/>
  <c r="B445"/>
  <c r="A445" s="1"/>
  <c r="B449"/>
  <c r="A449" s="1"/>
  <c r="B453"/>
  <c r="A453" s="1"/>
  <c r="B457"/>
  <c r="A457" s="1"/>
  <c r="B461"/>
  <c r="A461" s="1"/>
  <c r="B465"/>
  <c r="A465" s="1"/>
  <c r="B469"/>
  <c r="A469" s="1"/>
  <c r="B473"/>
  <c r="A473" s="1"/>
  <c r="B477"/>
  <c r="A477" s="1"/>
  <c r="B481"/>
  <c r="A481" s="1"/>
  <c r="B485"/>
  <c r="A485" s="1"/>
  <c r="B489"/>
  <c r="A489" s="1"/>
  <c r="B493"/>
  <c r="A493" s="1"/>
  <c r="B497"/>
  <c r="A497" s="1"/>
  <c r="B501"/>
  <c r="A501" s="1"/>
  <c r="B505"/>
  <c r="A505" s="1"/>
  <c r="B509"/>
  <c r="A509" s="1"/>
  <c r="B513"/>
  <c r="A513" s="1"/>
  <c r="B517"/>
  <c r="A517" s="1"/>
  <c r="B521"/>
  <c r="A521" s="1"/>
  <c r="B525"/>
  <c r="A525" s="1"/>
  <c r="B529"/>
  <c r="A529" s="1"/>
  <c r="B533"/>
  <c r="A533" s="1"/>
  <c r="B537"/>
  <c r="A537" s="1"/>
  <c r="B541"/>
  <c r="A541" s="1"/>
  <c r="B545"/>
  <c r="A545" s="1"/>
  <c r="B549"/>
  <c r="A549" s="1"/>
  <c r="B553"/>
  <c r="A553" s="1"/>
  <c r="B557"/>
  <c r="A557" s="1"/>
  <c r="B561"/>
  <c r="A561" s="1"/>
  <c r="B565"/>
  <c r="A565" s="1"/>
  <c r="B569"/>
  <c r="A569" s="1"/>
  <c r="B573"/>
  <c r="A573" s="1"/>
  <c r="B577"/>
  <c r="A577" s="1"/>
  <c r="B581"/>
  <c r="A581" s="1"/>
  <c r="B585"/>
  <c r="A585" s="1"/>
  <c r="B589"/>
  <c r="A589" s="1"/>
  <c r="B593"/>
  <c r="A593" s="1"/>
  <c r="B597"/>
  <c r="A597" s="1"/>
  <c r="B601"/>
  <c r="A601" s="1"/>
  <c r="B605"/>
  <c r="A605" s="1"/>
  <c r="B609"/>
  <c r="A609" s="1"/>
  <c r="B613"/>
  <c r="A613" s="1"/>
  <c r="B617"/>
  <c r="A617" s="1"/>
  <c r="B621"/>
  <c r="A621" s="1"/>
  <c r="B625"/>
  <c r="A625" s="1"/>
  <c r="B629"/>
  <c r="A629" s="1"/>
  <c r="B633"/>
  <c r="A633" s="1"/>
  <c r="B637"/>
  <c r="A637" s="1"/>
  <c r="B641"/>
  <c r="A641" s="1"/>
  <c r="B645"/>
  <c r="A645" s="1"/>
  <c r="B649"/>
  <c r="A649" s="1"/>
  <c r="B653"/>
  <c r="A653" s="1"/>
  <c r="B657"/>
  <c r="A657" s="1"/>
  <c r="B661"/>
  <c r="A661" s="1"/>
  <c r="B665"/>
  <c r="A665" s="1"/>
  <c r="B669"/>
  <c r="A669" s="1"/>
  <c r="B673"/>
  <c r="A673" s="1"/>
  <c r="B677"/>
  <c r="A677" s="1"/>
  <c r="B681"/>
  <c r="A681" s="1"/>
  <c r="B685"/>
  <c r="A685" s="1"/>
  <c r="B689"/>
  <c r="A689" s="1"/>
  <c r="B693"/>
  <c r="A693" s="1"/>
  <c r="B697"/>
  <c r="A697" s="1"/>
  <c r="B701"/>
  <c r="A701" s="1"/>
  <c r="B705"/>
  <c r="A705" s="1"/>
  <c r="B709"/>
  <c r="A709" s="1"/>
  <c r="B713"/>
  <c r="A713" s="1"/>
  <c r="B717"/>
  <c r="A717" s="1"/>
  <c r="B721"/>
  <c r="A721" s="1"/>
  <c r="B725"/>
  <c r="A725" s="1"/>
  <c r="B729"/>
  <c r="A729" s="1"/>
  <c r="B733"/>
  <c r="A733" s="1"/>
  <c r="B737"/>
  <c r="A737" s="1"/>
  <c r="B741"/>
  <c r="A741" s="1"/>
  <c r="B745"/>
  <c r="A745" s="1"/>
  <c r="B749"/>
  <c r="A749" s="1"/>
  <c r="B753"/>
  <c r="A753" s="1"/>
  <c r="B757"/>
  <c r="A757" s="1"/>
  <c r="B761"/>
  <c r="A761" s="1"/>
  <c r="B765"/>
  <c r="A765" s="1"/>
  <c r="B769"/>
  <c r="A769" s="1"/>
  <c r="B773"/>
  <c r="A773" s="1"/>
  <c r="B777"/>
  <c r="A777" s="1"/>
  <c r="B781"/>
  <c r="A781" s="1"/>
  <c r="B785"/>
  <c r="A785" s="1"/>
  <c r="B789"/>
  <c r="A789" s="1"/>
  <c r="B793"/>
  <c r="A793" s="1"/>
  <c r="B797"/>
  <c r="A797" s="1"/>
  <c r="B801"/>
  <c r="A801" s="1"/>
  <c r="B805"/>
  <c r="A805" s="1"/>
  <c r="B809"/>
  <c r="A809" s="1"/>
  <c r="B813"/>
  <c r="A813" s="1"/>
  <c r="B817"/>
  <c r="A817" s="1"/>
  <c r="B821"/>
  <c r="A821" s="1"/>
  <c r="B825"/>
  <c r="A825" s="1"/>
  <c r="B829"/>
  <c r="A829" s="1"/>
  <c r="B833"/>
  <c r="A833" s="1"/>
  <c r="B837"/>
  <c r="A837" s="1"/>
  <c r="B841"/>
  <c r="A841" s="1"/>
  <c r="B845"/>
  <c r="A845" s="1"/>
  <c r="B849"/>
  <c r="A849" s="1"/>
  <c r="B853"/>
  <c r="A853" s="1"/>
  <c r="B6"/>
  <c r="A6" s="1"/>
  <c r="B10"/>
  <c r="A10" s="1"/>
  <c r="B14"/>
  <c r="A14" s="1"/>
  <c r="B18"/>
  <c r="A18" s="1"/>
  <c r="B22"/>
  <c r="A22" s="1"/>
  <c r="B26"/>
  <c r="A26" s="1"/>
  <c r="B30"/>
  <c r="A30" s="1"/>
  <c r="B34"/>
  <c r="A34" s="1"/>
  <c r="B38"/>
  <c r="A38" s="1"/>
  <c r="B42"/>
  <c r="A42" s="1"/>
  <c r="B46"/>
  <c r="A46" s="1"/>
  <c r="B50"/>
  <c r="A50" s="1"/>
  <c r="B54"/>
  <c r="A54" s="1"/>
  <c r="B58"/>
  <c r="A58" s="1"/>
  <c r="B62"/>
  <c r="A62" s="1"/>
  <c r="B66"/>
  <c r="A66" s="1"/>
  <c r="B70"/>
  <c r="A70" s="1"/>
  <c r="B74"/>
  <c r="A74" s="1"/>
  <c r="B78"/>
  <c r="A78" s="1"/>
  <c r="B82"/>
  <c r="A82" s="1"/>
  <c r="B86"/>
  <c r="A86" s="1"/>
  <c r="B90"/>
  <c r="A90" s="1"/>
  <c r="B94"/>
  <c r="A94" s="1"/>
  <c r="B98"/>
  <c r="A98" s="1"/>
  <c r="B102"/>
  <c r="A102" s="1"/>
  <c r="B106"/>
  <c r="A106" s="1"/>
  <c r="B110"/>
  <c r="A110" s="1"/>
  <c r="B114"/>
  <c r="A114" s="1"/>
  <c r="B118"/>
  <c r="A118" s="1"/>
  <c r="B122"/>
  <c r="A122" s="1"/>
  <c r="B126"/>
  <c r="A126" s="1"/>
  <c r="B130"/>
  <c r="A130" s="1"/>
  <c r="B134"/>
  <c r="A134" s="1"/>
  <c r="B138"/>
  <c r="A138" s="1"/>
  <c r="B142"/>
  <c r="A142" s="1"/>
  <c r="B146"/>
  <c r="A146" s="1"/>
  <c r="B150"/>
  <c r="A150" s="1"/>
  <c r="B154"/>
  <c r="A154" s="1"/>
  <c r="B158"/>
  <c r="A158" s="1"/>
  <c r="B162"/>
  <c r="A162" s="1"/>
  <c r="B166"/>
  <c r="A166" s="1"/>
  <c r="B170"/>
  <c r="A170" s="1"/>
  <c r="B174"/>
  <c r="A174" s="1"/>
  <c r="B178"/>
  <c r="A178" s="1"/>
  <c r="B182"/>
  <c r="A182" s="1"/>
  <c r="B186"/>
  <c r="A186" s="1"/>
  <c r="B190"/>
  <c r="A190" s="1"/>
  <c r="B194"/>
  <c r="A194" s="1"/>
  <c r="B198"/>
  <c r="A198" s="1"/>
  <c r="B202"/>
  <c r="A202" s="1"/>
  <c r="B206"/>
  <c r="A206" s="1"/>
  <c r="B210"/>
  <c r="A210" s="1"/>
  <c r="B214"/>
  <c r="A214" s="1"/>
  <c r="B218"/>
  <c r="A218" s="1"/>
  <c r="B222"/>
  <c r="A222" s="1"/>
  <c r="B226"/>
  <c r="A226" s="1"/>
  <c r="B230"/>
  <c r="A230" s="1"/>
  <c r="B234"/>
  <c r="A234" s="1"/>
  <c r="B238"/>
  <c r="A238" s="1"/>
  <c r="B242"/>
  <c r="A242" s="1"/>
  <c r="B246"/>
  <c r="A246" s="1"/>
  <c r="B250"/>
  <c r="A250" s="1"/>
  <c r="B254"/>
  <c r="A254" s="1"/>
  <c r="B258"/>
  <c r="A258" s="1"/>
  <c r="B262"/>
  <c r="A262" s="1"/>
  <c r="B266"/>
  <c r="A266" s="1"/>
  <c r="B270"/>
  <c r="A270" s="1"/>
  <c r="B274"/>
  <c r="A274" s="1"/>
  <c r="B278"/>
  <c r="A278" s="1"/>
  <c r="B282"/>
  <c r="A282" s="1"/>
  <c r="B286"/>
  <c r="A286" s="1"/>
  <c r="B290"/>
  <c r="A290" s="1"/>
  <c r="B294"/>
  <c r="A294" s="1"/>
  <c r="B298"/>
  <c r="A298" s="1"/>
  <c r="B302"/>
  <c r="A302" s="1"/>
  <c r="B306"/>
  <c r="A306" s="1"/>
  <c r="B310"/>
  <c r="A310" s="1"/>
  <c r="B314"/>
  <c r="A314" s="1"/>
  <c r="B318"/>
  <c r="A318" s="1"/>
  <c r="B322"/>
  <c r="A322" s="1"/>
  <c r="B326"/>
  <c r="A326" s="1"/>
  <c r="B330"/>
  <c r="A330" s="1"/>
  <c r="B334"/>
  <c r="A334" s="1"/>
  <c r="B338"/>
  <c r="A338" s="1"/>
  <c r="B342"/>
  <c r="A342" s="1"/>
  <c r="B346"/>
  <c r="A346" s="1"/>
  <c r="B350"/>
  <c r="A350" s="1"/>
  <c r="B354"/>
  <c r="A354" s="1"/>
  <c r="B358"/>
  <c r="A358" s="1"/>
  <c r="B362"/>
  <c r="A362" s="1"/>
  <c r="B366"/>
  <c r="A366" s="1"/>
  <c r="B370"/>
  <c r="A370" s="1"/>
  <c r="B374"/>
  <c r="A374" s="1"/>
  <c r="B378"/>
  <c r="A378" s="1"/>
  <c r="B382"/>
  <c r="A382" s="1"/>
  <c r="B386"/>
  <c r="A386" s="1"/>
  <c r="B390"/>
  <c r="A390" s="1"/>
  <c r="B394"/>
  <c r="A394" s="1"/>
  <c r="B398"/>
  <c r="A398" s="1"/>
  <c r="B402"/>
  <c r="A402" s="1"/>
  <c r="B406"/>
  <c r="A406" s="1"/>
  <c r="B410"/>
  <c r="A410" s="1"/>
  <c r="B414"/>
  <c r="A414" s="1"/>
  <c r="B418"/>
  <c r="A418" s="1"/>
  <c r="B422"/>
  <c r="A422" s="1"/>
  <c r="B426"/>
  <c r="A426" s="1"/>
  <c r="B430"/>
  <c r="A430" s="1"/>
  <c r="B434"/>
  <c r="A434" s="1"/>
  <c r="B438"/>
  <c r="A438" s="1"/>
  <c r="B442"/>
  <c r="A442" s="1"/>
  <c r="B446"/>
  <c r="A446" s="1"/>
  <c r="B450"/>
  <c r="A450" s="1"/>
  <c r="B454"/>
  <c r="A454" s="1"/>
  <c r="B458"/>
  <c r="A458" s="1"/>
  <c r="B462"/>
  <c r="A462" s="1"/>
  <c r="B466"/>
  <c r="A466" s="1"/>
  <c r="B470"/>
  <c r="A470" s="1"/>
  <c r="B474"/>
  <c r="A474" s="1"/>
  <c r="B478"/>
  <c r="A478" s="1"/>
  <c r="B482"/>
  <c r="A482" s="1"/>
  <c r="B486"/>
  <c r="A486" s="1"/>
  <c r="B490"/>
  <c r="A490" s="1"/>
  <c r="B494"/>
  <c r="A494" s="1"/>
  <c r="B498"/>
  <c r="A498" s="1"/>
  <c r="B502"/>
  <c r="A502" s="1"/>
  <c r="B506"/>
  <c r="A506" s="1"/>
  <c r="B510"/>
  <c r="A510" s="1"/>
  <c r="B514"/>
  <c r="A514" s="1"/>
  <c r="B518"/>
  <c r="A518" s="1"/>
  <c r="B522"/>
  <c r="A522" s="1"/>
  <c r="B526"/>
  <c r="A526" s="1"/>
  <c r="B530"/>
  <c r="A530" s="1"/>
  <c r="B534"/>
  <c r="A534" s="1"/>
  <c r="B538"/>
  <c r="A538" s="1"/>
  <c r="B542"/>
  <c r="A542" s="1"/>
  <c r="B546"/>
  <c r="A546" s="1"/>
  <c r="B550"/>
  <c r="A550" s="1"/>
  <c r="B554"/>
  <c r="A554" s="1"/>
  <c r="B558"/>
  <c r="A558" s="1"/>
  <c r="B562"/>
  <c r="A562" s="1"/>
  <c r="B566"/>
  <c r="A566" s="1"/>
  <c r="B570"/>
  <c r="A570" s="1"/>
  <c r="B574"/>
  <c r="A574" s="1"/>
  <c r="B578"/>
  <c r="A578" s="1"/>
  <c r="B582"/>
  <c r="A582" s="1"/>
  <c r="B586"/>
  <c r="A586" s="1"/>
  <c r="B590"/>
  <c r="A590" s="1"/>
  <c r="B594"/>
  <c r="A594" s="1"/>
  <c r="B598"/>
  <c r="A598" s="1"/>
  <c r="B602"/>
  <c r="A602" s="1"/>
  <c r="B606"/>
  <c r="A606" s="1"/>
  <c r="B610"/>
  <c r="A610" s="1"/>
  <c r="B614"/>
  <c r="A614" s="1"/>
  <c r="B618"/>
  <c r="A618" s="1"/>
  <c r="B622"/>
  <c r="A622" s="1"/>
  <c r="B626"/>
  <c r="A626" s="1"/>
  <c r="B630"/>
  <c r="A630" s="1"/>
  <c r="B634"/>
  <c r="A634" s="1"/>
  <c r="B638"/>
  <c r="A638" s="1"/>
  <c r="B642"/>
  <c r="A642" s="1"/>
  <c r="B646"/>
  <c r="A646" s="1"/>
  <c r="B650"/>
  <c r="A650" s="1"/>
  <c r="B654"/>
  <c r="A654" s="1"/>
  <c r="B658"/>
  <c r="A658" s="1"/>
  <c r="B662"/>
  <c r="A662" s="1"/>
  <c r="B666"/>
  <c r="A666" s="1"/>
  <c r="B670"/>
  <c r="A670" s="1"/>
  <c r="B674"/>
  <c r="A674" s="1"/>
  <c r="B678"/>
  <c r="A678" s="1"/>
  <c r="B682"/>
  <c r="A682" s="1"/>
  <c r="B686"/>
  <c r="A686" s="1"/>
  <c r="B690"/>
  <c r="A690" s="1"/>
  <c r="B694"/>
  <c r="A694" s="1"/>
  <c r="B698"/>
  <c r="A698" s="1"/>
  <c r="B702"/>
  <c r="A702" s="1"/>
  <c r="B706"/>
  <c r="A706" s="1"/>
  <c r="B710"/>
  <c r="A710" s="1"/>
  <c r="B714"/>
  <c r="A714" s="1"/>
  <c r="B718"/>
  <c r="A718" s="1"/>
  <c r="B722"/>
  <c r="A722" s="1"/>
  <c r="B726"/>
  <c r="A726" s="1"/>
  <c r="B730"/>
  <c r="A730" s="1"/>
  <c r="B734"/>
  <c r="A734" s="1"/>
  <c r="B738"/>
  <c r="A738" s="1"/>
  <c r="B742"/>
  <c r="A742" s="1"/>
  <c r="B746"/>
  <c r="A746" s="1"/>
  <c r="B750"/>
  <c r="A750" s="1"/>
  <c r="B754"/>
  <c r="A754" s="1"/>
  <c r="B758"/>
  <c r="A758" s="1"/>
  <c r="B762"/>
  <c r="A762" s="1"/>
  <c r="B766"/>
  <c r="A766" s="1"/>
  <c r="B770"/>
  <c r="A770" s="1"/>
  <c r="B774"/>
  <c r="A774" s="1"/>
  <c r="B778"/>
  <c r="A778" s="1"/>
  <c r="B782"/>
  <c r="A782" s="1"/>
  <c r="B8"/>
  <c r="A8" s="1"/>
  <c r="B16"/>
  <c r="A16" s="1"/>
  <c r="B24"/>
  <c r="A24" s="1"/>
  <c r="B32"/>
  <c r="A32" s="1"/>
  <c r="B40"/>
  <c r="A40" s="1"/>
  <c r="B48"/>
  <c r="A48" s="1"/>
  <c r="B56"/>
  <c r="A56" s="1"/>
  <c r="B64"/>
  <c r="A64" s="1"/>
  <c r="B72"/>
  <c r="A72" s="1"/>
  <c r="B80"/>
  <c r="A80" s="1"/>
  <c r="B88"/>
  <c r="A88" s="1"/>
  <c r="B96"/>
  <c r="A96" s="1"/>
  <c r="B104"/>
  <c r="A104" s="1"/>
  <c r="B112"/>
  <c r="A112" s="1"/>
  <c r="B120"/>
  <c r="A120" s="1"/>
  <c r="B128"/>
  <c r="A128" s="1"/>
  <c r="B136"/>
  <c r="A136" s="1"/>
  <c r="B144"/>
  <c r="A144" s="1"/>
  <c r="B152"/>
  <c r="A152" s="1"/>
  <c r="B160"/>
  <c r="A160" s="1"/>
  <c r="B168"/>
  <c r="A168" s="1"/>
  <c r="B176"/>
  <c r="A176" s="1"/>
  <c r="B184"/>
  <c r="A184" s="1"/>
  <c r="B192"/>
  <c r="A192" s="1"/>
  <c r="B200"/>
  <c r="A200" s="1"/>
  <c r="B208"/>
  <c r="A208" s="1"/>
  <c r="B216"/>
  <c r="A216" s="1"/>
  <c r="B224"/>
  <c r="A224" s="1"/>
  <c r="B232"/>
  <c r="A232" s="1"/>
  <c r="B240"/>
  <c r="A240" s="1"/>
  <c r="B248"/>
  <c r="A248" s="1"/>
  <c r="B256"/>
  <c r="A256" s="1"/>
  <c r="B264"/>
  <c r="A264" s="1"/>
  <c r="B272"/>
  <c r="A272" s="1"/>
  <c r="B280"/>
  <c r="A280" s="1"/>
  <c r="B288"/>
  <c r="A288" s="1"/>
  <c r="B296"/>
  <c r="A296" s="1"/>
  <c r="B304"/>
  <c r="A304" s="1"/>
  <c r="B312"/>
  <c r="A312" s="1"/>
  <c r="B320"/>
  <c r="A320" s="1"/>
  <c r="B328"/>
  <c r="A328" s="1"/>
  <c r="B336"/>
  <c r="A336" s="1"/>
  <c r="B344"/>
  <c r="A344" s="1"/>
  <c r="B352"/>
  <c r="A352" s="1"/>
  <c r="B360"/>
  <c r="A360" s="1"/>
  <c r="B368"/>
  <c r="A368" s="1"/>
  <c r="B376"/>
  <c r="A376" s="1"/>
  <c r="B384"/>
  <c r="A384" s="1"/>
  <c r="B392"/>
  <c r="A392" s="1"/>
  <c r="B400"/>
  <c r="A400" s="1"/>
  <c r="B408"/>
  <c r="A408" s="1"/>
  <c r="B416"/>
  <c r="A416" s="1"/>
  <c r="B424"/>
  <c r="A424" s="1"/>
  <c r="B432"/>
  <c r="A432" s="1"/>
  <c r="B440"/>
  <c r="A440" s="1"/>
  <c r="B448"/>
  <c r="A448" s="1"/>
  <c r="B456"/>
  <c r="A456" s="1"/>
  <c r="B464"/>
  <c r="A464" s="1"/>
  <c r="B472"/>
  <c r="A472" s="1"/>
  <c r="B480"/>
  <c r="A480" s="1"/>
  <c r="B488"/>
  <c r="A488" s="1"/>
  <c r="B496"/>
  <c r="A496" s="1"/>
  <c r="B504"/>
  <c r="A504" s="1"/>
  <c r="B512"/>
  <c r="A512" s="1"/>
  <c r="B520"/>
  <c r="A520" s="1"/>
  <c r="B528"/>
  <c r="A528" s="1"/>
  <c r="B536"/>
  <c r="A536" s="1"/>
  <c r="B544"/>
  <c r="A544" s="1"/>
  <c r="B552"/>
  <c r="A552" s="1"/>
  <c r="B560"/>
  <c r="A560" s="1"/>
  <c r="B568"/>
  <c r="A568" s="1"/>
  <c r="B576"/>
  <c r="A576" s="1"/>
  <c r="B584"/>
  <c r="A584" s="1"/>
  <c r="B592"/>
  <c r="A592" s="1"/>
  <c r="B600"/>
  <c r="A600" s="1"/>
  <c r="B608"/>
  <c r="A608" s="1"/>
  <c r="B616"/>
  <c r="A616" s="1"/>
  <c r="B624"/>
  <c r="A624" s="1"/>
  <c r="B632"/>
  <c r="A632" s="1"/>
  <c r="B640"/>
  <c r="A640" s="1"/>
  <c r="B648"/>
  <c r="A648" s="1"/>
  <c r="B656"/>
  <c r="A656" s="1"/>
  <c r="B664"/>
  <c r="A664" s="1"/>
  <c r="B672"/>
  <c r="A672" s="1"/>
  <c r="B680"/>
  <c r="A680" s="1"/>
  <c r="B688"/>
  <c r="A688" s="1"/>
  <c r="B696"/>
  <c r="A696" s="1"/>
  <c r="B704"/>
  <c r="A704" s="1"/>
  <c r="B712"/>
  <c r="A712" s="1"/>
  <c r="B720"/>
  <c r="A720" s="1"/>
  <c r="B728"/>
  <c r="A728" s="1"/>
  <c r="B736"/>
  <c r="A736" s="1"/>
  <c r="B744"/>
  <c r="A744" s="1"/>
  <c r="B752"/>
  <c r="A752" s="1"/>
  <c r="B760"/>
  <c r="A760" s="1"/>
  <c r="B768"/>
  <c r="A768" s="1"/>
  <c r="B776"/>
  <c r="A776" s="1"/>
  <c r="B784"/>
  <c r="A784" s="1"/>
  <c r="B790"/>
  <c r="A790" s="1"/>
  <c r="B795"/>
  <c r="A795" s="1"/>
  <c r="B800"/>
  <c r="A800" s="1"/>
  <c r="B806"/>
  <c r="A806" s="1"/>
  <c r="B811"/>
  <c r="A811" s="1"/>
  <c r="B816"/>
  <c r="A816" s="1"/>
  <c r="B822"/>
  <c r="A822" s="1"/>
  <c r="B827"/>
  <c r="A827" s="1"/>
  <c r="B832"/>
  <c r="A832" s="1"/>
  <c r="B838"/>
  <c r="A838" s="1"/>
  <c r="B843"/>
  <c r="A843" s="1"/>
  <c r="B848"/>
  <c r="A848" s="1"/>
  <c r="B854"/>
  <c r="A854" s="1"/>
  <c r="B858"/>
  <c r="A858" s="1"/>
  <c r="B862"/>
  <c r="A862" s="1"/>
  <c r="B866"/>
  <c r="A866" s="1"/>
  <c r="B870"/>
  <c r="A870" s="1"/>
  <c r="B874"/>
  <c r="A874" s="1"/>
  <c r="B878"/>
  <c r="A878" s="1"/>
  <c r="B882"/>
  <c r="A882" s="1"/>
  <c r="B886"/>
  <c r="A886" s="1"/>
  <c r="B890"/>
  <c r="A890" s="1"/>
  <c r="B894"/>
  <c r="A894" s="1"/>
  <c r="B898"/>
  <c r="A898" s="1"/>
  <c r="B902"/>
  <c r="A902" s="1"/>
  <c r="B906"/>
  <c r="A906" s="1"/>
  <c r="B910"/>
  <c r="A910" s="1"/>
  <c r="B914"/>
  <c r="A914" s="1"/>
  <c r="B918"/>
  <c r="A918" s="1"/>
  <c r="B922"/>
  <c r="A922" s="1"/>
  <c r="B926"/>
  <c r="A926" s="1"/>
  <c r="B930"/>
  <c r="A930" s="1"/>
  <c r="B934"/>
  <c r="A934" s="1"/>
  <c r="B938"/>
  <c r="A938" s="1"/>
  <c r="B942"/>
  <c r="A942" s="1"/>
  <c r="B946"/>
  <c r="A946" s="1"/>
  <c r="B950"/>
  <c r="A950" s="1"/>
  <c r="B954"/>
  <c r="A954" s="1"/>
  <c r="B958"/>
  <c r="A958" s="1"/>
  <c r="B962"/>
  <c r="A962" s="1"/>
  <c r="B966"/>
  <c r="A966" s="1"/>
  <c r="B970"/>
  <c r="A970" s="1"/>
  <c r="B974"/>
  <c r="A974" s="1"/>
  <c r="B978"/>
  <c r="A978" s="1"/>
  <c r="B982"/>
  <c r="A982" s="1"/>
  <c r="B986"/>
  <c r="A986" s="1"/>
  <c r="B990"/>
  <c r="A990" s="1"/>
  <c r="B994"/>
  <c r="A994" s="1"/>
  <c r="B998"/>
  <c r="A998" s="1"/>
  <c r="B1002"/>
  <c r="A1002" s="1"/>
  <c r="B1006"/>
  <c r="A1006" s="1"/>
  <c r="B1010"/>
  <c r="A1010" s="1"/>
  <c r="B1014"/>
  <c r="A1014" s="1"/>
  <c r="B1018"/>
  <c r="A1018" s="1"/>
  <c r="B1022"/>
  <c r="A1022" s="1"/>
  <c r="B1026"/>
  <c r="A1026" s="1"/>
  <c r="B1030"/>
  <c r="A1030" s="1"/>
  <c r="B1034"/>
  <c r="A1034" s="1"/>
  <c r="B1038"/>
  <c r="A1038" s="1"/>
  <c r="B1042"/>
  <c r="A1042" s="1"/>
  <c r="B1046"/>
  <c r="A1046" s="1"/>
  <c r="B1050"/>
  <c r="A1050" s="1"/>
  <c r="B1054"/>
  <c r="A1054" s="1"/>
  <c r="B1058"/>
  <c r="A1058" s="1"/>
  <c r="B1062"/>
  <c r="A1062" s="1"/>
  <c r="B1066"/>
  <c r="A1066" s="1"/>
  <c r="B1070"/>
  <c r="A1070" s="1"/>
  <c r="B1074"/>
  <c r="A1074" s="1"/>
  <c r="B1078"/>
  <c r="A1078" s="1"/>
  <c r="B1082"/>
  <c r="A1082" s="1"/>
  <c r="B1086"/>
  <c r="A1086" s="1"/>
  <c r="B1090"/>
  <c r="A1090" s="1"/>
  <c r="B1094"/>
  <c r="A1094" s="1"/>
  <c r="B1098"/>
  <c r="A1098" s="1"/>
  <c r="B1102"/>
  <c r="A1102" s="1"/>
  <c r="B1106"/>
  <c r="A1106" s="1"/>
  <c r="B1110"/>
  <c r="A1110" s="1"/>
  <c r="B1114"/>
  <c r="A1114" s="1"/>
  <c r="B1118"/>
  <c r="A1118" s="1"/>
  <c r="B1122"/>
  <c r="A1122" s="1"/>
  <c r="B1126"/>
  <c r="A1126" s="1"/>
  <c r="B1130"/>
  <c r="A1130" s="1"/>
  <c r="B1134"/>
  <c r="A1134" s="1"/>
  <c r="B1138"/>
  <c r="A1138" s="1"/>
  <c r="B1142"/>
  <c r="A1142" s="1"/>
  <c r="B1146"/>
  <c r="A1146" s="1"/>
  <c r="B1150"/>
  <c r="A1150" s="1"/>
  <c r="B1154"/>
  <c r="A1154" s="1"/>
  <c r="B1158"/>
  <c r="A1158" s="1"/>
  <c r="B1162"/>
  <c r="A1162" s="1"/>
  <c r="B1166"/>
  <c r="A1166" s="1"/>
  <c r="B1170"/>
  <c r="A1170" s="1"/>
  <c r="B1174"/>
  <c r="A1174" s="1"/>
  <c r="B1178"/>
  <c r="A1178" s="1"/>
  <c r="B1182"/>
  <c r="A1182" s="1"/>
  <c r="B1186"/>
  <c r="A1186" s="1"/>
  <c r="B1190"/>
  <c r="A1190" s="1"/>
  <c r="B1194"/>
  <c r="A1194" s="1"/>
  <c r="B1198"/>
  <c r="A1198" s="1"/>
  <c r="B1202"/>
  <c r="A1202" s="1"/>
  <c r="B1206"/>
  <c r="A1206" s="1"/>
  <c r="B1210"/>
  <c r="A1210" s="1"/>
  <c r="B1214"/>
  <c r="A1214" s="1"/>
  <c r="B1218"/>
  <c r="A1218" s="1"/>
  <c r="B1222"/>
  <c r="A1222" s="1"/>
  <c r="B1226"/>
  <c r="A1226" s="1"/>
  <c r="B1230"/>
  <c r="A1230" s="1"/>
  <c r="B1234"/>
  <c r="A1234" s="1"/>
  <c r="B1238"/>
  <c r="A1238" s="1"/>
  <c r="B1242"/>
  <c r="A1242" s="1"/>
  <c r="B1246"/>
  <c r="A1246" s="1"/>
  <c r="B1250"/>
  <c r="A1250" s="1"/>
  <c r="B1254"/>
  <c r="A1254" s="1"/>
  <c r="B1258"/>
  <c r="A1258" s="1"/>
  <c r="B1262"/>
  <c r="A1262" s="1"/>
  <c r="B1266"/>
  <c r="A1266" s="1"/>
  <c r="B1270"/>
  <c r="A1270" s="1"/>
  <c r="B1274"/>
  <c r="A1274" s="1"/>
  <c r="B1278"/>
  <c r="A1278" s="1"/>
  <c r="B1282"/>
  <c r="A1282" s="1"/>
  <c r="B1286"/>
  <c r="A1286" s="1"/>
  <c r="B1290"/>
  <c r="A1290" s="1"/>
  <c r="B1294"/>
  <c r="A1294" s="1"/>
  <c r="B1298"/>
  <c r="A1298" s="1"/>
  <c r="B1302"/>
  <c r="A1302" s="1"/>
  <c r="B1306"/>
  <c r="A1306" s="1"/>
  <c r="B1310"/>
  <c r="A1310" s="1"/>
  <c r="B1314"/>
  <c r="A1314" s="1"/>
  <c r="B1318"/>
  <c r="A1318" s="1"/>
  <c r="B1322"/>
  <c r="A1322" s="1"/>
  <c r="B1326"/>
  <c r="A1326" s="1"/>
  <c r="B1330"/>
  <c r="A1330" s="1"/>
  <c r="B1334"/>
  <c r="A1334" s="1"/>
  <c r="B7"/>
  <c r="A7" s="1"/>
  <c r="B15"/>
  <c r="A15" s="1"/>
  <c r="B23"/>
  <c r="A23" s="1"/>
  <c r="B31"/>
  <c r="A31" s="1"/>
  <c r="B39"/>
  <c r="A39" s="1"/>
  <c r="B47"/>
  <c r="A47" s="1"/>
  <c r="B55"/>
  <c r="A55" s="1"/>
  <c r="B63"/>
  <c r="A63" s="1"/>
  <c r="B71"/>
  <c r="A71" s="1"/>
  <c r="B79"/>
  <c r="A79" s="1"/>
  <c r="B87"/>
  <c r="A87" s="1"/>
  <c r="B95"/>
  <c r="A95" s="1"/>
  <c r="B103"/>
  <c r="A103" s="1"/>
  <c r="B111"/>
  <c r="A111" s="1"/>
  <c r="B119"/>
  <c r="A119" s="1"/>
  <c r="B127"/>
  <c r="A127" s="1"/>
  <c r="B135"/>
  <c r="A135" s="1"/>
  <c r="B143"/>
  <c r="A143" s="1"/>
  <c r="B151"/>
  <c r="A151" s="1"/>
  <c r="B159"/>
  <c r="A159" s="1"/>
  <c r="B167"/>
  <c r="A167" s="1"/>
  <c r="B175"/>
  <c r="A175" s="1"/>
  <c r="B183"/>
  <c r="A183" s="1"/>
  <c r="B191"/>
  <c r="A191" s="1"/>
  <c r="B199"/>
  <c r="A199" s="1"/>
  <c r="B207"/>
  <c r="A207" s="1"/>
  <c r="B215"/>
  <c r="A215" s="1"/>
  <c r="B223"/>
  <c r="A223" s="1"/>
  <c r="B231"/>
  <c r="A231" s="1"/>
  <c r="B239"/>
  <c r="A239" s="1"/>
  <c r="B247"/>
  <c r="A247" s="1"/>
  <c r="B255"/>
  <c r="A255" s="1"/>
  <c r="B263"/>
  <c r="A263" s="1"/>
  <c r="B271"/>
  <c r="A271" s="1"/>
  <c r="B279"/>
  <c r="A279" s="1"/>
  <c r="B287"/>
  <c r="A287" s="1"/>
  <c r="B295"/>
  <c r="A295" s="1"/>
  <c r="B303"/>
  <c r="A303" s="1"/>
  <c r="B311"/>
  <c r="A311" s="1"/>
  <c r="B319"/>
  <c r="A319" s="1"/>
  <c r="B327"/>
  <c r="A327" s="1"/>
  <c r="B335"/>
  <c r="A335" s="1"/>
  <c r="B343"/>
  <c r="A343" s="1"/>
  <c r="B351"/>
  <c r="A351" s="1"/>
  <c r="B359"/>
  <c r="A359" s="1"/>
  <c r="B367"/>
  <c r="A367" s="1"/>
  <c r="B375"/>
  <c r="A375" s="1"/>
  <c r="B383"/>
  <c r="A383" s="1"/>
  <c r="B391"/>
  <c r="A391" s="1"/>
  <c r="B399"/>
  <c r="A399" s="1"/>
  <c r="B407"/>
  <c r="A407" s="1"/>
  <c r="B415"/>
  <c r="A415" s="1"/>
  <c r="B423"/>
  <c r="A423" s="1"/>
  <c r="B431"/>
  <c r="A431" s="1"/>
  <c r="B439"/>
  <c r="A439" s="1"/>
  <c r="B447"/>
  <c r="A447" s="1"/>
  <c r="B455"/>
  <c r="A455" s="1"/>
  <c r="B463"/>
  <c r="A463" s="1"/>
  <c r="B471"/>
  <c r="A471" s="1"/>
  <c r="B479"/>
  <c r="A479" s="1"/>
  <c r="B487"/>
  <c r="A487" s="1"/>
  <c r="B495"/>
  <c r="A495" s="1"/>
  <c r="B503"/>
  <c r="A503" s="1"/>
  <c r="B511"/>
  <c r="A511" s="1"/>
  <c r="B519"/>
  <c r="A519" s="1"/>
  <c r="B527"/>
  <c r="A527" s="1"/>
  <c r="B535"/>
  <c r="A535" s="1"/>
  <c r="B543"/>
  <c r="A543" s="1"/>
  <c r="B551"/>
  <c r="A551" s="1"/>
  <c r="B559"/>
  <c r="A559" s="1"/>
  <c r="B567"/>
  <c r="A567" s="1"/>
  <c r="B575"/>
  <c r="A575" s="1"/>
  <c r="B583"/>
  <c r="A583" s="1"/>
  <c r="B591"/>
  <c r="A591" s="1"/>
  <c r="B599"/>
  <c r="A599" s="1"/>
  <c r="B607"/>
  <c r="A607" s="1"/>
  <c r="B615"/>
  <c r="A615" s="1"/>
  <c r="B623"/>
  <c r="A623" s="1"/>
  <c r="B631"/>
  <c r="A631" s="1"/>
  <c r="B639"/>
  <c r="A639" s="1"/>
  <c r="B647"/>
  <c r="A647" s="1"/>
  <c r="B655"/>
  <c r="A655" s="1"/>
  <c r="B663"/>
  <c r="A663" s="1"/>
  <c r="B671"/>
  <c r="A671" s="1"/>
  <c r="B679"/>
  <c r="A679" s="1"/>
  <c r="B687"/>
  <c r="A687" s="1"/>
  <c r="B695"/>
  <c r="A695" s="1"/>
  <c r="B703"/>
  <c r="A703" s="1"/>
  <c r="B711"/>
  <c r="A711" s="1"/>
  <c r="B719"/>
  <c r="A719" s="1"/>
  <c r="B727"/>
  <c r="A727" s="1"/>
  <c r="B735"/>
  <c r="A735" s="1"/>
  <c r="B743"/>
  <c r="A743" s="1"/>
  <c r="B751"/>
  <c r="A751" s="1"/>
  <c r="B759"/>
  <c r="A759" s="1"/>
  <c r="B767"/>
  <c r="A767" s="1"/>
  <c r="B775"/>
  <c r="A775" s="1"/>
  <c r="B783"/>
  <c r="A783" s="1"/>
  <c r="B788"/>
  <c r="A788" s="1"/>
  <c r="B794"/>
  <c r="A794" s="1"/>
  <c r="B799"/>
  <c r="A799" s="1"/>
  <c r="B804"/>
  <c r="A804" s="1"/>
  <c r="B810"/>
  <c r="A810" s="1"/>
  <c r="B815"/>
  <c r="A815" s="1"/>
  <c r="B820"/>
  <c r="A820" s="1"/>
  <c r="B826"/>
  <c r="A826" s="1"/>
  <c r="B831"/>
  <c r="A831" s="1"/>
  <c r="B836"/>
  <c r="A836" s="1"/>
  <c r="B842"/>
  <c r="A842" s="1"/>
  <c r="B847"/>
  <c r="A847" s="1"/>
  <c r="B852"/>
  <c r="A852" s="1"/>
  <c r="B857"/>
  <c r="A857" s="1"/>
  <c r="B861"/>
  <c r="A861" s="1"/>
  <c r="B865"/>
  <c r="A865" s="1"/>
  <c r="B869"/>
  <c r="A869" s="1"/>
  <c r="B873"/>
  <c r="A873" s="1"/>
  <c r="B877"/>
  <c r="A877" s="1"/>
  <c r="B881"/>
  <c r="A881" s="1"/>
  <c r="B885"/>
  <c r="A885" s="1"/>
  <c r="B889"/>
  <c r="A889" s="1"/>
  <c r="B893"/>
  <c r="A893" s="1"/>
  <c r="B897"/>
  <c r="A897" s="1"/>
  <c r="B901"/>
  <c r="A901" s="1"/>
  <c r="B905"/>
  <c r="A905" s="1"/>
  <c r="B909"/>
  <c r="A909" s="1"/>
  <c r="B913"/>
  <c r="A913" s="1"/>
  <c r="B917"/>
  <c r="A917" s="1"/>
  <c r="B921"/>
  <c r="A921" s="1"/>
  <c r="B925"/>
  <c r="A925" s="1"/>
  <c r="B929"/>
  <c r="A929" s="1"/>
  <c r="B933"/>
  <c r="A933" s="1"/>
  <c r="B937"/>
  <c r="A937" s="1"/>
  <c r="B941"/>
  <c r="A941" s="1"/>
  <c r="B945"/>
  <c r="A945" s="1"/>
  <c r="B949"/>
  <c r="A949" s="1"/>
  <c r="B953"/>
  <c r="A953" s="1"/>
  <c r="B957"/>
  <c r="A957" s="1"/>
  <c r="B961"/>
  <c r="A961" s="1"/>
  <c r="B965"/>
  <c r="A965" s="1"/>
  <c r="B969"/>
  <c r="A969" s="1"/>
  <c r="B973"/>
  <c r="A973" s="1"/>
  <c r="B977"/>
  <c r="A977" s="1"/>
  <c r="B981"/>
  <c r="A981" s="1"/>
  <c r="B985"/>
  <c r="A985" s="1"/>
  <c r="B989"/>
  <c r="A989" s="1"/>
  <c r="B993"/>
  <c r="A993" s="1"/>
  <c r="B997"/>
  <c r="A997" s="1"/>
  <c r="B1001"/>
  <c r="A1001" s="1"/>
  <c r="B1005"/>
  <c r="A1005" s="1"/>
  <c r="B1009"/>
  <c r="A1009" s="1"/>
  <c r="B1013"/>
  <c r="A1013" s="1"/>
  <c r="B1017"/>
  <c r="A1017" s="1"/>
  <c r="B1021"/>
  <c r="A1021" s="1"/>
  <c r="B1025"/>
  <c r="A1025" s="1"/>
  <c r="B1029"/>
  <c r="A1029" s="1"/>
  <c r="B1033"/>
  <c r="A1033" s="1"/>
  <c r="B1037"/>
  <c r="A1037" s="1"/>
  <c r="B1041"/>
  <c r="A1041" s="1"/>
  <c r="B1045"/>
  <c r="A1045" s="1"/>
  <c r="B1049"/>
  <c r="A1049" s="1"/>
  <c r="B1053"/>
  <c r="A1053" s="1"/>
  <c r="B1057"/>
  <c r="A1057" s="1"/>
  <c r="B1061"/>
  <c r="A1061" s="1"/>
  <c r="B1065"/>
  <c r="A1065" s="1"/>
  <c r="B1069"/>
  <c r="A1069" s="1"/>
  <c r="B1073"/>
  <c r="A1073" s="1"/>
  <c r="B1077"/>
  <c r="A1077" s="1"/>
  <c r="B1081"/>
  <c r="A1081" s="1"/>
  <c r="B1085"/>
  <c r="A1085" s="1"/>
  <c r="B1089"/>
  <c r="A1089" s="1"/>
  <c r="B1093"/>
  <c r="A1093" s="1"/>
  <c r="B1097"/>
  <c r="A1097" s="1"/>
  <c r="B1101"/>
  <c r="A1101" s="1"/>
  <c r="B1105"/>
  <c r="A1105" s="1"/>
  <c r="B1109"/>
  <c r="A1109" s="1"/>
  <c r="B1113"/>
  <c r="A1113" s="1"/>
  <c r="B1117"/>
  <c r="A1117" s="1"/>
  <c r="B1121"/>
  <c r="A1121" s="1"/>
  <c r="B1125"/>
  <c r="A1125" s="1"/>
  <c r="B1129"/>
  <c r="A1129" s="1"/>
  <c r="B1133"/>
  <c r="A1133" s="1"/>
  <c r="B1137"/>
  <c r="A1137" s="1"/>
  <c r="B1141"/>
  <c r="A1141" s="1"/>
  <c r="B1145"/>
  <c r="A1145" s="1"/>
  <c r="B1149"/>
  <c r="A1149" s="1"/>
  <c r="B1153"/>
  <c r="A1153" s="1"/>
  <c r="B1157"/>
  <c r="A1157" s="1"/>
  <c r="B1161"/>
  <c r="A1161" s="1"/>
  <c r="B1165"/>
  <c r="A1165" s="1"/>
  <c r="B1169"/>
  <c r="A1169" s="1"/>
  <c r="B1173"/>
  <c r="A1173" s="1"/>
  <c r="B1177"/>
  <c r="A1177" s="1"/>
  <c r="B1181"/>
  <c r="A1181" s="1"/>
  <c r="B1185"/>
  <c r="A1185" s="1"/>
  <c r="B1189"/>
  <c r="A1189" s="1"/>
  <c r="B1193"/>
  <c r="A1193" s="1"/>
  <c r="B1197"/>
  <c r="A1197" s="1"/>
  <c r="B1201"/>
  <c r="A1201" s="1"/>
  <c r="B1205"/>
  <c r="A1205" s="1"/>
  <c r="B1209"/>
  <c r="A1209" s="1"/>
  <c r="B1213"/>
  <c r="A1213" s="1"/>
  <c r="B1217"/>
  <c r="A1217" s="1"/>
  <c r="B1221"/>
  <c r="A1221" s="1"/>
  <c r="B1225"/>
  <c r="A1225" s="1"/>
  <c r="B1229"/>
  <c r="A1229" s="1"/>
  <c r="B1233"/>
  <c r="A1233" s="1"/>
  <c r="B1237"/>
  <c r="A1237" s="1"/>
  <c r="B1241"/>
  <c r="A1241" s="1"/>
  <c r="B1245"/>
  <c r="A1245" s="1"/>
  <c r="B1249"/>
  <c r="A1249" s="1"/>
  <c r="B1253"/>
  <c r="A1253" s="1"/>
  <c r="B1257"/>
  <c r="A1257" s="1"/>
  <c r="B1261"/>
  <c r="A1261" s="1"/>
  <c r="B1265"/>
  <c r="A1265" s="1"/>
  <c r="B1269"/>
  <c r="A1269" s="1"/>
  <c r="B1273"/>
  <c r="A1273" s="1"/>
  <c r="B1277"/>
  <c r="A1277" s="1"/>
  <c r="B1281"/>
  <c r="A1281" s="1"/>
  <c r="B1285"/>
  <c r="A1285" s="1"/>
  <c r="B1289"/>
  <c r="A1289" s="1"/>
  <c r="B1293"/>
  <c r="A1293" s="1"/>
  <c r="B1297"/>
  <c r="A1297" s="1"/>
  <c r="B1301"/>
  <c r="A1301" s="1"/>
  <c r="B1305"/>
  <c r="A1305" s="1"/>
  <c r="B1309"/>
  <c r="A1309" s="1"/>
  <c r="B1313"/>
  <c r="A1313" s="1"/>
  <c r="B1317"/>
  <c r="A1317" s="1"/>
  <c r="B1321"/>
  <c r="A1321" s="1"/>
  <c r="B1325"/>
  <c r="A1325" s="1"/>
  <c r="B1329"/>
  <c r="A1329" s="1"/>
  <c r="B12"/>
  <c r="A12" s="1"/>
  <c r="B20"/>
  <c r="A20" s="1"/>
  <c r="B28"/>
  <c r="A28" s="1"/>
  <c r="B36"/>
  <c r="A36" s="1"/>
  <c r="B44"/>
  <c r="A44" s="1"/>
  <c r="B52"/>
  <c r="A52" s="1"/>
  <c r="B60"/>
  <c r="A60" s="1"/>
  <c r="B68"/>
  <c r="A68" s="1"/>
  <c r="B76"/>
  <c r="A76" s="1"/>
  <c r="B84"/>
  <c r="A84" s="1"/>
  <c r="B92"/>
  <c r="A92" s="1"/>
  <c r="B100"/>
  <c r="A100" s="1"/>
  <c r="B108"/>
  <c r="A108" s="1"/>
  <c r="B116"/>
  <c r="A116" s="1"/>
  <c r="B124"/>
  <c r="A124" s="1"/>
  <c r="B132"/>
  <c r="A132" s="1"/>
  <c r="B140"/>
  <c r="A140" s="1"/>
  <c r="B148"/>
  <c r="A148" s="1"/>
  <c r="B156"/>
  <c r="A156" s="1"/>
  <c r="B164"/>
  <c r="A164" s="1"/>
  <c r="B172"/>
  <c r="A172" s="1"/>
  <c r="B180"/>
  <c r="A180" s="1"/>
  <c r="B188"/>
  <c r="A188" s="1"/>
  <c r="B196"/>
  <c r="A196" s="1"/>
  <c r="B204"/>
  <c r="A204" s="1"/>
  <c r="B212"/>
  <c r="A212" s="1"/>
  <c r="B220"/>
  <c r="A220" s="1"/>
  <c r="B228"/>
  <c r="A228" s="1"/>
  <c r="B236"/>
  <c r="A236" s="1"/>
  <c r="B244"/>
  <c r="A244" s="1"/>
  <c r="B252"/>
  <c r="A252" s="1"/>
  <c r="B260"/>
  <c r="A260" s="1"/>
  <c r="B268"/>
  <c r="A268" s="1"/>
  <c r="B276"/>
  <c r="A276" s="1"/>
  <c r="B284"/>
  <c r="A284" s="1"/>
  <c r="B292"/>
  <c r="A292" s="1"/>
  <c r="B300"/>
  <c r="A300" s="1"/>
  <c r="B308"/>
  <c r="A308" s="1"/>
  <c r="B316"/>
  <c r="A316" s="1"/>
  <c r="B324"/>
  <c r="A324" s="1"/>
  <c r="B332"/>
  <c r="A332" s="1"/>
  <c r="B340"/>
  <c r="A340" s="1"/>
  <c r="B348"/>
  <c r="A348" s="1"/>
  <c r="B356"/>
  <c r="A356" s="1"/>
  <c r="B364"/>
  <c r="A364" s="1"/>
  <c r="B372"/>
  <c r="A372" s="1"/>
  <c r="B380"/>
  <c r="A380" s="1"/>
  <c r="B388"/>
  <c r="A388" s="1"/>
  <c r="B396"/>
  <c r="A396" s="1"/>
  <c r="B404"/>
  <c r="A404" s="1"/>
  <c r="B412"/>
  <c r="A412" s="1"/>
  <c r="B420"/>
  <c r="A420" s="1"/>
  <c r="B428"/>
  <c r="A428" s="1"/>
  <c r="B436"/>
  <c r="A436" s="1"/>
  <c r="B444"/>
  <c r="A444" s="1"/>
  <c r="B452"/>
  <c r="A452" s="1"/>
  <c r="B460"/>
  <c r="A460" s="1"/>
  <c r="B468"/>
  <c r="A468" s="1"/>
  <c r="B476"/>
  <c r="A476" s="1"/>
  <c r="B484"/>
  <c r="A484" s="1"/>
  <c r="B492"/>
  <c r="A492" s="1"/>
  <c r="B500"/>
  <c r="A500" s="1"/>
  <c r="B508"/>
  <c r="A508" s="1"/>
  <c r="B516"/>
  <c r="A516" s="1"/>
  <c r="B524"/>
  <c r="A524" s="1"/>
  <c r="B532"/>
  <c r="A532" s="1"/>
  <c r="B540"/>
  <c r="A540" s="1"/>
  <c r="B548"/>
  <c r="A548" s="1"/>
  <c r="B556"/>
  <c r="A556" s="1"/>
  <c r="B564"/>
  <c r="A564" s="1"/>
  <c r="B572"/>
  <c r="A572" s="1"/>
  <c r="B580"/>
  <c r="A580" s="1"/>
  <c r="B588"/>
  <c r="A588" s="1"/>
  <c r="B596"/>
  <c r="A596" s="1"/>
  <c r="B604"/>
  <c r="A604" s="1"/>
  <c r="B612"/>
  <c r="A612" s="1"/>
  <c r="B620"/>
  <c r="A620" s="1"/>
  <c r="B628"/>
  <c r="A628" s="1"/>
  <c r="B636"/>
  <c r="A636" s="1"/>
  <c r="B644"/>
  <c r="A644" s="1"/>
  <c r="B652"/>
  <c r="A652" s="1"/>
  <c r="B660"/>
  <c r="A660" s="1"/>
  <c r="B668"/>
  <c r="A668" s="1"/>
  <c r="B676"/>
  <c r="A676" s="1"/>
  <c r="B684"/>
  <c r="A684" s="1"/>
  <c r="B692"/>
  <c r="A692" s="1"/>
  <c r="B700"/>
  <c r="A700" s="1"/>
  <c r="B708"/>
  <c r="A708" s="1"/>
  <c r="B716"/>
  <c r="A716" s="1"/>
  <c r="B724"/>
  <c r="A724" s="1"/>
  <c r="B732"/>
  <c r="A732" s="1"/>
  <c r="B740"/>
  <c r="A740" s="1"/>
  <c r="B748"/>
  <c r="A748" s="1"/>
  <c r="B756"/>
  <c r="A756" s="1"/>
  <c r="B764"/>
  <c r="A764" s="1"/>
  <c r="B772"/>
  <c r="A772" s="1"/>
  <c r="B780"/>
  <c r="A780" s="1"/>
  <c r="B787"/>
  <c r="A787" s="1"/>
  <c r="B792"/>
  <c r="A792" s="1"/>
  <c r="B798"/>
  <c r="A798" s="1"/>
  <c r="B803"/>
  <c r="A803" s="1"/>
  <c r="B808"/>
  <c r="A808" s="1"/>
  <c r="B814"/>
  <c r="A814" s="1"/>
  <c r="B819"/>
  <c r="A819" s="1"/>
  <c r="B824"/>
  <c r="A824" s="1"/>
  <c r="B830"/>
  <c r="A830" s="1"/>
  <c r="B835"/>
  <c r="A835" s="1"/>
  <c r="B840"/>
  <c r="A840" s="1"/>
  <c r="B846"/>
  <c r="A846" s="1"/>
  <c r="B851"/>
  <c r="A851" s="1"/>
  <c r="B856"/>
  <c r="A856" s="1"/>
  <c r="B860"/>
  <c r="A860" s="1"/>
  <c r="B864"/>
  <c r="A864" s="1"/>
  <c r="B868"/>
  <c r="A868" s="1"/>
  <c r="B872"/>
  <c r="A872" s="1"/>
  <c r="B876"/>
  <c r="A876" s="1"/>
  <c r="B880"/>
  <c r="A880" s="1"/>
  <c r="B884"/>
  <c r="A884" s="1"/>
  <c r="B888"/>
  <c r="A888" s="1"/>
  <c r="B892"/>
  <c r="A892" s="1"/>
  <c r="B896"/>
  <c r="A896" s="1"/>
  <c r="B900"/>
  <c r="A900" s="1"/>
  <c r="B904"/>
  <c r="A904" s="1"/>
  <c r="B908"/>
  <c r="A908" s="1"/>
  <c r="B912"/>
  <c r="A912" s="1"/>
  <c r="B916"/>
  <c r="A916" s="1"/>
  <c r="B920"/>
  <c r="A920" s="1"/>
  <c r="B924"/>
  <c r="A924" s="1"/>
  <c r="B928"/>
  <c r="A928" s="1"/>
  <c r="B932"/>
  <c r="A932" s="1"/>
  <c r="B936"/>
  <c r="A936" s="1"/>
  <c r="B940"/>
  <c r="A940" s="1"/>
  <c r="B944"/>
  <c r="A944" s="1"/>
  <c r="B948"/>
  <c r="A948" s="1"/>
  <c r="B952"/>
  <c r="A952" s="1"/>
  <c r="B956"/>
  <c r="A956" s="1"/>
  <c r="B960"/>
  <c r="A960" s="1"/>
  <c r="B964"/>
  <c r="A964" s="1"/>
  <c r="B968"/>
  <c r="A968" s="1"/>
  <c r="B972"/>
  <c r="A972" s="1"/>
  <c r="B976"/>
  <c r="A976" s="1"/>
  <c r="B980"/>
  <c r="A980" s="1"/>
  <c r="B11"/>
  <c r="A11" s="1"/>
  <c r="B19"/>
  <c r="A19" s="1"/>
  <c r="B27"/>
  <c r="A27" s="1"/>
  <c r="B35"/>
  <c r="A35" s="1"/>
  <c r="B43"/>
  <c r="A43" s="1"/>
  <c r="B51"/>
  <c r="A51" s="1"/>
  <c r="B59"/>
  <c r="A59" s="1"/>
  <c r="B67"/>
  <c r="A67" s="1"/>
  <c r="B75"/>
  <c r="A75" s="1"/>
  <c r="B83"/>
  <c r="A83" s="1"/>
  <c r="B91"/>
  <c r="A91" s="1"/>
  <c r="B99"/>
  <c r="A99" s="1"/>
  <c r="B107"/>
  <c r="A107" s="1"/>
  <c r="B115"/>
  <c r="A115" s="1"/>
  <c r="B123"/>
  <c r="A123" s="1"/>
  <c r="B131"/>
  <c r="A131" s="1"/>
  <c r="B139"/>
  <c r="A139" s="1"/>
  <c r="B147"/>
  <c r="A147" s="1"/>
  <c r="B155"/>
  <c r="A155" s="1"/>
  <c r="B163"/>
  <c r="A163" s="1"/>
  <c r="B171"/>
  <c r="A171" s="1"/>
  <c r="B179"/>
  <c r="A179" s="1"/>
  <c r="B187"/>
  <c r="A187" s="1"/>
  <c r="B195"/>
  <c r="A195" s="1"/>
  <c r="B203"/>
  <c r="A203" s="1"/>
  <c r="B211"/>
  <c r="A211" s="1"/>
  <c r="B219"/>
  <c r="A219" s="1"/>
  <c r="B227"/>
  <c r="A227" s="1"/>
  <c r="B235"/>
  <c r="A235" s="1"/>
  <c r="B243"/>
  <c r="A243" s="1"/>
  <c r="B251"/>
  <c r="A251" s="1"/>
  <c r="B259"/>
  <c r="A259" s="1"/>
  <c r="B267"/>
  <c r="A267" s="1"/>
  <c r="B275"/>
  <c r="A275" s="1"/>
  <c r="B283"/>
  <c r="A283" s="1"/>
  <c r="B291"/>
  <c r="A291" s="1"/>
  <c r="B299"/>
  <c r="A299" s="1"/>
  <c r="B307"/>
  <c r="A307" s="1"/>
  <c r="B315"/>
  <c r="A315" s="1"/>
  <c r="B323"/>
  <c r="A323" s="1"/>
  <c r="B331"/>
  <c r="A331" s="1"/>
  <c r="B339"/>
  <c r="A339" s="1"/>
  <c r="B347"/>
  <c r="A347" s="1"/>
  <c r="B355"/>
  <c r="A355" s="1"/>
  <c r="B363"/>
  <c r="A363" s="1"/>
  <c r="B371"/>
  <c r="A371" s="1"/>
  <c r="B379"/>
  <c r="A379" s="1"/>
  <c r="B387"/>
  <c r="A387" s="1"/>
  <c r="B395"/>
  <c r="A395" s="1"/>
  <c r="B403"/>
  <c r="A403" s="1"/>
  <c r="B411"/>
  <c r="A411" s="1"/>
  <c r="B419"/>
  <c r="A419" s="1"/>
  <c r="B427"/>
  <c r="A427" s="1"/>
  <c r="B435"/>
  <c r="A435" s="1"/>
  <c r="B443"/>
  <c r="A443" s="1"/>
  <c r="B451"/>
  <c r="A451" s="1"/>
  <c r="B459"/>
  <c r="A459" s="1"/>
  <c r="B467"/>
  <c r="A467" s="1"/>
  <c r="B475"/>
  <c r="A475" s="1"/>
  <c r="B483"/>
  <c r="A483" s="1"/>
  <c r="B491"/>
  <c r="A491" s="1"/>
  <c r="B499"/>
  <c r="A499" s="1"/>
  <c r="B507"/>
  <c r="A507" s="1"/>
  <c r="B515"/>
  <c r="A515" s="1"/>
  <c r="B523"/>
  <c r="A523" s="1"/>
  <c r="B531"/>
  <c r="A531" s="1"/>
  <c r="B539"/>
  <c r="A539" s="1"/>
  <c r="B547"/>
  <c r="A547" s="1"/>
  <c r="B555"/>
  <c r="A555" s="1"/>
  <c r="B563"/>
  <c r="A563" s="1"/>
  <c r="B571"/>
  <c r="A571" s="1"/>
  <c r="B579"/>
  <c r="A579" s="1"/>
  <c r="B587"/>
  <c r="A587" s="1"/>
  <c r="B595"/>
  <c r="A595" s="1"/>
  <c r="B603"/>
  <c r="A603" s="1"/>
  <c r="B611"/>
  <c r="A611" s="1"/>
  <c r="B619"/>
  <c r="A619" s="1"/>
  <c r="B627"/>
  <c r="A627" s="1"/>
  <c r="B635"/>
  <c r="A635" s="1"/>
  <c r="B643"/>
  <c r="A643" s="1"/>
  <c r="B651"/>
  <c r="A651" s="1"/>
  <c r="B659"/>
  <c r="A659" s="1"/>
  <c r="B667"/>
  <c r="A667" s="1"/>
  <c r="B675"/>
  <c r="A675" s="1"/>
  <c r="B683"/>
  <c r="A683" s="1"/>
  <c r="B691"/>
  <c r="A691" s="1"/>
  <c r="B699"/>
  <c r="A699" s="1"/>
  <c r="B707"/>
  <c r="A707" s="1"/>
  <c r="B715"/>
  <c r="A715" s="1"/>
  <c r="B723"/>
  <c r="A723" s="1"/>
  <c r="B731"/>
  <c r="A731" s="1"/>
  <c r="B739"/>
  <c r="A739" s="1"/>
  <c r="B747"/>
  <c r="A747" s="1"/>
  <c r="B755"/>
  <c r="A755" s="1"/>
  <c r="B763"/>
  <c r="A763" s="1"/>
  <c r="B771"/>
  <c r="A771" s="1"/>
  <c r="B779"/>
  <c r="A779" s="1"/>
  <c r="B786"/>
  <c r="A786" s="1"/>
  <c r="B791"/>
  <c r="A791" s="1"/>
  <c r="B796"/>
  <c r="A796" s="1"/>
  <c r="B802"/>
  <c r="A802" s="1"/>
  <c r="B807"/>
  <c r="A807" s="1"/>
  <c r="B812"/>
  <c r="A812" s="1"/>
  <c r="B818"/>
  <c r="A818" s="1"/>
  <c r="B823"/>
  <c r="A823" s="1"/>
  <c r="B828"/>
  <c r="A828" s="1"/>
  <c r="B834"/>
  <c r="A834" s="1"/>
  <c r="B839"/>
  <c r="A839" s="1"/>
  <c r="B844"/>
  <c r="A844" s="1"/>
  <c r="B850"/>
  <c r="A850" s="1"/>
  <c r="B855"/>
  <c r="A855" s="1"/>
  <c r="B859"/>
  <c r="A859" s="1"/>
  <c r="B863"/>
  <c r="A863" s="1"/>
  <c r="B867"/>
  <c r="A867" s="1"/>
  <c r="B871"/>
  <c r="A871" s="1"/>
  <c r="B875"/>
  <c r="A875" s="1"/>
  <c r="B879"/>
  <c r="A879" s="1"/>
  <c r="B883"/>
  <c r="A883" s="1"/>
  <c r="B887"/>
  <c r="A887" s="1"/>
  <c r="B891"/>
  <c r="A891" s="1"/>
  <c r="B895"/>
  <c r="A895" s="1"/>
  <c r="B899"/>
  <c r="A899" s="1"/>
  <c r="B903"/>
  <c r="A903" s="1"/>
  <c r="B907"/>
  <c r="A907" s="1"/>
  <c r="B911"/>
  <c r="A911" s="1"/>
  <c r="B915"/>
  <c r="A915" s="1"/>
  <c r="B919"/>
  <c r="A919" s="1"/>
  <c r="B923"/>
  <c r="A923" s="1"/>
  <c r="B927"/>
  <c r="A927" s="1"/>
  <c r="B931"/>
  <c r="A931" s="1"/>
  <c r="B935"/>
  <c r="A935" s="1"/>
  <c r="B939"/>
  <c r="A939" s="1"/>
  <c r="B943"/>
  <c r="A943" s="1"/>
  <c r="B947"/>
  <c r="A947" s="1"/>
  <c r="B951"/>
  <c r="A951" s="1"/>
  <c r="B955"/>
  <c r="A955" s="1"/>
  <c r="B959"/>
  <c r="A959" s="1"/>
  <c r="B963"/>
  <c r="A963" s="1"/>
  <c r="B967"/>
  <c r="A967" s="1"/>
  <c r="B971"/>
  <c r="A971" s="1"/>
  <c r="B975"/>
  <c r="A975" s="1"/>
  <c r="B979"/>
  <c r="A979" s="1"/>
  <c r="B983"/>
  <c r="A983" s="1"/>
  <c r="B987"/>
  <c r="A987" s="1"/>
  <c r="B991"/>
  <c r="A991" s="1"/>
  <c r="B995"/>
  <c r="A995" s="1"/>
  <c r="B999"/>
  <c r="A999" s="1"/>
  <c r="B1003"/>
  <c r="A1003" s="1"/>
  <c r="B1007"/>
  <c r="A1007" s="1"/>
  <c r="B1011"/>
  <c r="A1011" s="1"/>
  <c r="B1015"/>
  <c r="A1015" s="1"/>
  <c r="B1019"/>
  <c r="A1019" s="1"/>
  <c r="B1023"/>
  <c r="A1023" s="1"/>
  <c r="B1027"/>
  <c r="A1027" s="1"/>
  <c r="B1031"/>
  <c r="A1031" s="1"/>
  <c r="B1035"/>
  <c r="A1035" s="1"/>
  <c r="B1039"/>
  <c r="A1039" s="1"/>
  <c r="B1043"/>
  <c r="A1043" s="1"/>
  <c r="B1047"/>
  <c r="A1047" s="1"/>
  <c r="B1051"/>
  <c r="A1051" s="1"/>
  <c r="B1055"/>
  <c r="A1055" s="1"/>
  <c r="B1059"/>
  <c r="A1059" s="1"/>
  <c r="B1063"/>
  <c r="A1063" s="1"/>
  <c r="B1067"/>
  <c r="A1067" s="1"/>
  <c r="B1071"/>
  <c r="A1071" s="1"/>
  <c r="B1075"/>
  <c r="A1075" s="1"/>
  <c r="B1079"/>
  <c r="A1079" s="1"/>
  <c r="B1083"/>
  <c r="A1083" s="1"/>
  <c r="B1087"/>
  <c r="A1087" s="1"/>
  <c r="B1091"/>
  <c r="A1091" s="1"/>
  <c r="B1095"/>
  <c r="A1095" s="1"/>
  <c r="B1099"/>
  <c r="A1099" s="1"/>
  <c r="B1103"/>
  <c r="A1103" s="1"/>
  <c r="B1107"/>
  <c r="A1107" s="1"/>
  <c r="B1111"/>
  <c r="A1111" s="1"/>
  <c r="B1115"/>
  <c r="A1115" s="1"/>
  <c r="B1119"/>
  <c r="A1119" s="1"/>
  <c r="B1123"/>
  <c r="A1123" s="1"/>
  <c r="B1127"/>
  <c r="A1127" s="1"/>
  <c r="B1131"/>
  <c r="A1131" s="1"/>
  <c r="B1135"/>
  <c r="A1135" s="1"/>
  <c r="B1139"/>
  <c r="A1139" s="1"/>
  <c r="B1143"/>
  <c r="A1143" s="1"/>
  <c r="B1147"/>
  <c r="A1147" s="1"/>
  <c r="B1151"/>
  <c r="A1151" s="1"/>
  <c r="B1155"/>
  <c r="A1155" s="1"/>
  <c r="B1159"/>
  <c r="A1159" s="1"/>
  <c r="B1163"/>
  <c r="A1163" s="1"/>
  <c r="B1167"/>
  <c r="A1167" s="1"/>
  <c r="B1171"/>
  <c r="A1171" s="1"/>
  <c r="B1175"/>
  <c r="A1175" s="1"/>
  <c r="B1179"/>
  <c r="A1179" s="1"/>
  <c r="B1183"/>
  <c r="A1183" s="1"/>
  <c r="B1187"/>
  <c r="A1187" s="1"/>
  <c r="B1191"/>
  <c r="A1191" s="1"/>
  <c r="B1195"/>
  <c r="A1195" s="1"/>
  <c r="B1199"/>
  <c r="A1199" s="1"/>
  <c r="B1203"/>
  <c r="A1203" s="1"/>
  <c r="B1207"/>
  <c r="A1207" s="1"/>
  <c r="B1211"/>
  <c r="A1211" s="1"/>
  <c r="B1215"/>
  <c r="A1215" s="1"/>
  <c r="B1219"/>
  <c r="A1219" s="1"/>
  <c r="B1223"/>
  <c r="A1223" s="1"/>
  <c r="B1227"/>
  <c r="A1227" s="1"/>
  <c r="B1231"/>
  <c r="A1231" s="1"/>
  <c r="B1235"/>
  <c r="A1235" s="1"/>
  <c r="B1239"/>
  <c r="A1239" s="1"/>
  <c r="B1243"/>
  <c r="A1243" s="1"/>
  <c r="B1247"/>
  <c r="A1247" s="1"/>
  <c r="B1251"/>
  <c r="A1251" s="1"/>
  <c r="B1255"/>
  <c r="A1255" s="1"/>
  <c r="B1259"/>
  <c r="A1259" s="1"/>
  <c r="B1263"/>
  <c r="A1263" s="1"/>
  <c r="B1267"/>
  <c r="A1267" s="1"/>
  <c r="B1271"/>
  <c r="A1271" s="1"/>
  <c r="B1275"/>
  <c r="A1275" s="1"/>
  <c r="B1279"/>
  <c r="A1279" s="1"/>
  <c r="B1283"/>
  <c r="A1283" s="1"/>
  <c r="B1287"/>
  <c r="A1287" s="1"/>
  <c r="B996"/>
  <c r="A996" s="1"/>
  <c r="B1012"/>
  <c r="A1012" s="1"/>
  <c r="B1028"/>
  <c r="A1028" s="1"/>
  <c r="B1044"/>
  <c r="A1044" s="1"/>
  <c r="B1060"/>
  <c r="A1060" s="1"/>
  <c r="B1076"/>
  <c r="A1076" s="1"/>
  <c r="B1092"/>
  <c r="A1092" s="1"/>
  <c r="B1108"/>
  <c r="A1108" s="1"/>
  <c r="B1124"/>
  <c r="A1124" s="1"/>
  <c r="B1140"/>
  <c r="A1140" s="1"/>
  <c r="B1156"/>
  <c r="A1156" s="1"/>
  <c r="B1172"/>
  <c r="A1172" s="1"/>
  <c r="B1188"/>
  <c r="A1188" s="1"/>
  <c r="B1204"/>
  <c r="A1204" s="1"/>
  <c r="B1220"/>
  <c r="A1220" s="1"/>
  <c r="B1236"/>
  <c r="A1236" s="1"/>
  <c r="B1252"/>
  <c r="A1252" s="1"/>
  <c r="B1268"/>
  <c r="A1268" s="1"/>
  <c r="B1284"/>
  <c r="A1284" s="1"/>
  <c r="B1295"/>
  <c r="A1295" s="1"/>
  <c r="B1303"/>
  <c r="A1303" s="1"/>
  <c r="B1311"/>
  <c r="A1311" s="1"/>
  <c r="B1319"/>
  <c r="A1319" s="1"/>
  <c r="B1327"/>
  <c r="A1327" s="1"/>
  <c r="B1333"/>
  <c r="A1333" s="1"/>
  <c r="B1338"/>
  <c r="A1338" s="1"/>
  <c r="B1342"/>
  <c r="A1342" s="1"/>
  <c r="B1346"/>
  <c r="A1346" s="1"/>
  <c r="B1350"/>
  <c r="A1350" s="1"/>
  <c r="B1354"/>
  <c r="A1354" s="1"/>
  <c r="B1358"/>
  <c r="A1358" s="1"/>
  <c r="B1362"/>
  <c r="A1362" s="1"/>
  <c r="B1366"/>
  <c r="A1366" s="1"/>
  <c r="B1370"/>
  <c r="A1370" s="1"/>
  <c r="B1374"/>
  <c r="A1374" s="1"/>
  <c r="B1378"/>
  <c r="A1378" s="1"/>
  <c r="B1382"/>
  <c r="A1382" s="1"/>
  <c r="B1386"/>
  <c r="A1386" s="1"/>
  <c r="B1390"/>
  <c r="A1390" s="1"/>
  <c r="B1394"/>
  <c r="A1394" s="1"/>
  <c r="B1398"/>
  <c r="A1398" s="1"/>
  <c r="B1402"/>
  <c r="A1402" s="1"/>
  <c r="B1406"/>
  <c r="A1406" s="1"/>
  <c r="B1410"/>
  <c r="A1410" s="1"/>
  <c r="B1414"/>
  <c r="A1414" s="1"/>
  <c r="B1418"/>
  <c r="A1418" s="1"/>
  <c r="B1422"/>
  <c r="A1422" s="1"/>
  <c r="B1426"/>
  <c r="A1426" s="1"/>
  <c r="B1430"/>
  <c r="A1430" s="1"/>
  <c r="B1434"/>
  <c r="A1434" s="1"/>
  <c r="B1438"/>
  <c r="A1438" s="1"/>
  <c r="B1442"/>
  <c r="A1442" s="1"/>
  <c r="B1446"/>
  <c r="A1446" s="1"/>
  <c r="B1450"/>
  <c r="A1450" s="1"/>
  <c r="B1454"/>
  <c r="A1454" s="1"/>
  <c r="B1458"/>
  <c r="A1458" s="1"/>
  <c r="B1462"/>
  <c r="A1462" s="1"/>
  <c r="B1466"/>
  <c r="A1466" s="1"/>
  <c r="B1470"/>
  <c r="A1470" s="1"/>
  <c r="B1474"/>
  <c r="A1474" s="1"/>
  <c r="B1478"/>
  <c r="A1478" s="1"/>
  <c r="B1482"/>
  <c r="A1482" s="1"/>
  <c r="B1486"/>
  <c r="A1486" s="1"/>
  <c r="B1490"/>
  <c r="A1490" s="1"/>
  <c r="B1494"/>
  <c r="A1494" s="1"/>
  <c r="B1498"/>
  <c r="A1498" s="1"/>
  <c r="B1502"/>
  <c r="A1502" s="1"/>
  <c r="B1506"/>
  <c r="A1506" s="1"/>
  <c r="B1510"/>
  <c r="A1510" s="1"/>
  <c r="B1514"/>
  <c r="A1514" s="1"/>
  <c r="B1518"/>
  <c r="A1518" s="1"/>
  <c r="B1522"/>
  <c r="A1522" s="1"/>
  <c r="B1526"/>
  <c r="A1526" s="1"/>
  <c r="B1530"/>
  <c r="A1530" s="1"/>
  <c r="B1534"/>
  <c r="A1534" s="1"/>
  <c r="B1538"/>
  <c r="A1538" s="1"/>
  <c r="B1542"/>
  <c r="A1542" s="1"/>
  <c r="B1546"/>
  <c r="A1546" s="1"/>
  <c r="B1550"/>
  <c r="A1550" s="1"/>
  <c r="B1554"/>
  <c r="A1554" s="1"/>
  <c r="B1558"/>
  <c r="A1558" s="1"/>
  <c r="B1562"/>
  <c r="A1562" s="1"/>
  <c r="B1566"/>
  <c r="A1566" s="1"/>
  <c r="B1570"/>
  <c r="A1570" s="1"/>
  <c r="B1574"/>
  <c r="A1574" s="1"/>
  <c r="B1578"/>
  <c r="A1578" s="1"/>
  <c r="B1582"/>
  <c r="A1582" s="1"/>
  <c r="B1586"/>
  <c r="A1586" s="1"/>
  <c r="B1590"/>
  <c r="A1590" s="1"/>
  <c r="B1594"/>
  <c r="A1594" s="1"/>
  <c r="B1598"/>
  <c r="A1598" s="1"/>
  <c r="B1602"/>
  <c r="A1602" s="1"/>
  <c r="B1606"/>
  <c r="A1606" s="1"/>
  <c r="B1610"/>
  <c r="A1610" s="1"/>
  <c r="B1614"/>
  <c r="A1614" s="1"/>
  <c r="B1618"/>
  <c r="A1618" s="1"/>
  <c r="B1622"/>
  <c r="A1622" s="1"/>
  <c r="B1626"/>
  <c r="A1626" s="1"/>
  <c r="B1630"/>
  <c r="A1630" s="1"/>
  <c r="B1634"/>
  <c r="A1634" s="1"/>
  <c r="B1638"/>
  <c r="A1638" s="1"/>
  <c r="B1642"/>
  <c r="A1642" s="1"/>
  <c r="B1646"/>
  <c r="A1646" s="1"/>
  <c r="B1650"/>
  <c r="A1650" s="1"/>
  <c r="B1654"/>
  <c r="A1654" s="1"/>
  <c r="B1658"/>
  <c r="A1658" s="1"/>
  <c r="B1662"/>
  <c r="A1662" s="1"/>
  <c r="B1666"/>
  <c r="A1666" s="1"/>
  <c r="B1670"/>
  <c r="A1670" s="1"/>
  <c r="B1674"/>
  <c r="A1674" s="1"/>
  <c r="B1678"/>
  <c r="A1678" s="1"/>
  <c r="B1682"/>
  <c r="A1682" s="1"/>
  <c r="B1686"/>
  <c r="A1686" s="1"/>
  <c r="B1690"/>
  <c r="A1690" s="1"/>
  <c r="B1694"/>
  <c r="A1694" s="1"/>
  <c r="B1698"/>
  <c r="A1698" s="1"/>
  <c r="B1702"/>
  <c r="A1702" s="1"/>
  <c r="B1706"/>
  <c r="A1706" s="1"/>
  <c r="B1710"/>
  <c r="A1710" s="1"/>
  <c r="B1714"/>
  <c r="A1714" s="1"/>
  <c r="B1718"/>
  <c r="A1718" s="1"/>
  <c r="B1722"/>
  <c r="A1722" s="1"/>
  <c r="B1726"/>
  <c r="A1726" s="1"/>
  <c r="B1730"/>
  <c r="A1730" s="1"/>
  <c r="B1734"/>
  <c r="A1734" s="1"/>
  <c r="B1738"/>
  <c r="A1738" s="1"/>
  <c r="B1742"/>
  <c r="A1742" s="1"/>
  <c r="B1746"/>
  <c r="A1746" s="1"/>
  <c r="B1750"/>
  <c r="A1750" s="1"/>
  <c r="B1754"/>
  <c r="A1754" s="1"/>
  <c r="B1758"/>
  <c r="A1758" s="1"/>
  <c r="B1762"/>
  <c r="A1762" s="1"/>
  <c r="B1766"/>
  <c r="A1766" s="1"/>
  <c r="B1770"/>
  <c r="A1770" s="1"/>
  <c r="B1774"/>
  <c r="A1774" s="1"/>
  <c r="B1778"/>
  <c r="A1778" s="1"/>
  <c r="B1782"/>
  <c r="A1782" s="1"/>
  <c r="B1786"/>
  <c r="A1786" s="1"/>
  <c r="B1790"/>
  <c r="A1790" s="1"/>
  <c r="B1794"/>
  <c r="A1794" s="1"/>
  <c r="B1798"/>
  <c r="A1798" s="1"/>
  <c r="B1802"/>
  <c r="A1802" s="1"/>
  <c r="B1806"/>
  <c r="A1806" s="1"/>
  <c r="B1810"/>
  <c r="A1810" s="1"/>
  <c r="B1814"/>
  <c r="A1814" s="1"/>
  <c r="B1818"/>
  <c r="A1818" s="1"/>
  <c r="B1822"/>
  <c r="A1822" s="1"/>
  <c r="B1826"/>
  <c r="A1826" s="1"/>
  <c r="B1830"/>
  <c r="A1830" s="1"/>
  <c r="B1834"/>
  <c r="A1834" s="1"/>
  <c r="B1838"/>
  <c r="A1838" s="1"/>
  <c r="B1842"/>
  <c r="A1842" s="1"/>
  <c r="B1846"/>
  <c r="A1846" s="1"/>
  <c r="B1850"/>
  <c r="A1850" s="1"/>
  <c r="B1854"/>
  <c r="A1854" s="1"/>
  <c r="B1858"/>
  <c r="A1858" s="1"/>
  <c r="B1862"/>
  <c r="A1862" s="1"/>
  <c r="B1866"/>
  <c r="A1866" s="1"/>
  <c r="B1870"/>
  <c r="A1870" s="1"/>
  <c r="B1874"/>
  <c r="A1874" s="1"/>
  <c r="B1878"/>
  <c r="A1878" s="1"/>
  <c r="B1882"/>
  <c r="A1882" s="1"/>
  <c r="B1886"/>
  <c r="A1886" s="1"/>
  <c r="B1890"/>
  <c r="A1890" s="1"/>
  <c r="B1894"/>
  <c r="A1894" s="1"/>
  <c r="B1898"/>
  <c r="A1898" s="1"/>
  <c r="B1902"/>
  <c r="A1902" s="1"/>
  <c r="B1906"/>
  <c r="A1906" s="1"/>
  <c r="B1910"/>
  <c r="A1910" s="1"/>
  <c r="B1914"/>
  <c r="A1914" s="1"/>
  <c r="B1918"/>
  <c r="A1918" s="1"/>
  <c r="B1922"/>
  <c r="A1922" s="1"/>
  <c r="B1926"/>
  <c r="A1926" s="1"/>
  <c r="B1930"/>
  <c r="A1930" s="1"/>
  <c r="B1934"/>
  <c r="A1934" s="1"/>
  <c r="B1938"/>
  <c r="A1938" s="1"/>
  <c r="B1942"/>
  <c r="A1942" s="1"/>
  <c r="B1946"/>
  <c r="A1946" s="1"/>
  <c r="B1950"/>
  <c r="A1950" s="1"/>
  <c r="B1954"/>
  <c r="A1954" s="1"/>
  <c r="B1958"/>
  <c r="A1958" s="1"/>
  <c r="B1962"/>
  <c r="A1962" s="1"/>
  <c r="B1966"/>
  <c r="A1966" s="1"/>
  <c r="B1970"/>
  <c r="A1970" s="1"/>
  <c r="B1974"/>
  <c r="A1974" s="1"/>
  <c r="B1978"/>
  <c r="A1978" s="1"/>
  <c r="B1982"/>
  <c r="A1982" s="1"/>
  <c r="B1986"/>
  <c r="A1986" s="1"/>
  <c r="B1990"/>
  <c r="A1990" s="1"/>
  <c r="B1994"/>
  <c r="A1994" s="1"/>
  <c r="B1998"/>
  <c r="A1998" s="1"/>
  <c r="B2002"/>
  <c r="A2002" s="1"/>
  <c r="B2006"/>
  <c r="A2006" s="1"/>
  <c r="B2010"/>
  <c r="A2010" s="1"/>
  <c r="B2014"/>
  <c r="A2014" s="1"/>
  <c r="B2018"/>
  <c r="A2018" s="1"/>
  <c r="B2022"/>
  <c r="A2022" s="1"/>
  <c r="B2026"/>
  <c r="A2026" s="1"/>
  <c r="B2030"/>
  <c r="A2030" s="1"/>
  <c r="B2034"/>
  <c r="A2034" s="1"/>
  <c r="B2038"/>
  <c r="A2038" s="1"/>
  <c r="B2042"/>
  <c r="A2042" s="1"/>
  <c r="B2046"/>
  <c r="A2046" s="1"/>
  <c r="B2050"/>
  <c r="A2050" s="1"/>
  <c r="B2054"/>
  <c r="A2054" s="1"/>
  <c r="B2058"/>
  <c r="A2058" s="1"/>
  <c r="B2062"/>
  <c r="A2062" s="1"/>
  <c r="B2066"/>
  <c r="A2066" s="1"/>
  <c r="B2070"/>
  <c r="A2070" s="1"/>
  <c r="B2074"/>
  <c r="A2074" s="1"/>
  <c r="B2078"/>
  <c r="A2078" s="1"/>
  <c r="B2082"/>
  <c r="A2082" s="1"/>
  <c r="B2086"/>
  <c r="A2086" s="1"/>
  <c r="B2090"/>
  <c r="A2090" s="1"/>
  <c r="B2094"/>
  <c r="A2094" s="1"/>
  <c r="B2098"/>
  <c r="A2098" s="1"/>
  <c r="B2102"/>
  <c r="A2102" s="1"/>
  <c r="B2106"/>
  <c r="A2106" s="1"/>
  <c r="B2110"/>
  <c r="A2110" s="1"/>
  <c r="B2114"/>
  <c r="A2114" s="1"/>
  <c r="B2118"/>
  <c r="A2118" s="1"/>
  <c r="B2122"/>
  <c r="A2122" s="1"/>
  <c r="B2126"/>
  <c r="A2126" s="1"/>
  <c r="B2130"/>
  <c r="A2130" s="1"/>
  <c r="B2134"/>
  <c r="A2134" s="1"/>
  <c r="B2138"/>
  <c r="A2138" s="1"/>
  <c r="B2142"/>
  <c r="A2142" s="1"/>
  <c r="B2146"/>
  <c r="A2146" s="1"/>
  <c r="B2150"/>
  <c r="A2150" s="1"/>
  <c r="B2154"/>
  <c r="A2154" s="1"/>
  <c r="B2158"/>
  <c r="A2158" s="1"/>
  <c r="B2162"/>
  <c r="A2162" s="1"/>
  <c r="B2166"/>
  <c r="A2166" s="1"/>
  <c r="B2170"/>
  <c r="A2170" s="1"/>
  <c r="B2174"/>
  <c r="A2174" s="1"/>
  <c r="B2178"/>
  <c r="A2178" s="1"/>
  <c r="B2182"/>
  <c r="A2182" s="1"/>
  <c r="B2186"/>
  <c r="A2186" s="1"/>
  <c r="B2190"/>
  <c r="A2190" s="1"/>
  <c r="B2194"/>
  <c r="A2194" s="1"/>
  <c r="B2198"/>
  <c r="A2198" s="1"/>
  <c r="B992"/>
  <c r="A992" s="1"/>
  <c r="B1008"/>
  <c r="A1008" s="1"/>
  <c r="B1024"/>
  <c r="A1024" s="1"/>
  <c r="B1040"/>
  <c r="A1040" s="1"/>
  <c r="B1056"/>
  <c r="A1056" s="1"/>
  <c r="B1072"/>
  <c r="A1072" s="1"/>
  <c r="B1088"/>
  <c r="A1088" s="1"/>
  <c r="B1104"/>
  <c r="A1104" s="1"/>
  <c r="B1120"/>
  <c r="A1120" s="1"/>
  <c r="B1136"/>
  <c r="A1136" s="1"/>
  <c r="B1152"/>
  <c r="A1152" s="1"/>
  <c r="B1168"/>
  <c r="A1168" s="1"/>
  <c r="B1184"/>
  <c r="A1184" s="1"/>
  <c r="B1200"/>
  <c r="A1200" s="1"/>
  <c r="B1216"/>
  <c r="A1216" s="1"/>
  <c r="B1232"/>
  <c r="A1232" s="1"/>
  <c r="B1248"/>
  <c r="A1248" s="1"/>
  <c r="B1264"/>
  <c r="A1264" s="1"/>
  <c r="B1280"/>
  <c r="A1280" s="1"/>
  <c r="B1292"/>
  <c r="A1292" s="1"/>
  <c r="B1300"/>
  <c r="A1300" s="1"/>
  <c r="B1308"/>
  <c r="A1308" s="1"/>
  <c r="B1316"/>
  <c r="A1316" s="1"/>
  <c r="B1324"/>
  <c r="A1324" s="1"/>
  <c r="B1332"/>
  <c r="A1332" s="1"/>
  <c r="B1337"/>
  <c r="A1337" s="1"/>
  <c r="B1341"/>
  <c r="A1341" s="1"/>
  <c r="B1345"/>
  <c r="A1345" s="1"/>
  <c r="B1349"/>
  <c r="A1349" s="1"/>
  <c r="B1353"/>
  <c r="A1353" s="1"/>
  <c r="B1357"/>
  <c r="A1357" s="1"/>
  <c r="B1361"/>
  <c r="A1361" s="1"/>
  <c r="B1365"/>
  <c r="A1365" s="1"/>
  <c r="B1369"/>
  <c r="A1369" s="1"/>
  <c r="B1373"/>
  <c r="A1373" s="1"/>
  <c r="B1377"/>
  <c r="A1377" s="1"/>
  <c r="B1381"/>
  <c r="A1381" s="1"/>
  <c r="B1385"/>
  <c r="A1385" s="1"/>
  <c r="B1389"/>
  <c r="A1389" s="1"/>
  <c r="B1393"/>
  <c r="A1393" s="1"/>
  <c r="B1397"/>
  <c r="A1397" s="1"/>
  <c r="B1401"/>
  <c r="A1401" s="1"/>
  <c r="B1405"/>
  <c r="A1405" s="1"/>
  <c r="B1409"/>
  <c r="A1409" s="1"/>
  <c r="B1413"/>
  <c r="A1413" s="1"/>
  <c r="B1417"/>
  <c r="A1417" s="1"/>
  <c r="B1421"/>
  <c r="A1421" s="1"/>
  <c r="B1425"/>
  <c r="A1425" s="1"/>
  <c r="B1429"/>
  <c r="A1429" s="1"/>
  <c r="B1433"/>
  <c r="A1433" s="1"/>
  <c r="B1437"/>
  <c r="A1437" s="1"/>
  <c r="B1441"/>
  <c r="A1441" s="1"/>
  <c r="B1445"/>
  <c r="A1445" s="1"/>
  <c r="B1449"/>
  <c r="A1449" s="1"/>
  <c r="B1453"/>
  <c r="A1453" s="1"/>
  <c r="B1457"/>
  <c r="A1457" s="1"/>
  <c r="B1461"/>
  <c r="A1461" s="1"/>
  <c r="B1465"/>
  <c r="A1465" s="1"/>
  <c r="B1469"/>
  <c r="A1469" s="1"/>
  <c r="B1473"/>
  <c r="A1473" s="1"/>
  <c r="B1477"/>
  <c r="A1477" s="1"/>
  <c r="B1481"/>
  <c r="A1481" s="1"/>
  <c r="B1485"/>
  <c r="A1485" s="1"/>
  <c r="B1489"/>
  <c r="A1489" s="1"/>
  <c r="B1493"/>
  <c r="A1493" s="1"/>
  <c r="B1497"/>
  <c r="A1497" s="1"/>
  <c r="B1501"/>
  <c r="A1501" s="1"/>
  <c r="B1505"/>
  <c r="A1505" s="1"/>
  <c r="B1509"/>
  <c r="A1509" s="1"/>
  <c r="B1513"/>
  <c r="A1513" s="1"/>
  <c r="B1517"/>
  <c r="A1517" s="1"/>
  <c r="B1521"/>
  <c r="A1521" s="1"/>
  <c r="B1525"/>
  <c r="A1525" s="1"/>
  <c r="B1529"/>
  <c r="A1529" s="1"/>
  <c r="B1533"/>
  <c r="A1533" s="1"/>
  <c r="B1537"/>
  <c r="A1537" s="1"/>
  <c r="B1541"/>
  <c r="A1541" s="1"/>
  <c r="B1545"/>
  <c r="A1545" s="1"/>
  <c r="B1549"/>
  <c r="A1549" s="1"/>
  <c r="B1553"/>
  <c r="A1553" s="1"/>
  <c r="B1557"/>
  <c r="A1557" s="1"/>
  <c r="B1561"/>
  <c r="A1561" s="1"/>
  <c r="B1565"/>
  <c r="A1565" s="1"/>
  <c r="B1569"/>
  <c r="A1569" s="1"/>
  <c r="B1573"/>
  <c r="A1573" s="1"/>
  <c r="B1577"/>
  <c r="A1577" s="1"/>
  <c r="B1581"/>
  <c r="A1581" s="1"/>
  <c r="B1585"/>
  <c r="A1585" s="1"/>
  <c r="B1589"/>
  <c r="A1589" s="1"/>
  <c r="B1593"/>
  <c r="A1593" s="1"/>
  <c r="B1597"/>
  <c r="A1597" s="1"/>
  <c r="B1601"/>
  <c r="A1601" s="1"/>
  <c r="B1605"/>
  <c r="A1605" s="1"/>
  <c r="B1609"/>
  <c r="A1609" s="1"/>
  <c r="B1613"/>
  <c r="A1613" s="1"/>
  <c r="B1617"/>
  <c r="A1617" s="1"/>
  <c r="B1621"/>
  <c r="A1621" s="1"/>
  <c r="B1625"/>
  <c r="A1625" s="1"/>
  <c r="B1629"/>
  <c r="A1629" s="1"/>
  <c r="B1633"/>
  <c r="A1633" s="1"/>
  <c r="B1637"/>
  <c r="A1637" s="1"/>
  <c r="B1641"/>
  <c r="A1641" s="1"/>
  <c r="B1645"/>
  <c r="A1645" s="1"/>
  <c r="B1649"/>
  <c r="A1649" s="1"/>
  <c r="B1653"/>
  <c r="A1653" s="1"/>
  <c r="B1657"/>
  <c r="A1657" s="1"/>
  <c r="B1661"/>
  <c r="A1661" s="1"/>
  <c r="B1665"/>
  <c r="A1665" s="1"/>
  <c r="B1669"/>
  <c r="A1669" s="1"/>
  <c r="B1673"/>
  <c r="A1673" s="1"/>
  <c r="B1677"/>
  <c r="A1677" s="1"/>
  <c r="B1681"/>
  <c r="A1681" s="1"/>
  <c r="B1685"/>
  <c r="A1685" s="1"/>
  <c r="B1689"/>
  <c r="A1689" s="1"/>
  <c r="B1693"/>
  <c r="A1693" s="1"/>
  <c r="B1697"/>
  <c r="A1697" s="1"/>
  <c r="B1701"/>
  <c r="A1701" s="1"/>
  <c r="B1705"/>
  <c r="A1705" s="1"/>
  <c r="B1709"/>
  <c r="A1709" s="1"/>
  <c r="B1713"/>
  <c r="A1713" s="1"/>
  <c r="B1717"/>
  <c r="A1717" s="1"/>
  <c r="B1721"/>
  <c r="A1721" s="1"/>
  <c r="B1725"/>
  <c r="A1725" s="1"/>
  <c r="B1729"/>
  <c r="A1729" s="1"/>
  <c r="B1733"/>
  <c r="A1733" s="1"/>
  <c r="B1737"/>
  <c r="A1737" s="1"/>
  <c r="B1741"/>
  <c r="A1741" s="1"/>
  <c r="B1745"/>
  <c r="A1745" s="1"/>
  <c r="B1749"/>
  <c r="A1749" s="1"/>
  <c r="B1753"/>
  <c r="A1753" s="1"/>
  <c r="B1757"/>
  <c r="A1757" s="1"/>
  <c r="B1761"/>
  <c r="A1761" s="1"/>
  <c r="B1765"/>
  <c r="A1765" s="1"/>
  <c r="B1769"/>
  <c r="A1769" s="1"/>
  <c r="B1773"/>
  <c r="A1773" s="1"/>
  <c r="B1777"/>
  <c r="A1777" s="1"/>
  <c r="B1781"/>
  <c r="A1781" s="1"/>
  <c r="B1785"/>
  <c r="A1785" s="1"/>
  <c r="B1789"/>
  <c r="A1789" s="1"/>
  <c r="B1793"/>
  <c r="A1793" s="1"/>
  <c r="B1797"/>
  <c r="A1797" s="1"/>
  <c r="B1801"/>
  <c r="A1801" s="1"/>
  <c r="B1805"/>
  <c r="A1805" s="1"/>
  <c r="B1809"/>
  <c r="A1809" s="1"/>
  <c r="B1813"/>
  <c r="A1813" s="1"/>
  <c r="B1817"/>
  <c r="A1817" s="1"/>
  <c r="B1821"/>
  <c r="A1821" s="1"/>
  <c r="B1825"/>
  <c r="A1825" s="1"/>
  <c r="B1829"/>
  <c r="A1829" s="1"/>
  <c r="B1833"/>
  <c r="A1833" s="1"/>
  <c r="B1837"/>
  <c r="A1837" s="1"/>
  <c r="B1841"/>
  <c r="A1841" s="1"/>
  <c r="B1845"/>
  <c r="A1845" s="1"/>
  <c r="B1849"/>
  <c r="A1849" s="1"/>
  <c r="B1853"/>
  <c r="A1853" s="1"/>
  <c r="B1857"/>
  <c r="A1857" s="1"/>
  <c r="B1861"/>
  <c r="A1861" s="1"/>
  <c r="B1865"/>
  <c r="A1865" s="1"/>
  <c r="B1869"/>
  <c r="A1869" s="1"/>
  <c r="B1873"/>
  <c r="A1873" s="1"/>
  <c r="B1877"/>
  <c r="A1877" s="1"/>
  <c r="B1881"/>
  <c r="A1881" s="1"/>
  <c r="B1885"/>
  <c r="A1885" s="1"/>
  <c r="B1889"/>
  <c r="A1889" s="1"/>
  <c r="B1893"/>
  <c r="A1893" s="1"/>
  <c r="B1897"/>
  <c r="A1897" s="1"/>
  <c r="B1901"/>
  <c r="A1901" s="1"/>
  <c r="B1905"/>
  <c r="A1905" s="1"/>
  <c r="B1909"/>
  <c r="A1909" s="1"/>
  <c r="B1913"/>
  <c r="A1913" s="1"/>
  <c r="B1917"/>
  <c r="A1917" s="1"/>
  <c r="B1921"/>
  <c r="A1921" s="1"/>
  <c r="B1925"/>
  <c r="A1925" s="1"/>
  <c r="B1929"/>
  <c r="A1929" s="1"/>
  <c r="B1933"/>
  <c r="A1933" s="1"/>
  <c r="B1937"/>
  <c r="A1937" s="1"/>
  <c r="B1941"/>
  <c r="A1941" s="1"/>
  <c r="B1945"/>
  <c r="A1945" s="1"/>
  <c r="B1949"/>
  <c r="A1949" s="1"/>
  <c r="B1953"/>
  <c r="A1953" s="1"/>
  <c r="B1957"/>
  <c r="A1957" s="1"/>
  <c r="B1961"/>
  <c r="A1961" s="1"/>
  <c r="B1965"/>
  <c r="A1965" s="1"/>
  <c r="B1969"/>
  <c r="A1969" s="1"/>
  <c r="B1973"/>
  <c r="A1973" s="1"/>
  <c r="B1977"/>
  <c r="A1977" s="1"/>
  <c r="B1981"/>
  <c r="A1981" s="1"/>
  <c r="B1985"/>
  <c r="A1985" s="1"/>
  <c r="B1989"/>
  <c r="A1989" s="1"/>
  <c r="B1993"/>
  <c r="A1993" s="1"/>
  <c r="B1997"/>
  <c r="A1997" s="1"/>
  <c r="B2001"/>
  <c r="A2001" s="1"/>
  <c r="B2005"/>
  <c r="A2005" s="1"/>
  <c r="B2009"/>
  <c r="A2009" s="1"/>
  <c r="B2013"/>
  <c r="A2013" s="1"/>
  <c r="B2017"/>
  <c r="A2017" s="1"/>
  <c r="B2021"/>
  <c r="A2021" s="1"/>
  <c r="B2025"/>
  <c r="A2025" s="1"/>
  <c r="B2029"/>
  <c r="A2029" s="1"/>
  <c r="B2033"/>
  <c r="A2033" s="1"/>
  <c r="B2037"/>
  <c r="A2037" s="1"/>
  <c r="B2041"/>
  <c r="A2041" s="1"/>
  <c r="B2045"/>
  <c r="A2045" s="1"/>
  <c r="B2049"/>
  <c r="A2049" s="1"/>
  <c r="B2053"/>
  <c r="A2053" s="1"/>
  <c r="B2057"/>
  <c r="A2057" s="1"/>
  <c r="B2061"/>
  <c r="A2061" s="1"/>
  <c r="B2065"/>
  <c r="A2065" s="1"/>
  <c r="B2069"/>
  <c r="A2069" s="1"/>
  <c r="B2073"/>
  <c r="A2073" s="1"/>
  <c r="B2077"/>
  <c r="A2077" s="1"/>
  <c r="B2081"/>
  <c r="A2081" s="1"/>
  <c r="B2085"/>
  <c r="A2085" s="1"/>
  <c r="B2089"/>
  <c r="A2089" s="1"/>
  <c r="B2093"/>
  <c r="A2093" s="1"/>
  <c r="B2097"/>
  <c r="A2097" s="1"/>
  <c r="B2101"/>
  <c r="A2101" s="1"/>
  <c r="B2105"/>
  <c r="A2105" s="1"/>
  <c r="B2109"/>
  <c r="A2109" s="1"/>
  <c r="B2113"/>
  <c r="A2113" s="1"/>
  <c r="B2117"/>
  <c r="A2117" s="1"/>
  <c r="B2121"/>
  <c r="A2121" s="1"/>
  <c r="B2125"/>
  <c r="A2125" s="1"/>
  <c r="B2129"/>
  <c r="A2129" s="1"/>
  <c r="B2133"/>
  <c r="A2133" s="1"/>
  <c r="B2137"/>
  <c r="A2137" s="1"/>
  <c r="B2141"/>
  <c r="A2141" s="1"/>
  <c r="B2145"/>
  <c r="A2145" s="1"/>
  <c r="B2149"/>
  <c r="A2149" s="1"/>
  <c r="B2153"/>
  <c r="A2153" s="1"/>
  <c r="B2157"/>
  <c r="A2157" s="1"/>
  <c r="B2161"/>
  <c r="A2161" s="1"/>
  <c r="B2165"/>
  <c r="A2165" s="1"/>
  <c r="B2169"/>
  <c r="A2169" s="1"/>
  <c r="B2173"/>
  <c r="A2173" s="1"/>
  <c r="B2177"/>
  <c r="A2177" s="1"/>
  <c r="B2181"/>
  <c r="A2181" s="1"/>
  <c r="B2185"/>
  <c r="A2185" s="1"/>
  <c r="B2189"/>
  <c r="A2189" s="1"/>
  <c r="B2193"/>
  <c r="A2193" s="1"/>
  <c r="B2197"/>
  <c r="A2197" s="1"/>
  <c r="B988"/>
  <c r="A988" s="1"/>
  <c r="B1004"/>
  <c r="A1004" s="1"/>
  <c r="B1020"/>
  <c r="A1020" s="1"/>
  <c r="B1036"/>
  <c r="A1036" s="1"/>
  <c r="B1052"/>
  <c r="A1052" s="1"/>
  <c r="B1068"/>
  <c r="A1068" s="1"/>
  <c r="B1084"/>
  <c r="A1084" s="1"/>
  <c r="B1100"/>
  <c r="A1100" s="1"/>
  <c r="B1116"/>
  <c r="A1116" s="1"/>
  <c r="B1132"/>
  <c r="A1132" s="1"/>
  <c r="B1148"/>
  <c r="A1148" s="1"/>
  <c r="B1164"/>
  <c r="A1164" s="1"/>
  <c r="B1180"/>
  <c r="A1180" s="1"/>
  <c r="B1196"/>
  <c r="A1196" s="1"/>
  <c r="B1212"/>
  <c r="A1212" s="1"/>
  <c r="B1228"/>
  <c r="A1228" s="1"/>
  <c r="B1244"/>
  <c r="A1244" s="1"/>
  <c r="B1260"/>
  <c r="A1260" s="1"/>
  <c r="B1276"/>
  <c r="A1276" s="1"/>
  <c r="B1291"/>
  <c r="A1291" s="1"/>
  <c r="B1299"/>
  <c r="A1299" s="1"/>
  <c r="B1307"/>
  <c r="A1307" s="1"/>
  <c r="B1315"/>
  <c r="A1315" s="1"/>
  <c r="B1323"/>
  <c r="A1323" s="1"/>
  <c r="B1331"/>
  <c r="A1331" s="1"/>
  <c r="B1336"/>
  <c r="A1336" s="1"/>
  <c r="B1340"/>
  <c r="A1340" s="1"/>
  <c r="B1344"/>
  <c r="A1344" s="1"/>
  <c r="B1348"/>
  <c r="A1348" s="1"/>
  <c r="B1352"/>
  <c r="A1352" s="1"/>
  <c r="B1356"/>
  <c r="A1356" s="1"/>
  <c r="B1360"/>
  <c r="A1360" s="1"/>
  <c r="B1364"/>
  <c r="A1364" s="1"/>
  <c r="B1368"/>
  <c r="A1368" s="1"/>
  <c r="B1372"/>
  <c r="A1372" s="1"/>
  <c r="B1376"/>
  <c r="A1376" s="1"/>
  <c r="B1380"/>
  <c r="A1380" s="1"/>
  <c r="B1384"/>
  <c r="A1384" s="1"/>
  <c r="B1388"/>
  <c r="A1388" s="1"/>
  <c r="B1392"/>
  <c r="A1392" s="1"/>
  <c r="B1396"/>
  <c r="A1396" s="1"/>
  <c r="B1400"/>
  <c r="A1400" s="1"/>
  <c r="B1404"/>
  <c r="A1404" s="1"/>
  <c r="B1408"/>
  <c r="A1408" s="1"/>
  <c r="B1412"/>
  <c r="A1412" s="1"/>
  <c r="B1416"/>
  <c r="A1416" s="1"/>
  <c r="B1420"/>
  <c r="A1420" s="1"/>
  <c r="B1424"/>
  <c r="A1424" s="1"/>
  <c r="B1428"/>
  <c r="A1428" s="1"/>
  <c r="B1432"/>
  <c r="A1432" s="1"/>
  <c r="B1436"/>
  <c r="A1436" s="1"/>
  <c r="B1440"/>
  <c r="A1440" s="1"/>
  <c r="B1444"/>
  <c r="A1444" s="1"/>
  <c r="B1448"/>
  <c r="A1448" s="1"/>
  <c r="B1452"/>
  <c r="A1452" s="1"/>
  <c r="B1456"/>
  <c r="A1456" s="1"/>
  <c r="B1460"/>
  <c r="A1460" s="1"/>
  <c r="B1464"/>
  <c r="A1464" s="1"/>
  <c r="B1468"/>
  <c r="A1468" s="1"/>
  <c r="B1472"/>
  <c r="A1472" s="1"/>
  <c r="B1476"/>
  <c r="A1476" s="1"/>
  <c r="B1480"/>
  <c r="A1480" s="1"/>
  <c r="B1484"/>
  <c r="A1484" s="1"/>
  <c r="B1488"/>
  <c r="A1488" s="1"/>
  <c r="B1492"/>
  <c r="A1492" s="1"/>
  <c r="B1496"/>
  <c r="A1496" s="1"/>
  <c r="B1500"/>
  <c r="A1500" s="1"/>
  <c r="B1504"/>
  <c r="A1504" s="1"/>
  <c r="B1508"/>
  <c r="A1508" s="1"/>
  <c r="B1512"/>
  <c r="A1512" s="1"/>
  <c r="B1516"/>
  <c r="A1516" s="1"/>
  <c r="B1520"/>
  <c r="A1520" s="1"/>
  <c r="B1524"/>
  <c r="A1524" s="1"/>
  <c r="B1528"/>
  <c r="A1528" s="1"/>
  <c r="B1532"/>
  <c r="A1532" s="1"/>
  <c r="B1536"/>
  <c r="A1536" s="1"/>
  <c r="B1540"/>
  <c r="A1540" s="1"/>
  <c r="B1544"/>
  <c r="A1544" s="1"/>
  <c r="B1548"/>
  <c r="A1548" s="1"/>
  <c r="B1552"/>
  <c r="A1552" s="1"/>
  <c r="B1556"/>
  <c r="A1556" s="1"/>
  <c r="B1560"/>
  <c r="A1560" s="1"/>
  <c r="B1564"/>
  <c r="A1564" s="1"/>
  <c r="B1568"/>
  <c r="A1568" s="1"/>
  <c r="B1572"/>
  <c r="A1572" s="1"/>
  <c r="B1576"/>
  <c r="A1576" s="1"/>
  <c r="B1580"/>
  <c r="A1580" s="1"/>
  <c r="B1584"/>
  <c r="A1584" s="1"/>
  <c r="B1588"/>
  <c r="A1588" s="1"/>
  <c r="B1592"/>
  <c r="A1592" s="1"/>
  <c r="B1596"/>
  <c r="A1596" s="1"/>
  <c r="B1600"/>
  <c r="A1600" s="1"/>
  <c r="B1604"/>
  <c r="A1604" s="1"/>
  <c r="B1608"/>
  <c r="A1608" s="1"/>
  <c r="B1612"/>
  <c r="A1612" s="1"/>
  <c r="B1616"/>
  <c r="A1616" s="1"/>
  <c r="B1620"/>
  <c r="A1620" s="1"/>
  <c r="B1624"/>
  <c r="A1624" s="1"/>
  <c r="B1628"/>
  <c r="A1628" s="1"/>
  <c r="B1632"/>
  <c r="A1632" s="1"/>
  <c r="B1636"/>
  <c r="A1636" s="1"/>
  <c r="B1640"/>
  <c r="A1640" s="1"/>
  <c r="B1644"/>
  <c r="A1644" s="1"/>
  <c r="B1648"/>
  <c r="A1648" s="1"/>
  <c r="B1652"/>
  <c r="A1652" s="1"/>
  <c r="B1656"/>
  <c r="A1656" s="1"/>
  <c r="B1660"/>
  <c r="A1660" s="1"/>
  <c r="B1664"/>
  <c r="A1664" s="1"/>
  <c r="B1668"/>
  <c r="A1668" s="1"/>
  <c r="B1672"/>
  <c r="A1672" s="1"/>
  <c r="B1676"/>
  <c r="A1676" s="1"/>
  <c r="B1680"/>
  <c r="A1680" s="1"/>
  <c r="B1684"/>
  <c r="A1684" s="1"/>
  <c r="B1688"/>
  <c r="A1688" s="1"/>
  <c r="B1692"/>
  <c r="A1692" s="1"/>
  <c r="B1696"/>
  <c r="A1696" s="1"/>
  <c r="B1700"/>
  <c r="A1700" s="1"/>
  <c r="B1704"/>
  <c r="A1704" s="1"/>
  <c r="B1708"/>
  <c r="A1708" s="1"/>
  <c r="B1712"/>
  <c r="A1712" s="1"/>
  <c r="B1716"/>
  <c r="A1716" s="1"/>
  <c r="B1720"/>
  <c r="A1720" s="1"/>
  <c r="B1724"/>
  <c r="A1724" s="1"/>
  <c r="B1728"/>
  <c r="A1728" s="1"/>
  <c r="B1732"/>
  <c r="A1732" s="1"/>
  <c r="B1736"/>
  <c r="A1736" s="1"/>
  <c r="B1740"/>
  <c r="A1740" s="1"/>
  <c r="B1744"/>
  <c r="A1744" s="1"/>
  <c r="B1748"/>
  <c r="A1748" s="1"/>
  <c r="B1752"/>
  <c r="A1752" s="1"/>
  <c r="B1756"/>
  <c r="A1756" s="1"/>
  <c r="B1760"/>
  <c r="A1760" s="1"/>
  <c r="B1764"/>
  <c r="A1764" s="1"/>
  <c r="B1768"/>
  <c r="A1768" s="1"/>
  <c r="B1772"/>
  <c r="A1772" s="1"/>
  <c r="B1776"/>
  <c r="A1776" s="1"/>
  <c r="B1780"/>
  <c r="A1780" s="1"/>
  <c r="B1784"/>
  <c r="A1784" s="1"/>
  <c r="B1788"/>
  <c r="A1788" s="1"/>
  <c r="B1792"/>
  <c r="A1792" s="1"/>
  <c r="B1796"/>
  <c r="A1796" s="1"/>
  <c r="B1800"/>
  <c r="A1800" s="1"/>
  <c r="B1804"/>
  <c r="A1804" s="1"/>
  <c r="B1808"/>
  <c r="A1808" s="1"/>
  <c r="B1812"/>
  <c r="A1812" s="1"/>
  <c r="B1816"/>
  <c r="A1816" s="1"/>
  <c r="B1820"/>
  <c r="A1820" s="1"/>
  <c r="B1824"/>
  <c r="A1824" s="1"/>
  <c r="B1828"/>
  <c r="A1828" s="1"/>
  <c r="B1832"/>
  <c r="A1832" s="1"/>
  <c r="B1836"/>
  <c r="A1836" s="1"/>
  <c r="B1840"/>
  <c r="A1840" s="1"/>
  <c r="B1844"/>
  <c r="A1844" s="1"/>
  <c r="B1848"/>
  <c r="A1848" s="1"/>
  <c r="B1852"/>
  <c r="A1852" s="1"/>
  <c r="B1856"/>
  <c r="A1856" s="1"/>
  <c r="B1860"/>
  <c r="A1860" s="1"/>
  <c r="B1864"/>
  <c r="A1864" s="1"/>
  <c r="B1868"/>
  <c r="A1868" s="1"/>
  <c r="B1872"/>
  <c r="A1872" s="1"/>
  <c r="B1876"/>
  <c r="A1876" s="1"/>
  <c r="B1880"/>
  <c r="A1880" s="1"/>
  <c r="B1884"/>
  <c r="A1884" s="1"/>
  <c r="B1888"/>
  <c r="A1888" s="1"/>
  <c r="B1892"/>
  <c r="A1892" s="1"/>
  <c r="B1896"/>
  <c r="A1896" s="1"/>
  <c r="B1900"/>
  <c r="A1900" s="1"/>
  <c r="B1904"/>
  <c r="A1904" s="1"/>
  <c r="B1908"/>
  <c r="A1908" s="1"/>
  <c r="B1912"/>
  <c r="A1912" s="1"/>
  <c r="B1916"/>
  <c r="A1916" s="1"/>
  <c r="B1920"/>
  <c r="A1920" s="1"/>
  <c r="B1924"/>
  <c r="A1924" s="1"/>
  <c r="B1928"/>
  <c r="A1928" s="1"/>
  <c r="B1932"/>
  <c r="A1932" s="1"/>
  <c r="B1936"/>
  <c r="A1936" s="1"/>
  <c r="B1940"/>
  <c r="A1940" s="1"/>
  <c r="B1944"/>
  <c r="A1944" s="1"/>
  <c r="B1948"/>
  <c r="A1948" s="1"/>
  <c r="B1952"/>
  <c r="A1952" s="1"/>
  <c r="B1956"/>
  <c r="A1956" s="1"/>
  <c r="B1960"/>
  <c r="A1960" s="1"/>
  <c r="B1964"/>
  <c r="A1964" s="1"/>
  <c r="B1968"/>
  <c r="A1968" s="1"/>
  <c r="B1972"/>
  <c r="A1972" s="1"/>
  <c r="B1976"/>
  <c r="A1976" s="1"/>
  <c r="B1980"/>
  <c r="A1980" s="1"/>
  <c r="B1984"/>
  <c r="A1984" s="1"/>
  <c r="B1988"/>
  <c r="A1988" s="1"/>
  <c r="B1992"/>
  <c r="A1992" s="1"/>
  <c r="B1996"/>
  <c r="A1996" s="1"/>
  <c r="B2000"/>
  <c r="A2000" s="1"/>
  <c r="B2004"/>
  <c r="A2004" s="1"/>
  <c r="B2008"/>
  <c r="A2008" s="1"/>
  <c r="B2012"/>
  <c r="A2012" s="1"/>
  <c r="B2016"/>
  <c r="A2016" s="1"/>
  <c r="B2020"/>
  <c r="A2020" s="1"/>
  <c r="B2024"/>
  <c r="A2024" s="1"/>
  <c r="B2028"/>
  <c r="A2028" s="1"/>
  <c r="B2032"/>
  <c r="A2032" s="1"/>
  <c r="B2036"/>
  <c r="A2036" s="1"/>
  <c r="B2040"/>
  <c r="A2040" s="1"/>
  <c r="B2044"/>
  <c r="A2044" s="1"/>
  <c r="B2048"/>
  <c r="A2048" s="1"/>
  <c r="B2052"/>
  <c r="A2052" s="1"/>
  <c r="B2056"/>
  <c r="A2056" s="1"/>
  <c r="B2060"/>
  <c r="A2060" s="1"/>
  <c r="B2064"/>
  <c r="A2064" s="1"/>
  <c r="B2068"/>
  <c r="A2068" s="1"/>
  <c r="B2072"/>
  <c r="A2072" s="1"/>
  <c r="B2076"/>
  <c r="A2076" s="1"/>
  <c r="B2080"/>
  <c r="A2080" s="1"/>
  <c r="B2084"/>
  <c r="A2084" s="1"/>
  <c r="B2088"/>
  <c r="A2088" s="1"/>
  <c r="B2092"/>
  <c r="A2092" s="1"/>
  <c r="B2096"/>
  <c r="A2096" s="1"/>
  <c r="B2100"/>
  <c r="A2100" s="1"/>
  <c r="B2104"/>
  <c r="A2104" s="1"/>
  <c r="B2108"/>
  <c r="A2108" s="1"/>
  <c r="B2112"/>
  <c r="A2112" s="1"/>
  <c r="B2116"/>
  <c r="A2116" s="1"/>
  <c r="B2120"/>
  <c r="A2120" s="1"/>
  <c r="B2124"/>
  <c r="A2124" s="1"/>
  <c r="B2128"/>
  <c r="A2128" s="1"/>
  <c r="B2132"/>
  <c r="A2132" s="1"/>
  <c r="B2136"/>
  <c r="A2136" s="1"/>
  <c r="B2140"/>
  <c r="A2140" s="1"/>
  <c r="B2144"/>
  <c r="A2144" s="1"/>
  <c r="B2148"/>
  <c r="A2148" s="1"/>
  <c r="B2152"/>
  <c r="A2152" s="1"/>
  <c r="B2156"/>
  <c r="A2156" s="1"/>
  <c r="B2160"/>
  <c r="A2160" s="1"/>
  <c r="B2164"/>
  <c r="A2164" s="1"/>
  <c r="B2168"/>
  <c r="A2168" s="1"/>
  <c r="B2172"/>
  <c r="A2172" s="1"/>
  <c r="B2176"/>
  <c r="A2176" s="1"/>
  <c r="B2180"/>
  <c r="A2180" s="1"/>
  <c r="B2184"/>
  <c r="A2184" s="1"/>
  <c r="B2188"/>
  <c r="A2188" s="1"/>
  <c r="B2192"/>
  <c r="A2192" s="1"/>
  <c r="B2196"/>
  <c r="A2196" s="1"/>
  <c r="B2200"/>
  <c r="A2200" s="1"/>
  <c r="B2204"/>
  <c r="A2204" s="1"/>
  <c r="B2208"/>
  <c r="A2208" s="1"/>
  <c r="B2212"/>
  <c r="A2212" s="1"/>
  <c r="B2216"/>
  <c r="A2216" s="1"/>
  <c r="B2220"/>
  <c r="A2220" s="1"/>
  <c r="B2224"/>
  <c r="A2224" s="1"/>
  <c r="B2228"/>
  <c r="A2228" s="1"/>
  <c r="B2232"/>
  <c r="A2232" s="1"/>
  <c r="B2236"/>
  <c r="A2236" s="1"/>
  <c r="B2240"/>
  <c r="A2240" s="1"/>
  <c r="B2244"/>
  <c r="A2244" s="1"/>
  <c r="B2248"/>
  <c r="A2248" s="1"/>
  <c r="B2252"/>
  <c r="A2252" s="1"/>
  <c r="B2256"/>
  <c r="A2256" s="1"/>
  <c r="B984"/>
  <c r="A984" s="1"/>
  <c r="B1000"/>
  <c r="A1000" s="1"/>
  <c r="B1016"/>
  <c r="A1016" s="1"/>
  <c r="B1032"/>
  <c r="A1032" s="1"/>
  <c r="B1048"/>
  <c r="A1048" s="1"/>
  <c r="B1064"/>
  <c r="A1064" s="1"/>
  <c r="B1080"/>
  <c r="A1080" s="1"/>
  <c r="B1096"/>
  <c r="A1096" s="1"/>
  <c r="B1112"/>
  <c r="A1112" s="1"/>
  <c r="B1128"/>
  <c r="A1128" s="1"/>
  <c r="B1144"/>
  <c r="A1144" s="1"/>
  <c r="B1160"/>
  <c r="A1160" s="1"/>
  <c r="B1176"/>
  <c r="A1176" s="1"/>
  <c r="B1192"/>
  <c r="A1192" s="1"/>
  <c r="B1208"/>
  <c r="A1208" s="1"/>
  <c r="B1224"/>
  <c r="A1224" s="1"/>
  <c r="B1240"/>
  <c r="A1240" s="1"/>
  <c r="B1256"/>
  <c r="A1256" s="1"/>
  <c r="B1272"/>
  <c r="A1272" s="1"/>
  <c r="B1288"/>
  <c r="A1288" s="1"/>
  <c r="B1296"/>
  <c r="A1296" s="1"/>
  <c r="B1304"/>
  <c r="A1304" s="1"/>
  <c r="B1312"/>
  <c r="A1312" s="1"/>
  <c r="B1320"/>
  <c r="A1320" s="1"/>
  <c r="B1328"/>
  <c r="A1328" s="1"/>
  <c r="B1335"/>
  <c r="A1335" s="1"/>
  <c r="B1339"/>
  <c r="A1339" s="1"/>
  <c r="B1343"/>
  <c r="A1343" s="1"/>
  <c r="B1347"/>
  <c r="A1347" s="1"/>
  <c r="B1351"/>
  <c r="A1351" s="1"/>
  <c r="B1355"/>
  <c r="A1355" s="1"/>
  <c r="B1359"/>
  <c r="A1359" s="1"/>
  <c r="B1363"/>
  <c r="A1363" s="1"/>
  <c r="B1367"/>
  <c r="A1367" s="1"/>
  <c r="B1371"/>
  <c r="A1371" s="1"/>
  <c r="B1375"/>
  <c r="A1375" s="1"/>
  <c r="B1379"/>
  <c r="A1379" s="1"/>
  <c r="B1383"/>
  <c r="A1383" s="1"/>
  <c r="B1387"/>
  <c r="A1387" s="1"/>
  <c r="B1391"/>
  <c r="A1391" s="1"/>
  <c r="B1395"/>
  <c r="A1395" s="1"/>
  <c r="B1399"/>
  <c r="A1399" s="1"/>
  <c r="B1403"/>
  <c r="A1403" s="1"/>
  <c r="B1407"/>
  <c r="A1407" s="1"/>
  <c r="B1411"/>
  <c r="A1411" s="1"/>
  <c r="B1415"/>
  <c r="A1415" s="1"/>
  <c r="B1419"/>
  <c r="A1419" s="1"/>
  <c r="B1423"/>
  <c r="A1423" s="1"/>
  <c r="B1427"/>
  <c r="A1427" s="1"/>
  <c r="B1431"/>
  <c r="A1431" s="1"/>
  <c r="B1435"/>
  <c r="A1435" s="1"/>
  <c r="B1439"/>
  <c r="A1439" s="1"/>
  <c r="B1443"/>
  <c r="A1443" s="1"/>
  <c r="B1447"/>
  <c r="A1447" s="1"/>
  <c r="B1451"/>
  <c r="A1451" s="1"/>
  <c r="B1455"/>
  <c r="A1455" s="1"/>
  <c r="B1459"/>
  <c r="A1459" s="1"/>
  <c r="B1463"/>
  <c r="A1463" s="1"/>
  <c r="B1467"/>
  <c r="A1467" s="1"/>
  <c r="B1471"/>
  <c r="A1471" s="1"/>
  <c r="B1475"/>
  <c r="A1475" s="1"/>
  <c r="B1479"/>
  <c r="A1479" s="1"/>
  <c r="B1483"/>
  <c r="A1483" s="1"/>
  <c r="B1487"/>
  <c r="A1487" s="1"/>
  <c r="B1491"/>
  <c r="A1491" s="1"/>
  <c r="B1495"/>
  <c r="A1495" s="1"/>
  <c r="B1499"/>
  <c r="A1499" s="1"/>
  <c r="B1503"/>
  <c r="A1503" s="1"/>
  <c r="B1507"/>
  <c r="A1507" s="1"/>
  <c r="B1511"/>
  <c r="A1511" s="1"/>
  <c r="B1515"/>
  <c r="A1515" s="1"/>
  <c r="B1519"/>
  <c r="A1519" s="1"/>
  <c r="B1523"/>
  <c r="A1523" s="1"/>
  <c r="B1527"/>
  <c r="A1527" s="1"/>
  <c r="B1531"/>
  <c r="A1531" s="1"/>
  <c r="B1535"/>
  <c r="A1535" s="1"/>
  <c r="B1539"/>
  <c r="A1539" s="1"/>
  <c r="B1543"/>
  <c r="A1543" s="1"/>
  <c r="B1547"/>
  <c r="A1547" s="1"/>
  <c r="B1551"/>
  <c r="A1551" s="1"/>
  <c r="B1555"/>
  <c r="A1555" s="1"/>
  <c r="B1559"/>
  <c r="A1559" s="1"/>
  <c r="B1563"/>
  <c r="A1563" s="1"/>
  <c r="B1567"/>
  <c r="A1567" s="1"/>
  <c r="B1571"/>
  <c r="A1571" s="1"/>
  <c r="B1575"/>
  <c r="A1575" s="1"/>
  <c r="B1579"/>
  <c r="A1579" s="1"/>
  <c r="B1583"/>
  <c r="A1583" s="1"/>
  <c r="B1587"/>
  <c r="A1587" s="1"/>
  <c r="B1591"/>
  <c r="A1591" s="1"/>
  <c r="B1595"/>
  <c r="A1595" s="1"/>
  <c r="B1599"/>
  <c r="A1599" s="1"/>
  <c r="B1603"/>
  <c r="A1603" s="1"/>
  <c r="B1607"/>
  <c r="A1607" s="1"/>
  <c r="B1611"/>
  <c r="A1611" s="1"/>
  <c r="B1615"/>
  <c r="A1615" s="1"/>
  <c r="B1619"/>
  <c r="A1619" s="1"/>
  <c r="B1623"/>
  <c r="A1623" s="1"/>
  <c r="B1627"/>
  <c r="A1627" s="1"/>
  <c r="B1631"/>
  <c r="A1631" s="1"/>
  <c r="B1635"/>
  <c r="A1635" s="1"/>
  <c r="B1639"/>
  <c r="A1639" s="1"/>
  <c r="B1643"/>
  <c r="A1643" s="1"/>
  <c r="B1647"/>
  <c r="A1647" s="1"/>
  <c r="B1651"/>
  <c r="A1651" s="1"/>
  <c r="B1655"/>
  <c r="A1655" s="1"/>
  <c r="B1659"/>
  <c r="A1659" s="1"/>
  <c r="B1663"/>
  <c r="A1663" s="1"/>
  <c r="B1667"/>
  <c r="A1667" s="1"/>
  <c r="B1671"/>
  <c r="A1671" s="1"/>
  <c r="B1675"/>
  <c r="A1675" s="1"/>
  <c r="B1679"/>
  <c r="A1679" s="1"/>
  <c r="B1683"/>
  <c r="A1683" s="1"/>
  <c r="B1687"/>
  <c r="A1687" s="1"/>
  <c r="B1691"/>
  <c r="A1691" s="1"/>
  <c r="B1695"/>
  <c r="A1695" s="1"/>
  <c r="B1699"/>
  <c r="A1699" s="1"/>
  <c r="B1703"/>
  <c r="A1703" s="1"/>
  <c r="B1707"/>
  <c r="A1707" s="1"/>
  <c r="B1711"/>
  <c r="A1711" s="1"/>
  <c r="B1715"/>
  <c r="A1715" s="1"/>
  <c r="B1719"/>
  <c r="A1719" s="1"/>
  <c r="B1723"/>
  <c r="A1723" s="1"/>
  <c r="B1727"/>
  <c r="A1727" s="1"/>
  <c r="B1731"/>
  <c r="A1731" s="1"/>
  <c r="B1735"/>
  <c r="A1735" s="1"/>
  <c r="B1739"/>
  <c r="A1739" s="1"/>
  <c r="B1743"/>
  <c r="A1743" s="1"/>
  <c r="B1747"/>
  <c r="A1747" s="1"/>
  <c r="B1751"/>
  <c r="A1751" s="1"/>
  <c r="B1755"/>
  <c r="A1755" s="1"/>
  <c r="B1759"/>
  <c r="A1759" s="1"/>
  <c r="B1763"/>
  <c r="A1763" s="1"/>
  <c r="B1767"/>
  <c r="A1767" s="1"/>
  <c r="B1771"/>
  <c r="A1771" s="1"/>
  <c r="B1775"/>
  <c r="A1775" s="1"/>
  <c r="B1779"/>
  <c r="A1779" s="1"/>
  <c r="B1783"/>
  <c r="A1783" s="1"/>
  <c r="B1787"/>
  <c r="A1787" s="1"/>
  <c r="B1791"/>
  <c r="A1791" s="1"/>
  <c r="B1795"/>
  <c r="A1795" s="1"/>
  <c r="B1799"/>
  <c r="A1799" s="1"/>
  <c r="B1803"/>
  <c r="A1803" s="1"/>
  <c r="B1807"/>
  <c r="A1807" s="1"/>
  <c r="B1811"/>
  <c r="A1811" s="1"/>
  <c r="B1815"/>
  <c r="A1815" s="1"/>
  <c r="B1819"/>
  <c r="A1819" s="1"/>
  <c r="B1823"/>
  <c r="A1823" s="1"/>
  <c r="B1827"/>
  <c r="A1827" s="1"/>
  <c r="B1831"/>
  <c r="A1831" s="1"/>
  <c r="B1835"/>
  <c r="A1835" s="1"/>
  <c r="B1839"/>
  <c r="A1839" s="1"/>
  <c r="B1843"/>
  <c r="A1843" s="1"/>
  <c r="B1847"/>
  <c r="A1847" s="1"/>
  <c r="B1851"/>
  <c r="A1851" s="1"/>
  <c r="B1855"/>
  <c r="A1855" s="1"/>
  <c r="B1859"/>
  <c r="A1859" s="1"/>
  <c r="B1863"/>
  <c r="A1863" s="1"/>
  <c r="B1867"/>
  <c r="A1867" s="1"/>
  <c r="B1871"/>
  <c r="A1871" s="1"/>
  <c r="B1875"/>
  <c r="A1875" s="1"/>
  <c r="B1879"/>
  <c r="A1879" s="1"/>
  <c r="B1883"/>
  <c r="A1883" s="1"/>
  <c r="B1887"/>
  <c r="A1887" s="1"/>
  <c r="B1891"/>
  <c r="A1891" s="1"/>
  <c r="B1895"/>
  <c r="A1895" s="1"/>
  <c r="B1899"/>
  <c r="A1899" s="1"/>
  <c r="B1903"/>
  <c r="A1903" s="1"/>
  <c r="B1907"/>
  <c r="A1907" s="1"/>
  <c r="B1911"/>
  <c r="A1911" s="1"/>
  <c r="B1915"/>
  <c r="A1915" s="1"/>
  <c r="B1919"/>
  <c r="A1919" s="1"/>
  <c r="B1923"/>
  <c r="A1923" s="1"/>
  <c r="B1927"/>
  <c r="A1927" s="1"/>
  <c r="B1931"/>
  <c r="A1931" s="1"/>
  <c r="B1935"/>
  <c r="A1935" s="1"/>
  <c r="B1939"/>
  <c r="A1939" s="1"/>
  <c r="B1943"/>
  <c r="A1943" s="1"/>
  <c r="B1947"/>
  <c r="A1947" s="1"/>
  <c r="B1951"/>
  <c r="A1951" s="1"/>
  <c r="B1955"/>
  <c r="A1955" s="1"/>
  <c r="B1959"/>
  <c r="A1959" s="1"/>
  <c r="B1963"/>
  <c r="A1963" s="1"/>
  <c r="B1967"/>
  <c r="A1967" s="1"/>
  <c r="B1971"/>
  <c r="A1971" s="1"/>
  <c r="B1975"/>
  <c r="A1975" s="1"/>
  <c r="B1979"/>
  <c r="A1979" s="1"/>
  <c r="B1983"/>
  <c r="A1983" s="1"/>
  <c r="B1987"/>
  <c r="A1987" s="1"/>
  <c r="B1991"/>
  <c r="A1991" s="1"/>
  <c r="B1995"/>
  <c r="A1995" s="1"/>
  <c r="B1999"/>
  <c r="A1999" s="1"/>
  <c r="B2003"/>
  <c r="A2003" s="1"/>
  <c r="B2007"/>
  <c r="A2007" s="1"/>
  <c r="B2011"/>
  <c r="A2011" s="1"/>
  <c r="B2015"/>
  <c r="A2015" s="1"/>
  <c r="B2019"/>
  <c r="A2019" s="1"/>
  <c r="B2023"/>
  <c r="A2023" s="1"/>
  <c r="B2027"/>
  <c r="A2027" s="1"/>
  <c r="B2031"/>
  <c r="A2031" s="1"/>
  <c r="B2035"/>
  <c r="A2035" s="1"/>
  <c r="B2039"/>
  <c r="A2039" s="1"/>
  <c r="B2043"/>
  <c r="A2043" s="1"/>
  <c r="B2047"/>
  <c r="A2047" s="1"/>
  <c r="B2051"/>
  <c r="A2051" s="1"/>
  <c r="B2055"/>
  <c r="A2055" s="1"/>
  <c r="B2059"/>
  <c r="A2059" s="1"/>
  <c r="B2063"/>
  <c r="A2063" s="1"/>
  <c r="B2067"/>
  <c r="A2067" s="1"/>
  <c r="B2071"/>
  <c r="A2071" s="1"/>
  <c r="B2075"/>
  <c r="A2075" s="1"/>
  <c r="B2079"/>
  <c r="A2079" s="1"/>
  <c r="B2083"/>
  <c r="A2083" s="1"/>
  <c r="B2087"/>
  <c r="A2087" s="1"/>
  <c r="B2091"/>
  <c r="A2091" s="1"/>
  <c r="B2095"/>
  <c r="A2095" s="1"/>
  <c r="B2099"/>
  <c r="A2099" s="1"/>
  <c r="B2103"/>
  <c r="A2103" s="1"/>
  <c r="B2107"/>
  <c r="A2107" s="1"/>
  <c r="B2111"/>
  <c r="A2111" s="1"/>
  <c r="B2115"/>
  <c r="A2115" s="1"/>
  <c r="B2119"/>
  <c r="A2119" s="1"/>
  <c r="B2123"/>
  <c r="A2123" s="1"/>
  <c r="B2127"/>
  <c r="A2127" s="1"/>
  <c r="B2131"/>
  <c r="A2131" s="1"/>
  <c r="B2135"/>
  <c r="A2135" s="1"/>
  <c r="B2139"/>
  <c r="A2139" s="1"/>
  <c r="B2143"/>
  <c r="A2143" s="1"/>
  <c r="B2147"/>
  <c r="A2147" s="1"/>
  <c r="B2151"/>
  <c r="A2151" s="1"/>
  <c r="B2155"/>
  <c r="A2155" s="1"/>
  <c r="B2159"/>
  <c r="A2159" s="1"/>
  <c r="B2163"/>
  <c r="A2163" s="1"/>
  <c r="B2167"/>
  <c r="A2167" s="1"/>
  <c r="B2171"/>
  <c r="A2171" s="1"/>
  <c r="B2175"/>
  <c r="A2175" s="1"/>
  <c r="B2179"/>
  <c r="A2179" s="1"/>
  <c r="B2183"/>
  <c r="A2183" s="1"/>
  <c r="B2187"/>
  <c r="A2187" s="1"/>
  <c r="B2191"/>
  <c r="A2191" s="1"/>
  <c r="B2195"/>
  <c r="A2195" s="1"/>
  <c r="B2199"/>
  <c r="A2199" s="1"/>
  <c r="B2203"/>
  <c r="A2203" s="1"/>
  <c r="B2207"/>
  <c r="A2207" s="1"/>
  <c r="B2211"/>
  <c r="A2211" s="1"/>
  <c r="B2215"/>
  <c r="A2215" s="1"/>
  <c r="B2219"/>
  <c r="A2219" s="1"/>
  <c r="B2223"/>
  <c r="A2223" s="1"/>
  <c r="B2227"/>
  <c r="A2227" s="1"/>
  <c r="B2231"/>
  <c r="A2231" s="1"/>
  <c r="B2235"/>
  <c r="A2235" s="1"/>
  <c r="B2239"/>
  <c r="A2239" s="1"/>
  <c r="B2243"/>
  <c r="A2243" s="1"/>
  <c r="B2247"/>
  <c r="A2247" s="1"/>
  <c r="B2251"/>
  <c r="A2251" s="1"/>
  <c r="B2255"/>
  <c r="A2255" s="1"/>
  <c r="B2206"/>
  <c r="A2206" s="1"/>
  <c r="B2214"/>
  <c r="A2214" s="1"/>
  <c r="B2222"/>
  <c r="A2222" s="1"/>
  <c r="B2230"/>
  <c r="A2230" s="1"/>
  <c r="B2238"/>
  <c r="A2238" s="1"/>
  <c r="B2246"/>
  <c r="A2246" s="1"/>
  <c r="B2254"/>
  <c r="A2254" s="1"/>
  <c r="B2260"/>
  <c r="A2260" s="1"/>
  <c r="B2264"/>
  <c r="A2264" s="1"/>
  <c r="B2268"/>
  <c r="A2268" s="1"/>
  <c r="B2272"/>
  <c r="A2272" s="1"/>
  <c r="B2276"/>
  <c r="A2276" s="1"/>
  <c r="B2280"/>
  <c r="A2280" s="1"/>
  <c r="B2284"/>
  <c r="A2284" s="1"/>
  <c r="B2288"/>
  <c r="A2288" s="1"/>
  <c r="B2292"/>
  <c r="A2292" s="1"/>
  <c r="B2296"/>
  <c r="A2296" s="1"/>
  <c r="B2300"/>
  <c r="A2300" s="1"/>
  <c r="B2304"/>
  <c r="A2304" s="1"/>
  <c r="B2308"/>
  <c r="A2308" s="1"/>
  <c r="B2312"/>
  <c r="A2312" s="1"/>
  <c r="B2316"/>
  <c r="A2316" s="1"/>
  <c r="B2320"/>
  <c r="A2320" s="1"/>
  <c r="B2324"/>
  <c r="A2324" s="1"/>
  <c r="B2328"/>
  <c r="A2328" s="1"/>
  <c r="B2332"/>
  <c r="A2332" s="1"/>
  <c r="B2336"/>
  <c r="A2336" s="1"/>
  <c r="B2340"/>
  <c r="A2340" s="1"/>
  <c r="B2344"/>
  <c r="A2344" s="1"/>
  <c r="B2348"/>
  <c r="A2348" s="1"/>
  <c r="B2352"/>
  <c r="A2352" s="1"/>
  <c r="B2356"/>
  <c r="A2356" s="1"/>
  <c r="B2360"/>
  <c r="A2360" s="1"/>
  <c r="B2364"/>
  <c r="A2364" s="1"/>
  <c r="B2368"/>
  <c r="A2368" s="1"/>
  <c r="B2372"/>
  <c r="A2372" s="1"/>
  <c r="B2376"/>
  <c r="A2376" s="1"/>
  <c r="B2380"/>
  <c r="A2380" s="1"/>
  <c r="B2384"/>
  <c r="A2384" s="1"/>
  <c r="B2388"/>
  <c r="A2388" s="1"/>
  <c r="B2392"/>
  <c r="A2392" s="1"/>
  <c r="B2396"/>
  <c r="A2396" s="1"/>
  <c r="B2400"/>
  <c r="A2400" s="1"/>
  <c r="B2404"/>
  <c r="A2404" s="1"/>
  <c r="B2408"/>
  <c r="A2408" s="1"/>
  <c r="B2412"/>
  <c r="A2412" s="1"/>
  <c r="B2416"/>
  <c r="A2416" s="1"/>
  <c r="B2420"/>
  <c r="A2420" s="1"/>
  <c r="B2424"/>
  <c r="A2424" s="1"/>
  <c r="B2428"/>
  <c r="A2428" s="1"/>
  <c r="B2432"/>
  <c r="A2432" s="1"/>
  <c r="B2436"/>
  <c r="A2436" s="1"/>
  <c r="B2440"/>
  <c r="A2440" s="1"/>
  <c r="B2444"/>
  <c r="A2444" s="1"/>
  <c r="B2448"/>
  <c r="A2448" s="1"/>
  <c r="B2452"/>
  <c r="A2452" s="1"/>
  <c r="B2456"/>
  <c r="A2456" s="1"/>
  <c r="B2460"/>
  <c r="A2460" s="1"/>
  <c r="B2464"/>
  <c r="A2464" s="1"/>
  <c r="B2468"/>
  <c r="A2468" s="1"/>
  <c r="B2472"/>
  <c r="A2472" s="1"/>
  <c r="B2476"/>
  <c r="A2476" s="1"/>
  <c r="B2480"/>
  <c r="A2480" s="1"/>
  <c r="B2484"/>
  <c r="A2484" s="1"/>
  <c r="B2488"/>
  <c r="A2488" s="1"/>
  <c r="B2492"/>
  <c r="A2492" s="1"/>
  <c r="B2496"/>
  <c r="A2496" s="1"/>
  <c r="B2500"/>
  <c r="A2500" s="1"/>
  <c r="B2504"/>
  <c r="A2504" s="1"/>
  <c r="B2508"/>
  <c r="A2508" s="1"/>
  <c r="B2512"/>
  <c r="A2512" s="1"/>
  <c r="B2516"/>
  <c r="A2516" s="1"/>
  <c r="B2520"/>
  <c r="A2520" s="1"/>
  <c r="B2524"/>
  <c r="A2524" s="1"/>
  <c r="B2528"/>
  <c r="A2528" s="1"/>
  <c r="B2532"/>
  <c r="A2532" s="1"/>
  <c r="B2536"/>
  <c r="A2536" s="1"/>
  <c r="B2540"/>
  <c r="A2540" s="1"/>
  <c r="B2544"/>
  <c r="A2544" s="1"/>
  <c r="B2548"/>
  <c r="A2548" s="1"/>
  <c r="B2552"/>
  <c r="A2552" s="1"/>
  <c r="B2556"/>
  <c r="A2556" s="1"/>
  <c r="B2560"/>
  <c r="A2560" s="1"/>
  <c r="B2564"/>
  <c r="A2564" s="1"/>
  <c r="B2568"/>
  <c r="A2568" s="1"/>
  <c r="B2572"/>
  <c r="A2572" s="1"/>
  <c r="B2576"/>
  <c r="A2576" s="1"/>
  <c r="B2580"/>
  <c r="A2580" s="1"/>
  <c r="B2584"/>
  <c r="A2584" s="1"/>
  <c r="B2588"/>
  <c r="A2588" s="1"/>
  <c r="B2592"/>
  <c r="A2592" s="1"/>
  <c r="B2596"/>
  <c r="A2596" s="1"/>
  <c r="B2600"/>
  <c r="A2600" s="1"/>
  <c r="B2604"/>
  <c r="A2604" s="1"/>
  <c r="B2608"/>
  <c r="A2608" s="1"/>
  <c r="B2612"/>
  <c r="A2612" s="1"/>
  <c r="B2616"/>
  <c r="A2616" s="1"/>
  <c r="B2620"/>
  <c r="A2620" s="1"/>
  <c r="B2624"/>
  <c r="A2624" s="1"/>
  <c r="B2628"/>
  <c r="A2628" s="1"/>
  <c r="B2632"/>
  <c r="A2632" s="1"/>
  <c r="B2636"/>
  <c r="A2636" s="1"/>
  <c r="B2640"/>
  <c r="A2640" s="1"/>
  <c r="B2644"/>
  <c r="A2644" s="1"/>
  <c r="B2648"/>
  <c r="A2648" s="1"/>
  <c r="B2652"/>
  <c r="A2652" s="1"/>
  <c r="B2656"/>
  <c r="A2656" s="1"/>
  <c r="B2660"/>
  <c r="A2660" s="1"/>
  <c r="B2664"/>
  <c r="A2664" s="1"/>
  <c r="B2668"/>
  <c r="A2668" s="1"/>
  <c r="B2672"/>
  <c r="A2672" s="1"/>
  <c r="B2676"/>
  <c r="A2676" s="1"/>
  <c r="B2680"/>
  <c r="A2680" s="1"/>
  <c r="B2684"/>
  <c r="A2684" s="1"/>
  <c r="B2688"/>
  <c r="A2688" s="1"/>
  <c r="B2692"/>
  <c r="A2692" s="1"/>
  <c r="B2696"/>
  <c r="A2696" s="1"/>
  <c r="B2700"/>
  <c r="A2700" s="1"/>
  <c r="B2704"/>
  <c r="A2704" s="1"/>
  <c r="B2708"/>
  <c r="A2708" s="1"/>
  <c r="B2712"/>
  <c r="A2712" s="1"/>
  <c r="B2716"/>
  <c r="A2716" s="1"/>
  <c r="B2720"/>
  <c r="A2720" s="1"/>
  <c r="B2724"/>
  <c r="A2724" s="1"/>
  <c r="B2728"/>
  <c r="A2728" s="1"/>
  <c r="B2732"/>
  <c r="A2732" s="1"/>
  <c r="B2736"/>
  <c r="A2736" s="1"/>
  <c r="B2740"/>
  <c r="A2740" s="1"/>
  <c r="B2744"/>
  <c r="A2744" s="1"/>
  <c r="B2748"/>
  <c r="A2748" s="1"/>
  <c r="B2752"/>
  <c r="A2752" s="1"/>
  <c r="B2756"/>
  <c r="A2756" s="1"/>
  <c r="B2760"/>
  <c r="A2760" s="1"/>
  <c r="B2764"/>
  <c r="A2764" s="1"/>
  <c r="B2768"/>
  <c r="A2768" s="1"/>
  <c r="B2772"/>
  <c r="A2772" s="1"/>
  <c r="B2776"/>
  <c r="A2776" s="1"/>
  <c r="B2780"/>
  <c r="A2780" s="1"/>
  <c r="B2784"/>
  <c r="A2784" s="1"/>
  <c r="B2788"/>
  <c r="A2788" s="1"/>
  <c r="B2792"/>
  <c r="A2792" s="1"/>
  <c r="B2796"/>
  <c r="A2796" s="1"/>
  <c r="B2800"/>
  <c r="A2800" s="1"/>
  <c r="B2804"/>
  <c r="A2804" s="1"/>
  <c r="B2808"/>
  <c r="A2808" s="1"/>
  <c r="B2812"/>
  <c r="A2812" s="1"/>
  <c r="B2816"/>
  <c r="A2816" s="1"/>
  <c r="B2820"/>
  <c r="A2820" s="1"/>
  <c r="B2824"/>
  <c r="A2824" s="1"/>
  <c r="B2828"/>
  <c r="A2828" s="1"/>
  <c r="B2832"/>
  <c r="A2832" s="1"/>
  <c r="B2836"/>
  <c r="A2836" s="1"/>
  <c r="B2840"/>
  <c r="A2840" s="1"/>
  <c r="B2844"/>
  <c r="A2844" s="1"/>
  <c r="B2848"/>
  <c r="A2848" s="1"/>
  <c r="B2852"/>
  <c r="A2852" s="1"/>
  <c r="B2856"/>
  <c r="A2856" s="1"/>
  <c r="B2860"/>
  <c r="A2860" s="1"/>
  <c r="B2864"/>
  <c r="A2864" s="1"/>
  <c r="B2868"/>
  <c r="A2868" s="1"/>
  <c r="B2872"/>
  <c r="A2872" s="1"/>
  <c r="B2876"/>
  <c r="A2876" s="1"/>
  <c r="B2880"/>
  <c r="A2880" s="1"/>
  <c r="B2884"/>
  <c r="A2884" s="1"/>
  <c r="B2888"/>
  <c r="A2888" s="1"/>
  <c r="B2892"/>
  <c r="A2892" s="1"/>
  <c r="B2896"/>
  <c r="A2896" s="1"/>
  <c r="B2900"/>
  <c r="A2900" s="1"/>
  <c r="B2904"/>
  <c r="A2904" s="1"/>
  <c r="B2908"/>
  <c r="A2908" s="1"/>
  <c r="B2912"/>
  <c r="A2912" s="1"/>
  <c r="B2916"/>
  <c r="A2916" s="1"/>
  <c r="B2920"/>
  <c r="A2920" s="1"/>
  <c r="B2924"/>
  <c r="A2924" s="1"/>
  <c r="B2928"/>
  <c r="A2928" s="1"/>
  <c r="B2932"/>
  <c r="A2932" s="1"/>
  <c r="B2936"/>
  <c r="A2936" s="1"/>
  <c r="B2940"/>
  <c r="A2940" s="1"/>
  <c r="B2944"/>
  <c r="A2944" s="1"/>
  <c r="B2948"/>
  <c r="A2948" s="1"/>
  <c r="B2952"/>
  <c r="A2952" s="1"/>
  <c r="B2956"/>
  <c r="A2956" s="1"/>
  <c r="B2960"/>
  <c r="A2960" s="1"/>
  <c r="B2964"/>
  <c r="A2964" s="1"/>
  <c r="B2968"/>
  <c r="A2968" s="1"/>
  <c r="B2972"/>
  <c r="A2972" s="1"/>
  <c r="B2976"/>
  <c r="A2976" s="1"/>
  <c r="B2980"/>
  <c r="A2980" s="1"/>
  <c r="B2984"/>
  <c r="A2984" s="1"/>
  <c r="B2988"/>
  <c r="A2988" s="1"/>
  <c r="B2992"/>
  <c r="A2992" s="1"/>
  <c r="B2996"/>
  <c r="A2996" s="1"/>
  <c r="B3000"/>
  <c r="A3000" s="1"/>
  <c r="B3004"/>
  <c r="A3004" s="1"/>
  <c r="B3008"/>
  <c r="A3008" s="1"/>
  <c r="B3012"/>
  <c r="A3012" s="1"/>
  <c r="B3016"/>
  <c r="A3016" s="1"/>
  <c r="B3020"/>
  <c r="A3020" s="1"/>
  <c r="B3024"/>
  <c r="A3024" s="1"/>
  <c r="B3028"/>
  <c r="A3028" s="1"/>
  <c r="B3032"/>
  <c r="A3032" s="1"/>
  <c r="B3036"/>
  <c r="A3036" s="1"/>
  <c r="B3040"/>
  <c r="A3040" s="1"/>
  <c r="B3044"/>
  <c r="A3044" s="1"/>
  <c r="B3048"/>
  <c r="A3048" s="1"/>
  <c r="B3052"/>
  <c r="A3052" s="1"/>
  <c r="B3056"/>
  <c r="A3056" s="1"/>
  <c r="B3060"/>
  <c r="A3060" s="1"/>
  <c r="B3064"/>
  <c r="A3064" s="1"/>
  <c r="B3068"/>
  <c r="A3068" s="1"/>
  <c r="B3072"/>
  <c r="A3072" s="1"/>
  <c r="B3076"/>
  <c r="A3076" s="1"/>
  <c r="B3080"/>
  <c r="A3080" s="1"/>
  <c r="B3084"/>
  <c r="A3084" s="1"/>
  <c r="B3088"/>
  <c r="A3088" s="1"/>
  <c r="B3092"/>
  <c r="A3092" s="1"/>
  <c r="E3092" s="1"/>
  <c r="B3096"/>
  <c r="A3096" s="1"/>
  <c r="E3096" s="1"/>
  <c r="B3100"/>
  <c r="A3100" s="1"/>
  <c r="E3100" s="1"/>
  <c r="B3104"/>
  <c r="A3104" s="1"/>
  <c r="E3104" s="1"/>
  <c r="B3108"/>
  <c r="A3108" s="1"/>
  <c r="E3108" s="1"/>
  <c r="B3112"/>
  <c r="A3112" s="1"/>
  <c r="E3112" s="1"/>
  <c r="B3116"/>
  <c r="A3116" s="1"/>
  <c r="E3116" s="1"/>
  <c r="B3120"/>
  <c r="A3120" s="1"/>
  <c r="E3120" s="1"/>
  <c r="B3124"/>
  <c r="A3124" s="1"/>
  <c r="E3124" s="1"/>
  <c r="B3128"/>
  <c r="A3128" s="1"/>
  <c r="E3128" s="1"/>
  <c r="B3132"/>
  <c r="A3132" s="1"/>
  <c r="E3132" s="1"/>
  <c r="B3136"/>
  <c r="A3136" s="1"/>
  <c r="E3136" s="1"/>
  <c r="B3140"/>
  <c r="A3140" s="1"/>
  <c r="E3140" s="1"/>
  <c r="B3144"/>
  <c r="A3144" s="1"/>
  <c r="E3144" s="1"/>
  <c r="B3148"/>
  <c r="A3148" s="1"/>
  <c r="E3148" s="1"/>
  <c r="B3152"/>
  <c r="A3152" s="1"/>
  <c r="E3152" s="1"/>
  <c r="B3156"/>
  <c r="A3156" s="1"/>
  <c r="E3156" s="1"/>
  <c r="B3160"/>
  <c r="A3160" s="1"/>
  <c r="E3160" s="1"/>
  <c r="B3164"/>
  <c r="A3164" s="1"/>
  <c r="E3164" s="1"/>
  <c r="B3168"/>
  <c r="A3168" s="1"/>
  <c r="E3168" s="1"/>
  <c r="B3172"/>
  <c r="A3172" s="1"/>
  <c r="E3172" s="1"/>
  <c r="B3176"/>
  <c r="A3176" s="1"/>
  <c r="E3176" s="1"/>
  <c r="B3180"/>
  <c r="A3180" s="1"/>
  <c r="E3180" s="1"/>
  <c r="B3184"/>
  <c r="A3184" s="1"/>
  <c r="E3184" s="1"/>
  <c r="B3188"/>
  <c r="A3188" s="1"/>
  <c r="E3188" s="1"/>
  <c r="B3192"/>
  <c r="A3192" s="1"/>
  <c r="E3192" s="1"/>
  <c r="B3196"/>
  <c r="A3196" s="1"/>
  <c r="E3196" s="1"/>
  <c r="B3200"/>
  <c r="A3200" s="1"/>
  <c r="E3200" s="1"/>
  <c r="B3204"/>
  <c r="A3204" s="1"/>
  <c r="E3204" s="1"/>
  <c r="B3208"/>
  <c r="A3208" s="1"/>
  <c r="E3208" s="1"/>
  <c r="B3212"/>
  <c r="A3212" s="1"/>
  <c r="E3212" s="1"/>
  <c r="B3216"/>
  <c r="A3216" s="1"/>
  <c r="E3216" s="1"/>
  <c r="B3220"/>
  <c r="A3220" s="1"/>
  <c r="E3220" s="1"/>
  <c r="B3224"/>
  <c r="A3224" s="1"/>
  <c r="E3224" s="1"/>
  <c r="B3228"/>
  <c r="A3228" s="1"/>
  <c r="E3228" s="1"/>
  <c r="B3232"/>
  <c r="A3232" s="1"/>
  <c r="E3232" s="1"/>
  <c r="B3236"/>
  <c r="A3236" s="1"/>
  <c r="E3236" s="1"/>
  <c r="B3240"/>
  <c r="A3240" s="1"/>
  <c r="E3240" s="1"/>
  <c r="B3244"/>
  <c r="A3244" s="1"/>
  <c r="E3244" s="1"/>
  <c r="B3248"/>
  <c r="A3248" s="1"/>
  <c r="E3248" s="1"/>
  <c r="B3252"/>
  <c r="A3252" s="1"/>
  <c r="E3252" s="1"/>
  <c r="B3256"/>
  <c r="A3256" s="1"/>
  <c r="E3256" s="1"/>
  <c r="B3260"/>
  <c r="A3260" s="1"/>
  <c r="E3260" s="1"/>
  <c r="B3264"/>
  <c r="A3264" s="1"/>
  <c r="E3264" s="1"/>
  <c r="B3268"/>
  <c r="A3268" s="1"/>
  <c r="E3268" s="1"/>
  <c r="B3272"/>
  <c r="A3272" s="1"/>
  <c r="E3272" s="1"/>
  <c r="B3276"/>
  <c r="A3276" s="1"/>
  <c r="E3276" s="1"/>
  <c r="B3280"/>
  <c r="A3280" s="1"/>
  <c r="E3280" s="1"/>
  <c r="B3284"/>
  <c r="A3284" s="1"/>
  <c r="E3284" s="1"/>
  <c r="B3288"/>
  <c r="A3288" s="1"/>
  <c r="E3288" s="1"/>
  <c r="B3292"/>
  <c r="A3292" s="1"/>
  <c r="E3292" s="1"/>
  <c r="B3296"/>
  <c r="A3296" s="1"/>
  <c r="E3296" s="1"/>
  <c r="B3300"/>
  <c r="A3300" s="1"/>
  <c r="E3300" s="1"/>
  <c r="B3304"/>
  <c r="A3304" s="1"/>
  <c r="E3304" s="1"/>
  <c r="B3308"/>
  <c r="A3308" s="1"/>
  <c r="E3308" s="1"/>
  <c r="B3312"/>
  <c r="A3312" s="1"/>
  <c r="E3312" s="1"/>
  <c r="B3316"/>
  <c r="A3316" s="1"/>
  <c r="E3316" s="1"/>
  <c r="B3320"/>
  <c r="A3320" s="1"/>
  <c r="E3320" s="1"/>
  <c r="B3324"/>
  <c r="A3324" s="1"/>
  <c r="E3324" s="1"/>
  <c r="B3328"/>
  <c r="A3328" s="1"/>
  <c r="E3328" s="1"/>
  <c r="B3332"/>
  <c r="A3332" s="1"/>
  <c r="E3332" s="1"/>
  <c r="B3336"/>
  <c r="A3336" s="1"/>
  <c r="E3336" s="1"/>
  <c r="B3340"/>
  <c r="A3340" s="1"/>
  <c r="E3340" s="1"/>
  <c r="B3344"/>
  <c r="A3344" s="1"/>
  <c r="E3344" s="1"/>
  <c r="B3348"/>
  <c r="A3348" s="1"/>
  <c r="E3348" s="1"/>
  <c r="B3352"/>
  <c r="A3352" s="1"/>
  <c r="E3352" s="1"/>
  <c r="B3356"/>
  <c r="A3356" s="1"/>
  <c r="E3356" s="1"/>
  <c r="B3360"/>
  <c r="A3360" s="1"/>
  <c r="E3360" s="1"/>
  <c r="B3364"/>
  <c r="A3364" s="1"/>
  <c r="E3364" s="1"/>
  <c r="B3368"/>
  <c r="A3368" s="1"/>
  <c r="E3368" s="1"/>
  <c r="B3372"/>
  <c r="A3372" s="1"/>
  <c r="B3376"/>
  <c r="A3376" s="1"/>
  <c r="B3380"/>
  <c r="A3380" s="1"/>
  <c r="B3384"/>
  <c r="A3384" s="1"/>
  <c r="B3388"/>
  <c r="A3388" s="1"/>
  <c r="B3392"/>
  <c r="A3392" s="1"/>
  <c r="B3396"/>
  <c r="A3396" s="1"/>
  <c r="B3400"/>
  <c r="A3400" s="1"/>
  <c r="B3404"/>
  <c r="A3404" s="1"/>
  <c r="B3408"/>
  <c r="A3408" s="1"/>
  <c r="B3412"/>
  <c r="A3412" s="1"/>
  <c r="B3416"/>
  <c r="A3416" s="1"/>
  <c r="B3420"/>
  <c r="A3420" s="1"/>
  <c r="B3424"/>
  <c r="A3424" s="1"/>
  <c r="B3428"/>
  <c r="A3428" s="1"/>
  <c r="B3432"/>
  <c r="A3432" s="1"/>
  <c r="B3436"/>
  <c r="A3436" s="1"/>
  <c r="B3440"/>
  <c r="A3440" s="1"/>
  <c r="B3444"/>
  <c r="A3444" s="1"/>
  <c r="B3448"/>
  <c r="A3448" s="1"/>
  <c r="B3452"/>
  <c r="A3452" s="1"/>
  <c r="B3456"/>
  <c r="A3456" s="1"/>
  <c r="B3460"/>
  <c r="A3460" s="1"/>
  <c r="B3464"/>
  <c r="A3464" s="1"/>
  <c r="B3468"/>
  <c r="A3468" s="1"/>
  <c r="B3472"/>
  <c r="A3472" s="1"/>
  <c r="B3476"/>
  <c r="A3476" s="1"/>
  <c r="B3480"/>
  <c r="A3480" s="1"/>
  <c r="B3484"/>
  <c r="A3484" s="1"/>
  <c r="B3488"/>
  <c r="A3488" s="1"/>
  <c r="B3492"/>
  <c r="A3492" s="1"/>
  <c r="B3496"/>
  <c r="A3496" s="1"/>
  <c r="B3500"/>
  <c r="A3500" s="1"/>
  <c r="B3504"/>
  <c r="A3504" s="1"/>
  <c r="B3508"/>
  <c r="A3508" s="1"/>
  <c r="B3512"/>
  <c r="A3512" s="1"/>
  <c r="B3516"/>
  <c r="A3516" s="1"/>
  <c r="B3520"/>
  <c r="A3520" s="1"/>
  <c r="B3524"/>
  <c r="A3524" s="1"/>
  <c r="B3528"/>
  <c r="A3528" s="1"/>
  <c r="B3532"/>
  <c r="A3532" s="1"/>
  <c r="B3536"/>
  <c r="A3536" s="1"/>
  <c r="B3540"/>
  <c r="A3540" s="1"/>
  <c r="B3544"/>
  <c r="A3544" s="1"/>
  <c r="B3548"/>
  <c r="A3548" s="1"/>
  <c r="B3552"/>
  <c r="A3552" s="1"/>
  <c r="B3556"/>
  <c r="A3556" s="1"/>
  <c r="B3560"/>
  <c r="A3560" s="1"/>
  <c r="B3564"/>
  <c r="A3564" s="1"/>
  <c r="B3568"/>
  <c r="A3568" s="1"/>
  <c r="B3572"/>
  <c r="A3572" s="1"/>
  <c r="B3576"/>
  <c r="A3576" s="1"/>
  <c r="B3580"/>
  <c r="A3580" s="1"/>
  <c r="B3584"/>
  <c r="A3584" s="1"/>
  <c r="B3588"/>
  <c r="A3588" s="1"/>
  <c r="B3592"/>
  <c r="A3592" s="1"/>
  <c r="B3596"/>
  <c r="A3596" s="1"/>
  <c r="B3600"/>
  <c r="A3600" s="1"/>
  <c r="B3604"/>
  <c r="A3604" s="1"/>
  <c r="B3608"/>
  <c r="A3608" s="1"/>
  <c r="B3612"/>
  <c r="A3612" s="1"/>
  <c r="B3616"/>
  <c r="A3616" s="1"/>
  <c r="B3620"/>
  <c r="A3620" s="1"/>
  <c r="B3624"/>
  <c r="A3624" s="1"/>
  <c r="B3628"/>
  <c r="A3628" s="1"/>
  <c r="B3632"/>
  <c r="A3632" s="1"/>
  <c r="B3636"/>
  <c r="A3636" s="1"/>
  <c r="B3640"/>
  <c r="A3640" s="1"/>
  <c r="B3644"/>
  <c r="A3644" s="1"/>
  <c r="B3648"/>
  <c r="A3648" s="1"/>
  <c r="B3652"/>
  <c r="A3652" s="1"/>
  <c r="B3656"/>
  <c r="A3656" s="1"/>
  <c r="B3660"/>
  <c r="A3660" s="1"/>
  <c r="B3664"/>
  <c r="A3664" s="1"/>
  <c r="B3668"/>
  <c r="A3668" s="1"/>
  <c r="B3672"/>
  <c r="A3672" s="1"/>
  <c r="B3676"/>
  <c r="A3676" s="1"/>
  <c r="B3680"/>
  <c r="A3680" s="1"/>
  <c r="B3684"/>
  <c r="A3684" s="1"/>
  <c r="B3688"/>
  <c r="A3688" s="1"/>
  <c r="B3692"/>
  <c r="A3692" s="1"/>
  <c r="B3696"/>
  <c r="A3696" s="1"/>
  <c r="B3700"/>
  <c r="A3700" s="1"/>
  <c r="B3704"/>
  <c r="A3704" s="1"/>
  <c r="B3708"/>
  <c r="A3708" s="1"/>
  <c r="B3712"/>
  <c r="A3712" s="1"/>
  <c r="B3716"/>
  <c r="A3716" s="1"/>
  <c r="B3720"/>
  <c r="A3720" s="1"/>
  <c r="B3724"/>
  <c r="A3724" s="1"/>
  <c r="B3728"/>
  <c r="A3728" s="1"/>
  <c r="B3732"/>
  <c r="A3732" s="1"/>
  <c r="B3736"/>
  <c r="A3736" s="1"/>
  <c r="B3740"/>
  <c r="A3740" s="1"/>
  <c r="B3744"/>
  <c r="A3744" s="1"/>
  <c r="B3748"/>
  <c r="A3748" s="1"/>
  <c r="B3752"/>
  <c r="A3752" s="1"/>
  <c r="B3756"/>
  <c r="A3756" s="1"/>
  <c r="B3760"/>
  <c r="A3760" s="1"/>
  <c r="B3764"/>
  <c r="A3764" s="1"/>
  <c r="B3768"/>
  <c r="A3768" s="1"/>
  <c r="B3772"/>
  <c r="A3772" s="1"/>
  <c r="B3776"/>
  <c r="A3776" s="1"/>
  <c r="B3780"/>
  <c r="A3780" s="1"/>
  <c r="B3784"/>
  <c r="A3784" s="1"/>
  <c r="B3788"/>
  <c r="A3788" s="1"/>
  <c r="B3792"/>
  <c r="A3792" s="1"/>
  <c r="B3796"/>
  <c r="A3796" s="1"/>
  <c r="B3800"/>
  <c r="A3800" s="1"/>
  <c r="B3804"/>
  <c r="A3804" s="1"/>
  <c r="B3808"/>
  <c r="A3808" s="1"/>
  <c r="B3812"/>
  <c r="A3812" s="1"/>
  <c r="B3816"/>
  <c r="A3816" s="1"/>
  <c r="B3820"/>
  <c r="A3820" s="1"/>
  <c r="B3824"/>
  <c r="A3824" s="1"/>
  <c r="B3828"/>
  <c r="A3828" s="1"/>
  <c r="B3832"/>
  <c r="A3832" s="1"/>
  <c r="B3836"/>
  <c r="A3836" s="1"/>
  <c r="B3840"/>
  <c r="A3840" s="1"/>
  <c r="B3844"/>
  <c r="A3844" s="1"/>
  <c r="B3848"/>
  <c r="A3848" s="1"/>
  <c r="B3852"/>
  <c r="A3852" s="1"/>
  <c r="B3856"/>
  <c r="A3856" s="1"/>
  <c r="B3860"/>
  <c r="A3860" s="1"/>
  <c r="B3864"/>
  <c r="A3864" s="1"/>
  <c r="B3868"/>
  <c r="A3868" s="1"/>
  <c r="B3872"/>
  <c r="A3872" s="1"/>
  <c r="B3876"/>
  <c r="A3876" s="1"/>
  <c r="B3880"/>
  <c r="A3880" s="1"/>
  <c r="B3884"/>
  <c r="A3884" s="1"/>
  <c r="B3888"/>
  <c r="A3888" s="1"/>
  <c r="B3892"/>
  <c r="A3892" s="1"/>
  <c r="B3896"/>
  <c r="A3896" s="1"/>
  <c r="B3900"/>
  <c r="A3900" s="1"/>
  <c r="B3904"/>
  <c r="A3904" s="1"/>
  <c r="B3908"/>
  <c r="A3908" s="1"/>
  <c r="B3912"/>
  <c r="A3912" s="1"/>
  <c r="B3916"/>
  <c r="A3916" s="1"/>
  <c r="B3920"/>
  <c r="A3920" s="1"/>
  <c r="B3924"/>
  <c r="A3924" s="1"/>
  <c r="B3928"/>
  <c r="A3928" s="1"/>
  <c r="B3932"/>
  <c r="A3932" s="1"/>
  <c r="B3936"/>
  <c r="A3936" s="1"/>
  <c r="B3940"/>
  <c r="A3940" s="1"/>
  <c r="B3944"/>
  <c r="A3944" s="1"/>
  <c r="B3948"/>
  <c r="A3948" s="1"/>
  <c r="B3952"/>
  <c r="A3952" s="1"/>
  <c r="B3956"/>
  <c r="A3956" s="1"/>
  <c r="B2205"/>
  <c r="A2205" s="1"/>
  <c r="B2213"/>
  <c r="A2213" s="1"/>
  <c r="B2221"/>
  <c r="A2221" s="1"/>
  <c r="B2229"/>
  <c r="A2229" s="1"/>
  <c r="B2237"/>
  <c r="A2237" s="1"/>
  <c r="B2245"/>
  <c r="A2245" s="1"/>
  <c r="B2253"/>
  <c r="A2253" s="1"/>
  <c r="B2259"/>
  <c r="A2259" s="1"/>
  <c r="B2263"/>
  <c r="A2263" s="1"/>
  <c r="B2267"/>
  <c r="A2267" s="1"/>
  <c r="B2271"/>
  <c r="A2271" s="1"/>
  <c r="B2275"/>
  <c r="A2275" s="1"/>
  <c r="B2279"/>
  <c r="A2279" s="1"/>
  <c r="B2283"/>
  <c r="A2283" s="1"/>
  <c r="B2287"/>
  <c r="A2287" s="1"/>
  <c r="B2291"/>
  <c r="A2291" s="1"/>
  <c r="B2295"/>
  <c r="A2295" s="1"/>
  <c r="B2299"/>
  <c r="A2299" s="1"/>
  <c r="B2303"/>
  <c r="A2303" s="1"/>
  <c r="B2307"/>
  <c r="A2307" s="1"/>
  <c r="B2311"/>
  <c r="A2311" s="1"/>
  <c r="B2315"/>
  <c r="A2315" s="1"/>
  <c r="B2319"/>
  <c r="A2319" s="1"/>
  <c r="B2323"/>
  <c r="A2323" s="1"/>
  <c r="B2327"/>
  <c r="A2327" s="1"/>
  <c r="B2331"/>
  <c r="A2331" s="1"/>
  <c r="B2335"/>
  <c r="A2335" s="1"/>
  <c r="B2339"/>
  <c r="A2339" s="1"/>
  <c r="B2343"/>
  <c r="A2343" s="1"/>
  <c r="B2347"/>
  <c r="A2347" s="1"/>
  <c r="B2351"/>
  <c r="A2351" s="1"/>
  <c r="B2355"/>
  <c r="A2355" s="1"/>
  <c r="B2359"/>
  <c r="A2359" s="1"/>
  <c r="B2363"/>
  <c r="A2363" s="1"/>
  <c r="B2367"/>
  <c r="A2367" s="1"/>
  <c r="B2371"/>
  <c r="A2371" s="1"/>
  <c r="B2375"/>
  <c r="A2375" s="1"/>
  <c r="B2379"/>
  <c r="A2379" s="1"/>
  <c r="B2383"/>
  <c r="A2383" s="1"/>
  <c r="B2387"/>
  <c r="A2387" s="1"/>
  <c r="B2391"/>
  <c r="A2391" s="1"/>
  <c r="B2395"/>
  <c r="A2395" s="1"/>
  <c r="B2399"/>
  <c r="A2399" s="1"/>
  <c r="B2403"/>
  <c r="A2403" s="1"/>
  <c r="B2407"/>
  <c r="A2407" s="1"/>
  <c r="B2411"/>
  <c r="A2411" s="1"/>
  <c r="B2415"/>
  <c r="A2415" s="1"/>
  <c r="B2419"/>
  <c r="A2419" s="1"/>
  <c r="B2423"/>
  <c r="A2423" s="1"/>
  <c r="B2427"/>
  <c r="A2427" s="1"/>
  <c r="B2431"/>
  <c r="A2431" s="1"/>
  <c r="B2435"/>
  <c r="A2435" s="1"/>
  <c r="B2439"/>
  <c r="A2439" s="1"/>
  <c r="B2443"/>
  <c r="A2443" s="1"/>
  <c r="B2447"/>
  <c r="A2447" s="1"/>
  <c r="B2451"/>
  <c r="A2451" s="1"/>
  <c r="B2455"/>
  <c r="A2455" s="1"/>
  <c r="B2459"/>
  <c r="A2459" s="1"/>
  <c r="B2463"/>
  <c r="A2463" s="1"/>
  <c r="B2467"/>
  <c r="A2467" s="1"/>
  <c r="B2471"/>
  <c r="A2471" s="1"/>
  <c r="B2475"/>
  <c r="A2475" s="1"/>
  <c r="B2479"/>
  <c r="A2479" s="1"/>
  <c r="B2483"/>
  <c r="A2483" s="1"/>
  <c r="B2487"/>
  <c r="A2487" s="1"/>
  <c r="B2491"/>
  <c r="A2491" s="1"/>
  <c r="B2495"/>
  <c r="A2495" s="1"/>
  <c r="B2499"/>
  <c r="A2499" s="1"/>
  <c r="B2503"/>
  <c r="A2503" s="1"/>
  <c r="B2507"/>
  <c r="A2507" s="1"/>
  <c r="B2511"/>
  <c r="A2511" s="1"/>
  <c r="B2515"/>
  <c r="A2515" s="1"/>
  <c r="B2519"/>
  <c r="A2519" s="1"/>
  <c r="B2523"/>
  <c r="A2523" s="1"/>
  <c r="B2527"/>
  <c r="A2527" s="1"/>
  <c r="B2531"/>
  <c r="A2531" s="1"/>
  <c r="B2535"/>
  <c r="A2535" s="1"/>
  <c r="B2539"/>
  <c r="A2539" s="1"/>
  <c r="B2543"/>
  <c r="A2543" s="1"/>
  <c r="B2547"/>
  <c r="A2547" s="1"/>
  <c r="B2551"/>
  <c r="A2551" s="1"/>
  <c r="B2555"/>
  <c r="A2555" s="1"/>
  <c r="B2559"/>
  <c r="A2559" s="1"/>
  <c r="B2563"/>
  <c r="A2563" s="1"/>
  <c r="B2567"/>
  <c r="A2567" s="1"/>
  <c r="B2571"/>
  <c r="A2571" s="1"/>
  <c r="B2575"/>
  <c r="A2575" s="1"/>
  <c r="B2579"/>
  <c r="A2579" s="1"/>
  <c r="B2583"/>
  <c r="A2583" s="1"/>
  <c r="B2587"/>
  <c r="A2587" s="1"/>
  <c r="B2591"/>
  <c r="A2591" s="1"/>
  <c r="B2595"/>
  <c r="A2595" s="1"/>
  <c r="B2599"/>
  <c r="A2599" s="1"/>
  <c r="B2603"/>
  <c r="A2603" s="1"/>
  <c r="B2607"/>
  <c r="A2607" s="1"/>
  <c r="B2611"/>
  <c r="A2611" s="1"/>
  <c r="B2615"/>
  <c r="A2615" s="1"/>
  <c r="B2619"/>
  <c r="A2619" s="1"/>
  <c r="B2623"/>
  <c r="A2623" s="1"/>
  <c r="B2627"/>
  <c r="A2627" s="1"/>
  <c r="B2631"/>
  <c r="A2631" s="1"/>
  <c r="B2635"/>
  <c r="A2635" s="1"/>
  <c r="B2639"/>
  <c r="A2639" s="1"/>
  <c r="B2643"/>
  <c r="A2643" s="1"/>
  <c r="B2647"/>
  <c r="A2647" s="1"/>
  <c r="B2651"/>
  <c r="A2651" s="1"/>
  <c r="B2655"/>
  <c r="A2655" s="1"/>
  <c r="B2659"/>
  <c r="A2659" s="1"/>
  <c r="B2663"/>
  <c r="A2663" s="1"/>
  <c r="B2667"/>
  <c r="A2667" s="1"/>
  <c r="B2671"/>
  <c r="A2671" s="1"/>
  <c r="B2675"/>
  <c r="A2675" s="1"/>
  <c r="B2679"/>
  <c r="A2679" s="1"/>
  <c r="B2683"/>
  <c r="A2683" s="1"/>
  <c r="B2687"/>
  <c r="A2687" s="1"/>
  <c r="B2691"/>
  <c r="A2691" s="1"/>
  <c r="B2695"/>
  <c r="A2695" s="1"/>
  <c r="B2699"/>
  <c r="A2699" s="1"/>
  <c r="B2703"/>
  <c r="A2703" s="1"/>
  <c r="B2707"/>
  <c r="A2707" s="1"/>
  <c r="B2711"/>
  <c r="A2711" s="1"/>
  <c r="B2715"/>
  <c r="A2715" s="1"/>
  <c r="B2719"/>
  <c r="A2719" s="1"/>
  <c r="B2723"/>
  <c r="A2723" s="1"/>
  <c r="B2727"/>
  <c r="A2727" s="1"/>
  <c r="B2731"/>
  <c r="A2731" s="1"/>
  <c r="B2735"/>
  <c r="A2735" s="1"/>
  <c r="B2739"/>
  <c r="A2739" s="1"/>
  <c r="B2743"/>
  <c r="A2743" s="1"/>
  <c r="B2747"/>
  <c r="A2747" s="1"/>
  <c r="B2751"/>
  <c r="A2751" s="1"/>
  <c r="B2755"/>
  <c r="A2755" s="1"/>
  <c r="B2759"/>
  <c r="A2759" s="1"/>
  <c r="B2763"/>
  <c r="A2763" s="1"/>
  <c r="B2767"/>
  <c r="A2767" s="1"/>
  <c r="B2771"/>
  <c r="A2771" s="1"/>
  <c r="B2775"/>
  <c r="A2775" s="1"/>
  <c r="B2779"/>
  <c r="A2779" s="1"/>
  <c r="B2783"/>
  <c r="A2783" s="1"/>
  <c r="B2787"/>
  <c r="A2787" s="1"/>
  <c r="B2791"/>
  <c r="A2791" s="1"/>
  <c r="B2795"/>
  <c r="A2795" s="1"/>
  <c r="B2799"/>
  <c r="A2799" s="1"/>
  <c r="B2803"/>
  <c r="A2803" s="1"/>
  <c r="B2807"/>
  <c r="A2807" s="1"/>
  <c r="B2811"/>
  <c r="A2811" s="1"/>
  <c r="B2815"/>
  <c r="A2815" s="1"/>
  <c r="B2819"/>
  <c r="A2819" s="1"/>
  <c r="B2823"/>
  <c r="A2823" s="1"/>
  <c r="B2827"/>
  <c r="A2827" s="1"/>
  <c r="B2831"/>
  <c r="A2831" s="1"/>
  <c r="B2835"/>
  <c r="A2835" s="1"/>
  <c r="B2839"/>
  <c r="A2839" s="1"/>
  <c r="B2843"/>
  <c r="A2843" s="1"/>
  <c r="B2847"/>
  <c r="A2847" s="1"/>
  <c r="B2851"/>
  <c r="A2851" s="1"/>
  <c r="B2855"/>
  <c r="A2855" s="1"/>
  <c r="B2859"/>
  <c r="A2859" s="1"/>
  <c r="B2863"/>
  <c r="A2863" s="1"/>
  <c r="B2867"/>
  <c r="A2867" s="1"/>
  <c r="B2871"/>
  <c r="A2871" s="1"/>
  <c r="B2875"/>
  <c r="A2875" s="1"/>
  <c r="B2879"/>
  <c r="A2879" s="1"/>
  <c r="B2883"/>
  <c r="A2883" s="1"/>
  <c r="B2887"/>
  <c r="A2887" s="1"/>
  <c r="B2891"/>
  <c r="A2891" s="1"/>
  <c r="B2895"/>
  <c r="A2895" s="1"/>
  <c r="B2899"/>
  <c r="A2899" s="1"/>
  <c r="B2903"/>
  <c r="A2903" s="1"/>
  <c r="B2907"/>
  <c r="A2907" s="1"/>
  <c r="B2911"/>
  <c r="A2911" s="1"/>
  <c r="B2915"/>
  <c r="A2915" s="1"/>
  <c r="B2919"/>
  <c r="A2919" s="1"/>
  <c r="B2923"/>
  <c r="A2923" s="1"/>
  <c r="B2927"/>
  <c r="A2927" s="1"/>
  <c r="B2931"/>
  <c r="A2931" s="1"/>
  <c r="B2935"/>
  <c r="A2935" s="1"/>
  <c r="B2939"/>
  <c r="A2939" s="1"/>
  <c r="B2943"/>
  <c r="A2943" s="1"/>
  <c r="B2947"/>
  <c r="A2947" s="1"/>
  <c r="B2951"/>
  <c r="A2951" s="1"/>
  <c r="B2955"/>
  <c r="A2955" s="1"/>
  <c r="B2959"/>
  <c r="A2959" s="1"/>
  <c r="B2963"/>
  <c r="A2963" s="1"/>
  <c r="B2967"/>
  <c r="A2967" s="1"/>
  <c r="B2971"/>
  <c r="A2971" s="1"/>
  <c r="B2975"/>
  <c r="A2975" s="1"/>
  <c r="B2979"/>
  <c r="A2979" s="1"/>
  <c r="B2983"/>
  <c r="A2983" s="1"/>
  <c r="B2987"/>
  <c r="A2987" s="1"/>
  <c r="B2991"/>
  <c r="A2991" s="1"/>
  <c r="B2995"/>
  <c r="A2995" s="1"/>
  <c r="B2999"/>
  <c r="A2999" s="1"/>
  <c r="B3003"/>
  <c r="A3003" s="1"/>
  <c r="B3007"/>
  <c r="A3007" s="1"/>
  <c r="B3011"/>
  <c r="A3011" s="1"/>
  <c r="B3015"/>
  <c r="A3015" s="1"/>
  <c r="B3019"/>
  <c r="A3019" s="1"/>
  <c r="B3023"/>
  <c r="A3023" s="1"/>
  <c r="B3027"/>
  <c r="A3027" s="1"/>
  <c r="B3031"/>
  <c r="A3031" s="1"/>
  <c r="B3035"/>
  <c r="A3035" s="1"/>
  <c r="B3039"/>
  <c r="A3039" s="1"/>
  <c r="B3043"/>
  <c r="A3043" s="1"/>
  <c r="B3047"/>
  <c r="A3047" s="1"/>
  <c r="B3051"/>
  <c r="A3051" s="1"/>
  <c r="B3055"/>
  <c r="A3055" s="1"/>
  <c r="B3059"/>
  <c r="A3059" s="1"/>
  <c r="B3063"/>
  <c r="A3063" s="1"/>
  <c r="B3067"/>
  <c r="A3067" s="1"/>
  <c r="B3071"/>
  <c r="A3071" s="1"/>
  <c r="B3075"/>
  <c r="A3075" s="1"/>
  <c r="B3079"/>
  <c r="A3079" s="1"/>
  <c r="B3083"/>
  <c r="A3083" s="1"/>
  <c r="B3087"/>
  <c r="A3087" s="1"/>
  <c r="B3091"/>
  <c r="A3091" s="1"/>
  <c r="B3095"/>
  <c r="A3095" s="1"/>
  <c r="B3099"/>
  <c r="A3099" s="1"/>
  <c r="B3103"/>
  <c r="A3103" s="1"/>
  <c r="B3107"/>
  <c r="A3107" s="1"/>
  <c r="B3111"/>
  <c r="A3111" s="1"/>
  <c r="B3115"/>
  <c r="A3115" s="1"/>
  <c r="B3119"/>
  <c r="A3119" s="1"/>
  <c r="B3123"/>
  <c r="A3123" s="1"/>
  <c r="B3127"/>
  <c r="A3127" s="1"/>
  <c r="B3131"/>
  <c r="A3131" s="1"/>
  <c r="B3135"/>
  <c r="A3135" s="1"/>
  <c r="B3139"/>
  <c r="A3139" s="1"/>
  <c r="B3143"/>
  <c r="A3143" s="1"/>
  <c r="B3147"/>
  <c r="A3147" s="1"/>
  <c r="B3151"/>
  <c r="A3151" s="1"/>
  <c r="B3155"/>
  <c r="A3155" s="1"/>
  <c r="B3159"/>
  <c r="A3159" s="1"/>
  <c r="B3163"/>
  <c r="A3163" s="1"/>
  <c r="B3167"/>
  <c r="A3167" s="1"/>
  <c r="B3171"/>
  <c r="A3171" s="1"/>
  <c r="B3175"/>
  <c r="A3175" s="1"/>
  <c r="B3179"/>
  <c r="A3179" s="1"/>
  <c r="B3183"/>
  <c r="A3183" s="1"/>
  <c r="B3187"/>
  <c r="A3187" s="1"/>
  <c r="B3191"/>
  <c r="A3191" s="1"/>
  <c r="B3195"/>
  <c r="A3195" s="1"/>
  <c r="B3199"/>
  <c r="A3199" s="1"/>
  <c r="B3203"/>
  <c r="A3203" s="1"/>
  <c r="B3207"/>
  <c r="A3207" s="1"/>
  <c r="B3211"/>
  <c r="A3211" s="1"/>
  <c r="B3215"/>
  <c r="A3215" s="1"/>
  <c r="B3219"/>
  <c r="A3219" s="1"/>
  <c r="B3223"/>
  <c r="A3223" s="1"/>
  <c r="B3227"/>
  <c r="A3227" s="1"/>
  <c r="B3231"/>
  <c r="A3231" s="1"/>
  <c r="B3235"/>
  <c r="A3235" s="1"/>
  <c r="B3239"/>
  <c r="A3239" s="1"/>
  <c r="B3243"/>
  <c r="A3243" s="1"/>
  <c r="B3247"/>
  <c r="A3247" s="1"/>
  <c r="B3251"/>
  <c r="A3251" s="1"/>
  <c r="B3255"/>
  <c r="A3255" s="1"/>
  <c r="B3259"/>
  <c r="A3259" s="1"/>
  <c r="B3263"/>
  <c r="A3263" s="1"/>
  <c r="B3267"/>
  <c r="A3267" s="1"/>
  <c r="B3271"/>
  <c r="A3271" s="1"/>
  <c r="B3275"/>
  <c r="A3275" s="1"/>
  <c r="B3279"/>
  <c r="A3279" s="1"/>
  <c r="B3283"/>
  <c r="A3283" s="1"/>
  <c r="B3287"/>
  <c r="A3287" s="1"/>
  <c r="B3291"/>
  <c r="A3291" s="1"/>
  <c r="B3295"/>
  <c r="A3295" s="1"/>
  <c r="B3299"/>
  <c r="A3299" s="1"/>
  <c r="B3303"/>
  <c r="A3303" s="1"/>
  <c r="B3307"/>
  <c r="A3307" s="1"/>
  <c r="B3311"/>
  <c r="A3311" s="1"/>
  <c r="B3315"/>
  <c r="A3315" s="1"/>
  <c r="B3319"/>
  <c r="A3319" s="1"/>
  <c r="B3323"/>
  <c r="A3323" s="1"/>
  <c r="B3327"/>
  <c r="A3327" s="1"/>
  <c r="B3331"/>
  <c r="A3331" s="1"/>
  <c r="B3335"/>
  <c r="A3335" s="1"/>
  <c r="B3339"/>
  <c r="A3339" s="1"/>
  <c r="B3343"/>
  <c r="A3343" s="1"/>
  <c r="B3347"/>
  <c r="A3347" s="1"/>
  <c r="B3351"/>
  <c r="A3351" s="1"/>
  <c r="B3355"/>
  <c r="A3355" s="1"/>
  <c r="B3359"/>
  <c r="A3359" s="1"/>
  <c r="B3363"/>
  <c r="A3363" s="1"/>
  <c r="B3367"/>
  <c r="A3367" s="1"/>
  <c r="B3371"/>
  <c r="A3371" s="1"/>
  <c r="B3375"/>
  <c r="A3375" s="1"/>
  <c r="B3379"/>
  <c r="A3379" s="1"/>
  <c r="B3383"/>
  <c r="A3383" s="1"/>
  <c r="B3387"/>
  <c r="A3387" s="1"/>
  <c r="B3391"/>
  <c r="A3391" s="1"/>
  <c r="B3395"/>
  <c r="A3395" s="1"/>
  <c r="B3399"/>
  <c r="A3399" s="1"/>
  <c r="B3403"/>
  <c r="A3403" s="1"/>
  <c r="B3407"/>
  <c r="A3407" s="1"/>
  <c r="B3411"/>
  <c r="A3411" s="1"/>
  <c r="B3415"/>
  <c r="A3415" s="1"/>
  <c r="B3419"/>
  <c r="A3419" s="1"/>
  <c r="B3423"/>
  <c r="A3423" s="1"/>
  <c r="B3427"/>
  <c r="A3427" s="1"/>
  <c r="B3431"/>
  <c r="A3431" s="1"/>
  <c r="B3435"/>
  <c r="A3435" s="1"/>
  <c r="B3439"/>
  <c r="A3439" s="1"/>
  <c r="B3443"/>
  <c r="A3443" s="1"/>
  <c r="B3447"/>
  <c r="A3447" s="1"/>
  <c r="B3451"/>
  <c r="A3451" s="1"/>
  <c r="B3455"/>
  <c r="A3455" s="1"/>
  <c r="B3459"/>
  <c r="A3459" s="1"/>
  <c r="B3463"/>
  <c r="A3463" s="1"/>
  <c r="B3467"/>
  <c r="A3467" s="1"/>
  <c r="B3471"/>
  <c r="A3471" s="1"/>
  <c r="B3475"/>
  <c r="A3475" s="1"/>
  <c r="B3479"/>
  <c r="A3479" s="1"/>
  <c r="B3483"/>
  <c r="A3483" s="1"/>
  <c r="B3487"/>
  <c r="A3487" s="1"/>
  <c r="B3491"/>
  <c r="A3491" s="1"/>
  <c r="B3495"/>
  <c r="A3495" s="1"/>
  <c r="B3499"/>
  <c r="A3499" s="1"/>
  <c r="B3503"/>
  <c r="A3503" s="1"/>
  <c r="B3507"/>
  <c r="A3507" s="1"/>
  <c r="B3511"/>
  <c r="A3511" s="1"/>
  <c r="B3515"/>
  <c r="A3515" s="1"/>
  <c r="B3519"/>
  <c r="A3519" s="1"/>
  <c r="B3523"/>
  <c r="A3523" s="1"/>
  <c r="B3527"/>
  <c r="A3527" s="1"/>
  <c r="B3531"/>
  <c r="A3531" s="1"/>
  <c r="B3535"/>
  <c r="A3535" s="1"/>
  <c r="B3539"/>
  <c r="A3539" s="1"/>
  <c r="B3543"/>
  <c r="A3543" s="1"/>
  <c r="B3547"/>
  <c r="A3547" s="1"/>
  <c r="B3551"/>
  <c r="A3551" s="1"/>
  <c r="B3555"/>
  <c r="A3555" s="1"/>
  <c r="B3559"/>
  <c r="A3559" s="1"/>
  <c r="B3563"/>
  <c r="A3563" s="1"/>
  <c r="B3567"/>
  <c r="A3567" s="1"/>
  <c r="B3571"/>
  <c r="A3571" s="1"/>
  <c r="B3575"/>
  <c r="A3575" s="1"/>
  <c r="B3579"/>
  <c r="A3579" s="1"/>
  <c r="B3583"/>
  <c r="A3583" s="1"/>
  <c r="B3587"/>
  <c r="A3587" s="1"/>
  <c r="B3591"/>
  <c r="A3591" s="1"/>
  <c r="B3595"/>
  <c r="A3595" s="1"/>
  <c r="B3599"/>
  <c r="A3599" s="1"/>
  <c r="B3603"/>
  <c r="A3603" s="1"/>
  <c r="B3607"/>
  <c r="A3607" s="1"/>
  <c r="B3611"/>
  <c r="A3611" s="1"/>
  <c r="B3615"/>
  <c r="A3615" s="1"/>
  <c r="B3619"/>
  <c r="A3619" s="1"/>
  <c r="B3623"/>
  <c r="A3623" s="1"/>
  <c r="B3627"/>
  <c r="A3627" s="1"/>
  <c r="B3631"/>
  <c r="A3631" s="1"/>
  <c r="B3635"/>
  <c r="A3635" s="1"/>
  <c r="B3639"/>
  <c r="A3639" s="1"/>
  <c r="B3643"/>
  <c r="A3643" s="1"/>
  <c r="B3647"/>
  <c r="A3647" s="1"/>
  <c r="B3651"/>
  <c r="A3651" s="1"/>
  <c r="B3655"/>
  <c r="A3655" s="1"/>
  <c r="B3659"/>
  <c r="A3659" s="1"/>
  <c r="B3663"/>
  <c r="A3663" s="1"/>
  <c r="B3667"/>
  <c r="A3667" s="1"/>
  <c r="B3671"/>
  <c r="A3671" s="1"/>
  <c r="B3675"/>
  <c r="A3675" s="1"/>
  <c r="B3679"/>
  <c r="A3679" s="1"/>
  <c r="B3683"/>
  <c r="A3683" s="1"/>
  <c r="B3687"/>
  <c r="A3687" s="1"/>
  <c r="B3691"/>
  <c r="A3691" s="1"/>
  <c r="B3695"/>
  <c r="A3695" s="1"/>
  <c r="B3699"/>
  <c r="A3699" s="1"/>
  <c r="B3703"/>
  <c r="A3703" s="1"/>
  <c r="B3707"/>
  <c r="A3707" s="1"/>
  <c r="B3711"/>
  <c r="A3711" s="1"/>
  <c r="B3715"/>
  <c r="A3715" s="1"/>
  <c r="B3719"/>
  <c r="A3719" s="1"/>
  <c r="B3723"/>
  <c r="A3723" s="1"/>
  <c r="B3727"/>
  <c r="A3727" s="1"/>
  <c r="B3731"/>
  <c r="A3731" s="1"/>
  <c r="B3735"/>
  <c r="A3735" s="1"/>
  <c r="B3739"/>
  <c r="A3739" s="1"/>
  <c r="B3743"/>
  <c r="A3743" s="1"/>
  <c r="B3747"/>
  <c r="A3747" s="1"/>
  <c r="B3751"/>
  <c r="A3751" s="1"/>
  <c r="B3755"/>
  <c r="A3755" s="1"/>
  <c r="B3759"/>
  <c r="A3759" s="1"/>
  <c r="B3763"/>
  <c r="A3763" s="1"/>
  <c r="B3767"/>
  <c r="A3767" s="1"/>
  <c r="B3771"/>
  <c r="A3771" s="1"/>
  <c r="B3775"/>
  <c r="A3775" s="1"/>
  <c r="B3779"/>
  <c r="A3779" s="1"/>
  <c r="B3783"/>
  <c r="A3783" s="1"/>
  <c r="B3787"/>
  <c r="A3787" s="1"/>
  <c r="B3791"/>
  <c r="A3791" s="1"/>
  <c r="B3795"/>
  <c r="A3795" s="1"/>
  <c r="B3799"/>
  <c r="A3799" s="1"/>
  <c r="B3803"/>
  <c r="A3803" s="1"/>
  <c r="B3807"/>
  <c r="A3807" s="1"/>
  <c r="B3811"/>
  <c r="A3811" s="1"/>
  <c r="B3815"/>
  <c r="A3815" s="1"/>
  <c r="B3819"/>
  <c r="A3819" s="1"/>
  <c r="B3823"/>
  <c r="A3823" s="1"/>
  <c r="B3827"/>
  <c r="A3827" s="1"/>
  <c r="B3831"/>
  <c r="A3831" s="1"/>
  <c r="B3835"/>
  <c r="A3835" s="1"/>
  <c r="B3839"/>
  <c r="A3839" s="1"/>
  <c r="B3843"/>
  <c r="A3843" s="1"/>
  <c r="B3847"/>
  <c r="A3847" s="1"/>
  <c r="B3851"/>
  <c r="A3851" s="1"/>
  <c r="B3855"/>
  <c r="A3855" s="1"/>
  <c r="B3859"/>
  <c r="A3859" s="1"/>
  <c r="B3863"/>
  <c r="A3863" s="1"/>
  <c r="B3867"/>
  <c r="A3867" s="1"/>
  <c r="B3871"/>
  <c r="A3871" s="1"/>
  <c r="B3875"/>
  <c r="A3875" s="1"/>
  <c r="B3879"/>
  <c r="A3879" s="1"/>
  <c r="B3883"/>
  <c r="A3883" s="1"/>
  <c r="B3887"/>
  <c r="A3887" s="1"/>
  <c r="B3891"/>
  <c r="A3891" s="1"/>
  <c r="B3895"/>
  <c r="A3895" s="1"/>
  <c r="B3899"/>
  <c r="A3899" s="1"/>
  <c r="B3903"/>
  <c r="A3903" s="1"/>
  <c r="B3907"/>
  <c r="A3907" s="1"/>
  <c r="B3911"/>
  <c r="A3911" s="1"/>
  <c r="B3915"/>
  <c r="A3915" s="1"/>
  <c r="B3919"/>
  <c r="A3919" s="1"/>
  <c r="B3923"/>
  <c r="A3923" s="1"/>
  <c r="B3927"/>
  <c r="A3927" s="1"/>
  <c r="B3931"/>
  <c r="A3931" s="1"/>
  <c r="B3935"/>
  <c r="A3935" s="1"/>
  <c r="B3939"/>
  <c r="A3939" s="1"/>
  <c r="B3943"/>
  <c r="A3943" s="1"/>
  <c r="B3947"/>
  <c r="A3947" s="1"/>
  <c r="B3951"/>
  <c r="A3951" s="1"/>
  <c r="B3955"/>
  <c r="A3955" s="1"/>
  <c r="B2202"/>
  <c r="A2202" s="1"/>
  <c r="B2210"/>
  <c r="A2210" s="1"/>
  <c r="B2218"/>
  <c r="A2218" s="1"/>
  <c r="B2226"/>
  <c r="A2226" s="1"/>
  <c r="B2234"/>
  <c r="A2234" s="1"/>
  <c r="B2242"/>
  <c r="A2242" s="1"/>
  <c r="B2250"/>
  <c r="A2250" s="1"/>
  <c r="B2258"/>
  <c r="A2258" s="1"/>
  <c r="B2262"/>
  <c r="A2262" s="1"/>
  <c r="B2266"/>
  <c r="A2266" s="1"/>
  <c r="B2270"/>
  <c r="A2270" s="1"/>
  <c r="B2274"/>
  <c r="A2274" s="1"/>
  <c r="B2278"/>
  <c r="A2278" s="1"/>
  <c r="B2282"/>
  <c r="A2282" s="1"/>
  <c r="B2286"/>
  <c r="A2286" s="1"/>
  <c r="B2290"/>
  <c r="A2290" s="1"/>
  <c r="B2294"/>
  <c r="A2294" s="1"/>
  <c r="B2298"/>
  <c r="A2298" s="1"/>
  <c r="B2302"/>
  <c r="A2302" s="1"/>
  <c r="B2306"/>
  <c r="A2306" s="1"/>
  <c r="B2310"/>
  <c r="A2310" s="1"/>
  <c r="B2314"/>
  <c r="A2314" s="1"/>
  <c r="B2318"/>
  <c r="A2318" s="1"/>
  <c r="B2322"/>
  <c r="A2322" s="1"/>
  <c r="B2326"/>
  <c r="A2326" s="1"/>
  <c r="B2330"/>
  <c r="A2330" s="1"/>
  <c r="B2334"/>
  <c r="A2334" s="1"/>
  <c r="B2338"/>
  <c r="A2338" s="1"/>
  <c r="B2342"/>
  <c r="A2342" s="1"/>
  <c r="B2346"/>
  <c r="A2346" s="1"/>
  <c r="B2350"/>
  <c r="A2350" s="1"/>
  <c r="B2354"/>
  <c r="A2354" s="1"/>
  <c r="B2358"/>
  <c r="A2358" s="1"/>
  <c r="B2362"/>
  <c r="A2362" s="1"/>
  <c r="B2366"/>
  <c r="A2366" s="1"/>
  <c r="B2370"/>
  <c r="A2370" s="1"/>
  <c r="B2374"/>
  <c r="A2374" s="1"/>
  <c r="B2378"/>
  <c r="A2378" s="1"/>
  <c r="B2382"/>
  <c r="A2382" s="1"/>
  <c r="B2386"/>
  <c r="A2386" s="1"/>
  <c r="B2390"/>
  <c r="A2390" s="1"/>
  <c r="B2394"/>
  <c r="A2394" s="1"/>
  <c r="B2398"/>
  <c r="A2398" s="1"/>
  <c r="B2402"/>
  <c r="A2402" s="1"/>
  <c r="B2406"/>
  <c r="A2406" s="1"/>
  <c r="B2410"/>
  <c r="A2410" s="1"/>
  <c r="B2414"/>
  <c r="A2414" s="1"/>
  <c r="B2418"/>
  <c r="A2418" s="1"/>
  <c r="B2422"/>
  <c r="A2422" s="1"/>
  <c r="B2426"/>
  <c r="A2426" s="1"/>
  <c r="B2430"/>
  <c r="A2430" s="1"/>
  <c r="B2434"/>
  <c r="A2434" s="1"/>
  <c r="B2438"/>
  <c r="A2438" s="1"/>
  <c r="B2442"/>
  <c r="A2442" s="1"/>
  <c r="B2446"/>
  <c r="A2446" s="1"/>
  <c r="B2450"/>
  <c r="A2450" s="1"/>
  <c r="B2454"/>
  <c r="A2454" s="1"/>
  <c r="B2458"/>
  <c r="A2458" s="1"/>
  <c r="B2462"/>
  <c r="A2462" s="1"/>
  <c r="B2466"/>
  <c r="A2466" s="1"/>
  <c r="B2470"/>
  <c r="A2470" s="1"/>
  <c r="B2474"/>
  <c r="A2474" s="1"/>
  <c r="B2478"/>
  <c r="A2478" s="1"/>
  <c r="B2482"/>
  <c r="A2482" s="1"/>
  <c r="B2486"/>
  <c r="A2486" s="1"/>
  <c r="B2490"/>
  <c r="A2490" s="1"/>
  <c r="B2494"/>
  <c r="A2494" s="1"/>
  <c r="B2498"/>
  <c r="A2498" s="1"/>
  <c r="B2502"/>
  <c r="A2502" s="1"/>
  <c r="B2506"/>
  <c r="A2506" s="1"/>
  <c r="B2510"/>
  <c r="A2510" s="1"/>
  <c r="B2514"/>
  <c r="A2514" s="1"/>
  <c r="B2518"/>
  <c r="A2518" s="1"/>
  <c r="B2522"/>
  <c r="A2522" s="1"/>
  <c r="B2526"/>
  <c r="A2526" s="1"/>
  <c r="B2530"/>
  <c r="A2530" s="1"/>
  <c r="B2534"/>
  <c r="A2534" s="1"/>
  <c r="B2538"/>
  <c r="A2538" s="1"/>
  <c r="B2542"/>
  <c r="A2542" s="1"/>
  <c r="B2546"/>
  <c r="A2546" s="1"/>
  <c r="B2550"/>
  <c r="A2550" s="1"/>
  <c r="B2554"/>
  <c r="A2554" s="1"/>
  <c r="B2558"/>
  <c r="A2558" s="1"/>
  <c r="B2562"/>
  <c r="A2562" s="1"/>
  <c r="B2566"/>
  <c r="A2566" s="1"/>
  <c r="B2570"/>
  <c r="A2570" s="1"/>
  <c r="B2574"/>
  <c r="A2574" s="1"/>
  <c r="B2578"/>
  <c r="A2578" s="1"/>
  <c r="B2582"/>
  <c r="A2582" s="1"/>
  <c r="B2586"/>
  <c r="A2586" s="1"/>
  <c r="B2590"/>
  <c r="A2590" s="1"/>
  <c r="B2594"/>
  <c r="A2594" s="1"/>
  <c r="B2598"/>
  <c r="A2598" s="1"/>
  <c r="B2602"/>
  <c r="A2602" s="1"/>
  <c r="B2606"/>
  <c r="A2606" s="1"/>
  <c r="B2610"/>
  <c r="A2610" s="1"/>
  <c r="B2614"/>
  <c r="A2614" s="1"/>
  <c r="B2618"/>
  <c r="A2618" s="1"/>
  <c r="B2622"/>
  <c r="A2622" s="1"/>
  <c r="B2626"/>
  <c r="A2626" s="1"/>
  <c r="B2630"/>
  <c r="A2630" s="1"/>
  <c r="B2634"/>
  <c r="A2634" s="1"/>
  <c r="B2638"/>
  <c r="A2638" s="1"/>
  <c r="B2642"/>
  <c r="A2642" s="1"/>
  <c r="B2646"/>
  <c r="A2646" s="1"/>
  <c r="B2650"/>
  <c r="A2650" s="1"/>
  <c r="B2654"/>
  <c r="A2654" s="1"/>
  <c r="B2658"/>
  <c r="A2658" s="1"/>
  <c r="B2662"/>
  <c r="A2662" s="1"/>
  <c r="B2666"/>
  <c r="A2666" s="1"/>
  <c r="B2670"/>
  <c r="A2670" s="1"/>
  <c r="B2674"/>
  <c r="A2674" s="1"/>
  <c r="B2678"/>
  <c r="A2678" s="1"/>
  <c r="B2682"/>
  <c r="A2682" s="1"/>
  <c r="B2686"/>
  <c r="A2686" s="1"/>
  <c r="B2690"/>
  <c r="A2690" s="1"/>
  <c r="B2694"/>
  <c r="A2694" s="1"/>
  <c r="B2698"/>
  <c r="A2698" s="1"/>
  <c r="B2702"/>
  <c r="A2702" s="1"/>
  <c r="B2706"/>
  <c r="A2706" s="1"/>
  <c r="B2710"/>
  <c r="A2710" s="1"/>
  <c r="B2714"/>
  <c r="A2714" s="1"/>
  <c r="B2718"/>
  <c r="A2718" s="1"/>
  <c r="B2722"/>
  <c r="A2722" s="1"/>
  <c r="B2726"/>
  <c r="A2726" s="1"/>
  <c r="B2730"/>
  <c r="A2730" s="1"/>
  <c r="B2734"/>
  <c r="A2734" s="1"/>
  <c r="B2738"/>
  <c r="A2738" s="1"/>
  <c r="B2742"/>
  <c r="A2742" s="1"/>
  <c r="B2746"/>
  <c r="A2746" s="1"/>
  <c r="B2750"/>
  <c r="A2750" s="1"/>
  <c r="B2754"/>
  <c r="A2754" s="1"/>
  <c r="B2758"/>
  <c r="A2758" s="1"/>
  <c r="B2762"/>
  <c r="A2762" s="1"/>
  <c r="B2766"/>
  <c r="A2766" s="1"/>
  <c r="B2770"/>
  <c r="A2770" s="1"/>
  <c r="B2774"/>
  <c r="A2774" s="1"/>
  <c r="B2778"/>
  <c r="A2778" s="1"/>
  <c r="B2782"/>
  <c r="A2782" s="1"/>
  <c r="B2786"/>
  <c r="A2786" s="1"/>
  <c r="B2790"/>
  <c r="A2790" s="1"/>
  <c r="B2794"/>
  <c r="A2794" s="1"/>
  <c r="B2798"/>
  <c r="A2798" s="1"/>
  <c r="B2802"/>
  <c r="A2802" s="1"/>
  <c r="B2806"/>
  <c r="A2806" s="1"/>
  <c r="B2810"/>
  <c r="A2810" s="1"/>
  <c r="B2814"/>
  <c r="A2814" s="1"/>
  <c r="B2818"/>
  <c r="A2818" s="1"/>
  <c r="B2822"/>
  <c r="A2822" s="1"/>
  <c r="B2826"/>
  <c r="A2826" s="1"/>
  <c r="B2830"/>
  <c r="A2830" s="1"/>
  <c r="B2834"/>
  <c r="A2834" s="1"/>
  <c r="B2838"/>
  <c r="A2838" s="1"/>
  <c r="B2842"/>
  <c r="A2842" s="1"/>
  <c r="B2846"/>
  <c r="A2846" s="1"/>
  <c r="B2850"/>
  <c r="A2850" s="1"/>
  <c r="B2854"/>
  <c r="A2854" s="1"/>
  <c r="B2858"/>
  <c r="A2858" s="1"/>
  <c r="B2862"/>
  <c r="A2862" s="1"/>
  <c r="B2866"/>
  <c r="A2866" s="1"/>
  <c r="B2870"/>
  <c r="A2870" s="1"/>
  <c r="B2874"/>
  <c r="A2874" s="1"/>
  <c r="B2878"/>
  <c r="A2878" s="1"/>
  <c r="B2882"/>
  <c r="A2882" s="1"/>
  <c r="B2886"/>
  <c r="A2886" s="1"/>
  <c r="B2890"/>
  <c r="A2890" s="1"/>
  <c r="B2894"/>
  <c r="A2894" s="1"/>
  <c r="B2898"/>
  <c r="A2898" s="1"/>
  <c r="B2902"/>
  <c r="A2902" s="1"/>
  <c r="B2906"/>
  <c r="A2906" s="1"/>
  <c r="B2910"/>
  <c r="A2910" s="1"/>
  <c r="B2914"/>
  <c r="A2914" s="1"/>
  <c r="B2918"/>
  <c r="A2918" s="1"/>
  <c r="B2922"/>
  <c r="A2922" s="1"/>
  <c r="B2926"/>
  <c r="A2926" s="1"/>
  <c r="B2930"/>
  <c r="A2930" s="1"/>
  <c r="B2934"/>
  <c r="A2934" s="1"/>
  <c r="B2938"/>
  <c r="A2938" s="1"/>
  <c r="B2942"/>
  <c r="A2942" s="1"/>
  <c r="B2946"/>
  <c r="A2946" s="1"/>
  <c r="B2950"/>
  <c r="A2950" s="1"/>
  <c r="B2954"/>
  <c r="A2954" s="1"/>
  <c r="B2958"/>
  <c r="A2958" s="1"/>
  <c r="B2962"/>
  <c r="A2962" s="1"/>
  <c r="B2966"/>
  <c r="A2966" s="1"/>
  <c r="B2970"/>
  <c r="A2970" s="1"/>
  <c r="B2974"/>
  <c r="A2974" s="1"/>
  <c r="B2978"/>
  <c r="A2978" s="1"/>
  <c r="B2982"/>
  <c r="A2982" s="1"/>
  <c r="B2986"/>
  <c r="A2986" s="1"/>
  <c r="B2990"/>
  <c r="A2990" s="1"/>
  <c r="B2994"/>
  <c r="A2994" s="1"/>
  <c r="B2998"/>
  <c r="A2998" s="1"/>
  <c r="B3002"/>
  <c r="A3002" s="1"/>
  <c r="B3006"/>
  <c r="A3006" s="1"/>
  <c r="B3010"/>
  <c r="A3010" s="1"/>
  <c r="B3014"/>
  <c r="A3014" s="1"/>
  <c r="B3018"/>
  <c r="A3018" s="1"/>
  <c r="B3022"/>
  <c r="A3022" s="1"/>
  <c r="B3026"/>
  <c r="A3026" s="1"/>
  <c r="B3030"/>
  <c r="A3030" s="1"/>
  <c r="B3034"/>
  <c r="A3034" s="1"/>
  <c r="B3038"/>
  <c r="A3038" s="1"/>
  <c r="B3042"/>
  <c r="A3042" s="1"/>
  <c r="B3046"/>
  <c r="A3046" s="1"/>
  <c r="B3050"/>
  <c r="A3050" s="1"/>
  <c r="B3054"/>
  <c r="A3054" s="1"/>
  <c r="B3058"/>
  <c r="A3058" s="1"/>
  <c r="B3062"/>
  <c r="A3062" s="1"/>
  <c r="B3066"/>
  <c r="A3066" s="1"/>
  <c r="B3070"/>
  <c r="A3070" s="1"/>
  <c r="B3074"/>
  <c r="A3074" s="1"/>
  <c r="B3078"/>
  <c r="A3078" s="1"/>
  <c r="B3082"/>
  <c r="A3082" s="1"/>
  <c r="B3086"/>
  <c r="A3086" s="1"/>
  <c r="B3090"/>
  <c r="A3090" s="1"/>
  <c r="B3094"/>
  <c r="A3094" s="1"/>
  <c r="B3098"/>
  <c r="A3098" s="1"/>
  <c r="B3102"/>
  <c r="A3102" s="1"/>
  <c r="B3106"/>
  <c r="A3106" s="1"/>
  <c r="B3110"/>
  <c r="A3110" s="1"/>
  <c r="B3114"/>
  <c r="A3114" s="1"/>
  <c r="B3118"/>
  <c r="A3118" s="1"/>
  <c r="B3122"/>
  <c r="A3122" s="1"/>
  <c r="B3126"/>
  <c r="A3126" s="1"/>
  <c r="B3130"/>
  <c r="A3130" s="1"/>
  <c r="B3134"/>
  <c r="A3134" s="1"/>
  <c r="B3138"/>
  <c r="A3138" s="1"/>
  <c r="B3142"/>
  <c r="A3142" s="1"/>
  <c r="B3146"/>
  <c r="A3146" s="1"/>
  <c r="B3150"/>
  <c r="A3150" s="1"/>
  <c r="B3154"/>
  <c r="A3154" s="1"/>
  <c r="B3158"/>
  <c r="A3158" s="1"/>
  <c r="B3162"/>
  <c r="A3162" s="1"/>
  <c r="B3166"/>
  <c r="A3166" s="1"/>
  <c r="B3170"/>
  <c r="A3170" s="1"/>
  <c r="B3174"/>
  <c r="A3174" s="1"/>
  <c r="B3178"/>
  <c r="A3178" s="1"/>
  <c r="B3182"/>
  <c r="A3182" s="1"/>
  <c r="B3186"/>
  <c r="A3186" s="1"/>
  <c r="B3190"/>
  <c r="A3190" s="1"/>
  <c r="B3194"/>
  <c r="A3194" s="1"/>
  <c r="B3198"/>
  <c r="A3198" s="1"/>
  <c r="B3202"/>
  <c r="A3202" s="1"/>
  <c r="B3206"/>
  <c r="A3206" s="1"/>
  <c r="B3210"/>
  <c r="A3210" s="1"/>
  <c r="B3214"/>
  <c r="A3214" s="1"/>
  <c r="B3218"/>
  <c r="A3218" s="1"/>
  <c r="B3222"/>
  <c r="A3222" s="1"/>
  <c r="B3226"/>
  <c r="A3226" s="1"/>
  <c r="B3230"/>
  <c r="A3230" s="1"/>
  <c r="B3234"/>
  <c r="A3234" s="1"/>
  <c r="B3238"/>
  <c r="A3238" s="1"/>
  <c r="B3242"/>
  <c r="A3242" s="1"/>
  <c r="B3246"/>
  <c r="A3246" s="1"/>
  <c r="B3250"/>
  <c r="A3250" s="1"/>
  <c r="B3254"/>
  <c r="A3254" s="1"/>
  <c r="B3258"/>
  <c r="A3258" s="1"/>
  <c r="B3262"/>
  <c r="A3262" s="1"/>
  <c r="B3266"/>
  <c r="A3266" s="1"/>
  <c r="B3270"/>
  <c r="A3270" s="1"/>
  <c r="B3274"/>
  <c r="A3274" s="1"/>
  <c r="B3278"/>
  <c r="A3278" s="1"/>
  <c r="B3282"/>
  <c r="A3282" s="1"/>
  <c r="B3286"/>
  <c r="A3286" s="1"/>
  <c r="B3290"/>
  <c r="A3290" s="1"/>
  <c r="B3294"/>
  <c r="A3294" s="1"/>
  <c r="B3298"/>
  <c r="A3298" s="1"/>
  <c r="B3302"/>
  <c r="A3302" s="1"/>
  <c r="B3306"/>
  <c r="A3306" s="1"/>
  <c r="B3310"/>
  <c r="A3310" s="1"/>
  <c r="B3314"/>
  <c r="A3314" s="1"/>
  <c r="B3318"/>
  <c r="A3318" s="1"/>
  <c r="B3322"/>
  <c r="A3322" s="1"/>
  <c r="B3326"/>
  <c r="A3326" s="1"/>
  <c r="B3330"/>
  <c r="A3330" s="1"/>
  <c r="B3334"/>
  <c r="A3334" s="1"/>
  <c r="B3338"/>
  <c r="A3338" s="1"/>
  <c r="B3342"/>
  <c r="A3342" s="1"/>
  <c r="B3346"/>
  <c r="A3346" s="1"/>
  <c r="B3350"/>
  <c r="A3350" s="1"/>
  <c r="B3354"/>
  <c r="A3354" s="1"/>
  <c r="B3358"/>
  <c r="A3358" s="1"/>
  <c r="B3362"/>
  <c r="A3362" s="1"/>
  <c r="B3366"/>
  <c r="A3366" s="1"/>
  <c r="B3370"/>
  <c r="A3370" s="1"/>
  <c r="B3374"/>
  <c r="A3374" s="1"/>
  <c r="B3378"/>
  <c r="A3378" s="1"/>
  <c r="B3382"/>
  <c r="A3382" s="1"/>
  <c r="B3386"/>
  <c r="A3386" s="1"/>
  <c r="B3390"/>
  <c r="A3390" s="1"/>
  <c r="B3394"/>
  <c r="A3394" s="1"/>
  <c r="B3398"/>
  <c r="A3398" s="1"/>
  <c r="B3402"/>
  <c r="A3402" s="1"/>
  <c r="B3406"/>
  <c r="A3406" s="1"/>
  <c r="B3410"/>
  <c r="A3410" s="1"/>
  <c r="B3414"/>
  <c r="A3414" s="1"/>
  <c r="B3418"/>
  <c r="A3418" s="1"/>
  <c r="B3422"/>
  <c r="A3422" s="1"/>
  <c r="B3426"/>
  <c r="A3426" s="1"/>
  <c r="B3430"/>
  <c r="A3430" s="1"/>
  <c r="B3434"/>
  <c r="A3434" s="1"/>
  <c r="B3438"/>
  <c r="A3438" s="1"/>
  <c r="B3442"/>
  <c r="A3442" s="1"/>
  <c r="B3446"/>
  <c r="A3446" s="1"/>
  <c r="B3450"/>
  <c r="A3450" s="1"/>
  <c r="B3454"/>
  <c r="A3454" s="1"/>
  <c r="B3458"/>
  <c r="A3458" s="1"/>
  <c r="B3462"/>
  <c r="A3462" s="1"/>
  <c r="B3466"/>
  <c r="A3466" s="1"/>
  <c r="B3470"/>
  <c r="A3470" s="1"/>
  <c r="B3474"/>
  <c r="A3474" s="1"/>
  <c r="B3478"/>
  <c r="A3478" s="1"/>
  <c r="B3482"/>
  <c r="A3482" s="1"/>
  <c r="B3486"/>
  <c r="A3486" s="1"/>
  <c r="B3490"/>
  <c r="A3490" s="1"/>
  <c r="B3494"/>
  <c r="A3494" s="1"/>
  <c r="B3498"/>
  <c r="A3498" s="1"/>
  <c r="B3502"/>
  <c r="A3502" s="1"/>
  <c r="B3506"/>
  <c r="A3506" s="1"/>
  <c r="B3510"/>
  <c r="A3510" s="1"/>
  <c r="B3514"/>
  <c r="A3514" s="1"/>
  <c r="B3518"/>
  <c r="A3518" s="1"/>
  <c r="B3522"/>
  <c r="A3522" s="1"/>
  <c r="B3526"/>
  <c r="A3526" s="1"/>
  <c r="B3530"/>
  <c r="A3530" s="1"/>
  <c r="B3534"/>
  <c r="A3534" s="1"/>
  <c r="B3538"/>
  <c r="A3538" s="1"/>
  <c r="B3542"/>
  <c r="A3542" s="1"/>
  <c r="B3546"/>
  <c r="A3546" s="1"/>
  <c r="B3550"/>
  <c r="A3550" s="1"/>
  <c r="B3554"/>
  <c r="A3554" s="1"/>
  <c r="B3558"/>
  <c r="A3558" s="1"/>
  <c r="B3562"/>
  <c r="A3562" s="1"/>
  <c r="B3566"/>
  <c r="A3566" s="1"/>
  <c r="B3570"/>
  <c r="A3570" s="1"/>
  <c r="B3574"/>
  <c r="A3574" s="1"/>
  <c r="B3578"/>
  <c r="A3578" s="1"/>
  <c r="B3582"/>
  <c r="A3582" s="1"/>
  <c r="B3586"/>
  <c r="A3586" s="1"/>
  <c r="B3590"/>
  <c r="A3590" s="1"/>
  <c r="B3594"/>
  <c r="A3594" s="1"/>
  <c r="B3598"/>
  <c r="A3598" s="1"/>
  <c r="B3602"/>
  <c r="A3602" s="1"/>
  <c r="B3606"/>
  <c r="A3606" s="1"/>
  <c r="B3610"/>
  <c r="A3610" s="1"/>
  <c r="B3614"/>
  <c r="A3614" s="1"/>
  <c r="B3618"/>
  <c r="A3618" s="1"/>
  <c r="B3622"/>
  <c r="A3622" s="1"/>
  <c r="B3626"/>
  <c r="A3626" s="1"/>
  <c r="B3630"/>
  <c r="A3630" s="1"/>
  <c r="B3634"/>
  <c r="A3634" s="1"/>
  <c r="B3638"/>
  <c r="A3638" s="1"/>
  <c r="B3642"/>
  <c r="A3642" s="1"/>
  <c r="B3646"/>
  <c r="A3646" s="1"/>
  <c r="B3650"/>
  <c r="A3650" s="1"/>
  <c r="B3654"/>
  <c r="A3654" s="1"/>
  <c r="B3658"/>
  <c r="A3658" s="1"/>
  <c r="B3662"/>
  <c r="A3662" s="1"/>
  <c r="B3666"/>
  <c r="A3666" s="1"/>
  <c r="B3670"/>
  <c r="A3670" s="1"/>
  <c r="B3674"/>
  <c r="A3674" s="1"/>
  <c r="B3678"/>
  <c r="A3678" s="1"/>
  <c r="B3682"/>
  <c r="A3682" s="1"/>
  <c r="B3686"/>
  <c r="A3686" s="1"/>
  <c r="B3690"/>
  <c r="A3690" s="1"/>
  <c r="B3694"/>
  <c r="A3694" s="1"/>
  <c r="B3698"/>
  <c r="A3698" s="1"/>
  <c r="B3702"/>
  <c r="A3702" s="1"/>
  <c r="B3706"/>
  <c r="A3706" s="1"/>
  <c r="B3710"/>
  <c r="A3710" s="1"/>
  <c r="B3714"/>
  <c r="A3714" s="1"/>
  <c r="B3718"/>
  <c r="A3718" s="1"/>
  <c r="B3722"/>
  <c r="A3722" s="1"/>
  <c r="B3726"/>
  <c r="A3726" s="1"/>
  <c r="B3730"/>
  <c r="A3730" s="1"/>
  <c r="B3734"/>
  <c r="A3734" s="1"/>
  <c r="B3738"/>
  <c r="A3738" s="1"/>
  <c r="B3742"/>
  <c r="A3742" s="1"/>
  <c r="B3746"/>
  <c r="A3746" s="1"/>
  <c r="B3750"/>
  <c r="A3750" s="1"/>
  <c r="B3754"/>
  <c r="A3754" s="1"/>
  <c r="B3758"/>
  <c r="A3758" s="1"/>
  <c r="B3762"/>
  <c r="A3762" s="1"/>
  <c r="B3766"/>
  <c r="A3766" s="1"/>
  <c r="B3770"/>
  <c r="A3770" s="1"/>
  <c r="B3774"/>
  <c r="A3774" s="1"/>
  <c r="B3778"/>
  <c r="A3778" s="1"/>
  <c r="B3782"/>
  <c r="A3782" s="1"/>
  <c r="B3786"/>
  <c r="A3786" s="1"/>
  <c r="B3790"/>
  <c r="A3790" s="1"/>
  <c r="B3794"/>
  <c r="A3794" s="1"/>
  <c r="B3798"/>
  <c r="A3798" s="1"/>
  <c r="B3802"/>
  <c r="A3802" s="1"/>
  <c r="B3806"/>
  <c r="A3806" s="1"/>
  <c r="B3810"/>
  <c r="A3810" s="1"/>
  <c r="B3814"/>
  <c r="A3814" s="1"/>
  <c r="B3818"/>
  <c r="A3818" s="1"/>
  <c r="B3822"/>
  <c r="A3822" s="1"/>
  <c r="B3826"/>
  <c r="A3826" s="1"/>
  <c r="B3830"/>
  <c r="A3830" s="1"/>
  <c r="B3834"/>
  <c r="A3834" s="1"/>
  <c r="B3838"/>
  <c r="A3838" s="1"/>
  <c r="B3842"/>
  <c r="A3842" s="1"/>
  <c r="B3846"/>
  <c r="A3846" s="1"/>
  <c r="B3850"/>
  <c r="A3850" s="1"/>
  <c r="B3854"/>
  <c r="A3854" s="1"/>
  <c r="B3858"/>
  <c r="A3858" s="1"/>
  <c r="B3862"/>
  <c r="A3862" s="1"/>
  <c r="B3866"/>
  <c r="A3866" s="1"/>
  <c r="B3870"/>
  <c r="A3870" s="1"/>
  <c r="B3874"/>
  <c r="A3874" s="1"/>
  <c r="B3878"/>
  <c r="A3878" s="1"/>
  <c r="B3882"/>
  <c r="A3882" s="1"/>
  <c r="B3886"/>
  <c r="A3886" s="1"/>
  <c r="B3890"/>
  <c r="A3890" s="1"/>
  <c r="B3894"/>
  <c r="A3894" s="1"/>
  <c r="B3898"/>
  <c r="A3898" s="1"/>
  <c r="B2201"/>
  <c r="A2201" s="1"/>
  <c r="B2209"/>
  <c r="A2209" s="1"/>
  <c r="B2217"/>
  <c r="A2217" s="1"/>
  <c r="B2225"/>
  <c r="A2225" s="1"/>
  <c r="B2233"/>
  <c r="A2233" s="1"/>
  <c r="B2241"/>
  <c r="A2241" s="1"/>
  <c r="B2249"/>
  <c r="A2249" s="1"/>
  <c r="B2257"/>
  <c r="A2257" s="1"/>
  <c r="B2261"/>
  <c r="A2261" s="1"/>
  <c r="B2265"/>
  <c r="A2265" s="1"/>
  <c r="B2269"/>
  <c r="A2269" s="1"/>
  <c r="B2273"/>
  <c r="A2273" s="1"/>
  <c r="B2277"/>
  <c r="A2277" s="1"/>
  <c r="B2281"/>
  <c r="A2281" s="1"/>
  <c r="B2285"/>
  <c r="A2285" s="1"/>
  <c r="B2289"/>
  <c r="A2289" s="1"/>
  <c r="B2293"/>
  <c r="A2293" s="1"/>
  <c r="B2297"/>
  <c r="A2297" s="1"/>
  <c r="B2301"/>
  <c r="A2301" s="1"/>
  <c r="B2305"/>
  <c r="A2305" s="1"/>
  <c r="B2309"/>
  <c r="A2309" s="1"/>
  <c r="B2313"/>
  <c r="A2313" s="1"/>
  <c r="B2317"/>
  <c r="A2317" s="1"/>
  <c r="B2321"/>
  <c r="A2321" s="1"/>
  <c r="B2325"/>
  <c r="A2325" s="1"/>
  <c r="B2329"/>
  <c r="A2329" s="1"/>
  <c r="B2333"/>
  <c r="A2333" s="1"/>
  <c r="B2337"/>
  <c r="A2337" s="1"/>
  <c r="B2341"/>
  <c r="A2341" s="1"/>
  <c r="B2345"/>
  <c r="A2345" s="1"/>
  <c r="B2349"/>
  <c r="A2349" s="1"/>
  <c r="B2353"/>
  <c r="A2353" s="1"/>
  <c r="B2357"/>
  <c r="A2357" s="1"/>
  <c r="B2361"/>
  <c r="A2361" s="1"/>
  <c r="B2365"/>
  <c r="A2365" s="1"/>
  <c r="B2369"/>
  <c r="A2369" s="1"/>
  <c r="B2373"/>
  <c r="A2373" s="1"/>
  <c r="B2377"/>
  <c r="A2377" s="1"/>
  <c r="B2381"/>
  <c r="A2381" s="1"/>
  <c r="B2385"/>
  <c r="A2385" s="1"/>
  <c r="B2389"/>
  <c r="A2389" s="1"/>
  <c r="B2393"/>
  <c r="A2393" s="1"/>
  <c r="B2397"/>
  <c r="A2397" s="1"/>
  <c r="B2401"/>
  <c r="A2401" s="1"/>
  <c r="B2405"/>
  <c r="A2405" s="1"/>
  <c r="B2409"/>
  <c r="A2409" s="1"/>
  <c r="B2413"/>
  <c r="A2413" s="1"/>
  <c r="B2417"/>
  <c r="A2417" s="1"/>
  <c r="B2421"/>
  <c r="A2421" s="1"/>
  <c r="B2425"/>
  <c r="A2425" s="1"/>
  <c r="B2429"/>
  <c r="A2429" s="1"/>
  <c r="B2433"/>
  <c r="A2433" s="1"/>
  <c r="B2437"/>
  <c r="A2437" s="1"/>
  <c r="B2441"/>
  <c r="A2441" s="1"/>
  <c r="B2445"/>
  <c r="A2445" s="1"/>
  <c r="B2449"/>
  <c r="A2449" s="1"/>
  <c r="B2453"/>
  <c r="A2453" s="1"/>
  <c r="B2457"/>
  <c r="A2457" s="1"/>
  <c r="B2461"/>
  <c r="A2461" s="1"/>
  <c r="B2465"/>
  <c r="A2465" s="1"/>
  <c r="B2469"/>
  <c r="A2469" s="1"/>
  <c r="B2473"/>
  <c r="A2473" s="1"/>
  <c r="B2477"/>
  <c r="A2477" s="1"/>
  <c r="B2481"/>
  <c r="A2481" s="1"/>
  <c r="B2485"/>
  <c r="A2485" s="1"/>
  <c r="B2489"/>
  <c r="A2489" s="1"/>
  <c r="B2493"/>
  <c r="A2493" s="1"/>
  <c r="B2497"/>
  <c r="A2497" s="1"/>
  <c r="B2501"/>
  <c r="A2501" s="1"/>
  <c r="B2505"/>
  <c r="A2505" s="1"/>
  <c r="B2509"/>
  <c r="A2509" s="1"/>
  <c r="B2513"/>
  <c r="A2513" s="1"/>
  <c r="B2517"/>
  <c r="A2517" s="1"/>
  <c r="B2521"/>
  <c r="A2521" s="1"/>
  <c r="B2525"/>
  <c r="A2525" s="1"/>
  <c r="B2529"/>
  <c r="A2529" s="1"/>
  <c r="B2533"/>
  <c r="A2533" s="1"/>
  <c r="B2537"/>
  <c r="A2537" s="1"/>
  <c r="B2541"/>
  <c r="A2541" s="1"/>
  <c r="B2545"/>
  <c r="A2545" s="1"/>
  <c r="B2549"/>
  <c r="A2549" s="1"/>
  <c r="B2553"/>
  <c r="A2553" s="1"/>
  <c r="B2557"/>
  <c r="A2557" s="1"/>
  <c r="B2561"/>
  <c r="A2561" s="1"/>
  <c r="B2565"/>
  <c r="A2565" s="1"/>
  <c r="B2569"/>
  <c r="A2569" s="1"/>
  <c r="B2573"/>
  <c r="A2573" s="1"/>
  <c r="B2577"/>
  <c r="A2577" s="1"/>
  <c r="B2581"/>
  <c r="A2581" s="1"/>
  <c r="B2585"/>
  <c r="A2585" s="1"/>
  <c r="B2589"/>
  <c r="A2589" s="1"/>
  <c r="B2593"/>
  <c r="A2593" s="1"/>
  <c r="B2597"/>
  <c r="A2597" s="1"/>
  <c r="B2601"/>
  <c r="A2601" s="1"/>
  <c r="B2605"/>
  <c r="A2605" s="1"/>
  <c r="B2609"/>
  <c r="A2609" s="1"/>
  <c r="B2613"/>
  <c r="A2613" s="1"/>
  <c r="B2617"/>
  <c r="A2617" s="1"/>
  <c r="B2621"/>
  <c r="A2621" s="1"/>
  <c r="B2625"/>
  <c r="A2625" s="1"/>
  <c r="B2629"/>
  <c r="A2629" s="1"/>
  <c r="B2633"/>
  <c r="A2633" s="1"/>
  <c r="B2637"/>
  <c r="A2637" s="1"/>
  <c r="B2641"/>
  <c r="A2641" s="1"/>
  <c r="B2645"/>
  <c r="A2645" s="1"/>
  <c r="B2649"/>
  <c r="A2649" s="1"/>
  <c r="B2653"/>
  <c r="A2653" s="1"/>
  <c r="B2657"/>
  <c r="A2657" s="1"/>
  <c r="B2661"/>
  <c r="A2661" s="1"/>
  <c r="B2665"/>
  <c r="A2665" s="1"/>
  <c r="B2669"/>
  <c r="A2669" s="1"/>
  <c r="B2673"/>
  <c r="A2673" s="1"/>
  <c r="B2677"/>
  <c r="A2677" s="1"/>
  <c r="B2681"/>
  <c r="A2681" s="1"/>
  <c r="B2685"/>
  <c r="A2685" s="1"/>
  <c r="B2689"/>
  <c r="A2689" s="1"/>
  <c r="B2693"/>
  <c r="A2693" s="1"/>
  <c r="B2697"/>
  <c r="A2697" s="1"/>
  <c r="B2701"/>
  <c r="A2701" s="1"/>
  <c r="B2705"/>
  <c r="A2705" s="1"/>
  <c r="B2709"/>
  <c r="A2709" s="1"/>
  <c r="B2713"/>
  <c r="A2713" s="1"/>
  <c r="B2717"/>
  <c r="A2717" s="1"/>
  <c r="B2721"/>
  <c r="A2721" s="1"/>
  <c r="B2725"/>
  <c r="A2725" s="1"/>
  <c r="B2729"/>
  <c r="A2729" s="1"/>
  <c r="B2733"/>
  <c r="A2733" s="1"/>
  <c r="B2737"/>
  <c r="A2737" s="1"/>
  <c r="B2741"/>
  <c r="A2741" s="1"/>
  <c r="B2745"/>
  <c r="A2745" s="1"/>
  <c r="B2749"/>
  <c r="A2749" s="1"/>
  <c r="B2753"/>
  <c r="A2753" s="1"/>
  <c r="B2757"/>
  <c r="A2757" s="1"/>
  <c r="B2761"/>
  <c r="A2761" s="1"/>
  <c r="B2765"/>
  <c r="A2765" s="1"/>
  <c r="B2769"/>
  <c r="A2769" s="1"/>
  <c r="B2773"/>
  <c r="A2773" s="1"/>
  <c r="B2777"/>
  <c r="A2777" s="1"/>
  <c r="B2781"/>
  <c r="A2781" s="1"/>
  <c r="B2785"/>
  <c r="A2785" s="1"/>
  <c r="B2789"/>
  <c r="A2789" s="1"/>
  <c r="B2793"/>
  <c r="A2793" s="1"/>
  <c r="B2797"/>
  <c r="A2797" s="1"/>
  <c r="B2801"/>
  <c r="A2801" s="1"/>
  <c r="B2805"/>
  <c r="A2805" s="1"/>
  <c r="B2809"/>
  <c r="A2809" s="1"/>
  <c r="B2813"/>
  <c r="A2813" s="1"/>
  <c r="B2817"/>
  <c r="A2817" s="1"/>
  <c r="B2821"/>
  <c r="A2821" s="1"/>
  <c r="B2825"/>
  <c r="A2825" s="1"/>
  <c r="B2829"/>
  <c r="A2829" s="1"/>
  <c r="B2833"/>
  <c r="A2833" s="1"/>
  <c r="B2837"/>
  <c r="A2837" s="1"/>
  <c r="B2841"/>
  <c r="A2841" s="1"/>
  <c r="B2845"/>
  <c r="A2845" s="1"/>
  <c r="B2849"/>
  <c r="A2849" s="1"/>
  <c r="B2853"/>
  <c r="A2853" s="1"/>
  <c r="B2857"/>
  <c r="A2857" s="1"/>
  <c r="B2861"/>
  <c r="A2861" s="1"/>
  <c r="B2865"/>
  <c r="A2865" s="1"/>
  <c r="B2869"/>
  <c r="A2869" s="1"/>
  <c r="B2873"/>
  <c r="A2873" s="1"/>
  <c r="B2877"/>
  <c r="A2877" s="1"/>
  <c r="B2881"/>
  <c r="A2881" s="1"/>
  <c r="B2885"/>
  <c r="A2885" s="1"/>
  <c r="B2889"/>
  <c r="A2889" s="1"/>
  <c r="B2893"/>
  <c r="A2893" s="1"/>
  <c r="B2897"/>
  <c r="A2897" s="1"/>
  <c r="B2901"/>
  <c r="A2901" s="1"/>
  <c r="B2905"/>
  <c r="A2905" s="1"/>
  <c r="B2909"/>
  <c r="A2909" s="1"/>
  <c r="B2913"/>
  <c r="A2913" s="1"/>
  <c r="B2917"/>
  <c r="A2917" s="1"/>
  <c r="B2921"/>
  <c r="A2921" s="1"/>
  <c r="B2925"/>
  <c r="A2925" s="1"/>
  <c r="B2929"/>
  <c r="A2929" s="1"/>
  <c r="B2933"/>
  <c r="A2933" s="1"/>
  <c r="B2937"/>
  <c r="A2937" s="1"/>
  <c r="B2941"/>
  <c r="A2941" s="1"/>
  <c r="B2945"/>
  <c r="A2945" s="1"/>
  <c r="B2949"/>
  <c r="A2949" s="1"/>
  <c r="B2953"/>
  <c r="A2953" s="1"/>
  <c r="B2957"/>
  <c r="A2957" s="1"/>
  <c r="B2961"/>
  <c r="A2961" s="1"/>
  <c r="B2965"/>
  <c r="A2965" s="1"/>
  <c r="B2969"/>
  <c r="A2969" s="1"/>
  <c r="B2973"/>
  <c r="A2973" s="1"/>
  <c r="B2977"/>
  <c r="A2977" s="1"/>
  <c r="B2981"/>
  <c r="A2981" s="1"/>
  <c r="B2985"/>
  <c r="A2985" s="1"/>
  <c r="B2989"/>
  <c r="A2989" s="1"/>
  <c r="B2993"/>
  <c r="A2993" s="1"/>
  <c r="B2997"/>
  <c r="A2997" s="1"/>
  <c r="B3001"/>
  <c r="A3001" s="1"/>
  <c r="B3005"/>
  <c r="A3005" s="1"/>
  <c r="B3009"/>
  <c r="A3009" s="1"/>
  <c r="B3013"/>
  <c r="A3013" s="1"/>
  <c r="B3017"/>
  <c r="A3017" s="1"/>
  <c r="B3021"/>
  <c r="A3021" s="1"/>
  <c r="B3025"/>
  <c r="A3025" s="1"/>
  <c r="B3029"/>
  <c r="A3029" s="1"/>
  <c r="B3033"/>
  <c r="A3033" s="1"/>
  <c r="B3037"/>
  <c r="A3037" s="1"/>
  <c r="B3041"/>
  <c r="A3041" s="1"/>
  <c r="B3045"/>
  <c r="A3045" s="1"/>
  <c r="B3049"/>
  <c r="A3049" s="1"/>
  <c r="B3053"/>
  <c r="A3053" s="1"/>
  <c r="B3057"/>
  <c r="A3057" s="1"/>
  <c r="B3061"/>
  <c r="A3061" s="1"/>
  <c r="B3065"/>
  <c r="A3065" s="1"/>
  <c r="B3069"/>
  <c r="A3069" s="1"/>
  <c r="B3073"/>
  <c r="A3073" s="1"/>
  <c r="B3077"/>
  <c r="A3077" s="1"/>
  <c r="B3081"/>
  <c r="A3081" s="1"/>
  <c r="B3085"/>
  <c r="A3085" s="1"/>
  <c r="B3089"/>
  <c r="A3089" s="1"/>
  <c r="B3093"/>
  <c r="A3093" s="1"/>
  <c r="B3097"/>
  <c r="A3097" s="1"/>
  <c r="B3101"/>
  <c r="A3101" s="1"/>
  <c r="B3105"/>
  <c r="A3105" s="1"/>
  <c r="B3109"/>
  <c r="A3109" s="1"/>
  <c r="B3113"/>
  <c r="A3113" s="1"/>
  <c r="B3117"/>
  <c r="A3117" s="1"/>
  <c r="B3121"/>
  <c r="A3121" s="1"/>
  <c r="B3125"/>
  <c r="A3125" s="1"/>
  <c r="B3129"/>
  <c r="A3129" s="1"/>
  <c r="B3133"/>
  <c r="A3133" s="1"/>
  <c r="B3137"/>
  <c r="A3137" s="1"/>
  <c r="B3141"/>
  <c r="A3141" s="1"/>
  <c r="B3145"/>
  <c r="A3145" s="1"/>
  <c r="B3149"/>
  <c r="A3149" s="1"/>
  <c r="B3153"/>
  <c r="A3153" s="1"/>
  <c r="B3157"/>
  <c r="A3157" s="1"/>
  <c r="B3161"/>
  <c r="A3161" s="1"/>
  <c r="B3165"/>
  <c r="A3165" s="1"/>
  <c r="B3169"/>
  <c r="A3169" s="1"/>
  <c r="B3173"/>
  <c r="A3173" s="1"/>
  <c r="B3177"/>
  <c r="A3177" s="1"/>
  <c r="B3181"/>
  <c r="A3181" s="1"/>
  <c r="B3185"/>
  <c r="A3185" s="1"/>
  <c r="B3189"/>
  <c r="A3189" s="1"/>
  <c r="B3193"/>
  <c r="A3193" s="1"/>
  <c r="B3197"/>
  <c r="A3197" s="1"/>
  <c r="B3201"/>
  <c r="A3201" s="1"/>
  <c r="B3205"/>
  <c r="A3205" s="1"/>
  <c r="B3209"/>
  <c r="A3209" s="1"/>
  <c r="B3213"/>
  <c r="A3213" s="1"/>
  <c r="B3217"/>
  <c r="A3217" s="1"/>
  <c r="B3221"/>
  <c r="A3221" s="1"/>
  <c r="B3225"/>
  <c r="A3225" s="1"/>
  <c r="B3229"/>
  <c r="A3229" s="1"/>
  <c r="B3233"/>
  <c r="A3233" s="1"/>
  <c r="B3237"/>
  <c r="A3237" s="1"/>
  <c r="B3241"/>
  <c r="A3241" s="1"/>
  <c r="B3245"/>
  <c r="A3245" s="1"/>
  <c r="B3249"/>
  <c r="A3249" s="1"/>
  <c r="B3253"/>
  <c r="A3253" s="1"/>
  <c r="B3257"/>
  <c r="A3257" s="1"/>
  <c r="B3261"/>
  <c r="A3261" s="1"/>
  <c r="B3265"/>
  <c r="A3265" s="1"/>
  <c r="B3269"/>
  <c r="A3269" s="1"/>
  <c r="B3273"/>
  <c r="A3273" s="1"/>
  <c r="B3277"/>
  <c r="A3277" s="1"/>
  <c r="B3281"/>
  <c r="A3281" s="1"/>
  <c r="B3285"/>
  <c r="A3285" s="1"/>
  <c r="B3289"/>
  <c r="A3289" s="1"/>
  <c r="B3293"/>
  <c r="A3293" s="1"/>
  <c r="B3297"/>
  <c r="A3297" s="1"/>
  <c r="B3301"/>
  <c r="A3301" s="1"/>
  <c r="B3305"/>
  <c r="A3305" s="1"/>
  <c r="B3309"/>
  <c r="A3309" s="1"/>
  <c r="B3313"/>
  <c r="A3313" s="1"/>
  <c r="B3317"/>
  <c r="A3317" s="1"/>
  <c r="B3321"/>
  <c r="A3321" s="1"/>
  <c r="B3325"/>
  <c r="A3325" s="1"/>
  <c r="B3329"/>
  <c r="A3329" s="1"/>
  <c r="B3333"/>
  <c r="A3333" s="1"/>
  <c r="B3337"/>
  <c r="A3337" s="1"/>
  <c r="B3341"/>
  <c r="A3341" s="1"/>
  <c r="B3345"/>
  <c r="A3345" s="1"/>
  <c r="B3349"/>
  <c r="A3349" s="1"/>
  <c r="B3353"/>
  <c r="A3353" s="1"/>
  <c r="B3357"/>
  <c r="A3357" s="1"/>
  <c r="B3361"/>
  <c r="A3361" s="1"/>
  <c r="B3365"/>
  <c r="A3365" s="1"/>
  <c r="B3369"/>
  <c r="A3369" s="1"/>
  <c r="B3373"/>
  <c r="A3373" s="1"/>
  <c r="B3377"/>
  <c r="A3377" s="1"/>
  <c r="B3381"/>
  <c r="A3381" s="1"/>
  <c r="B3385"/>
  <c r="A3385" s="1"/>
  <c r="B3389"/>
  <c r="A3389" s="1"/>
  <c r="B3393"/>
  <c r="A3393" s="1"/>
  <c r="B3397"/>
  <c r="A3397" s="1"/>
  <c r="B3401"/>
  <c r="A3401" s="1"/>
  <c r="B3405"/>
  <c r="A3405" s="1"/>
  <c r="B3409"/>
  <c r="A3409" s="1"/>
  <c r="B3413"/>
  <c r="A3413" s="1"/>
  <c r="B3417"/>
  <c r="A3417" s="1"/>
  <c r="B3421"/>
  <c r="A3421" s="1"/>
  <c r="B3425"/>
  <c r="A3425" s="1"/>
  <c r="B3429"/>
  <c r="A3429" s="1"/>
  <c r="B3433"/>
  <c r="A3433" s="1"/>
  <c r="B3437"/>
  <c r="A3437" s="1"/>
  <c r="B3441"/>
  <c r="A3441" s="1"/>
  <c r="B3445"/>
  <c r="A3445" s="1"/>
  <c r="B3449"/>
  <c r="A3449" s="1"/>
  <c r="B3453"/>
  <c r="A3453" s="1"/>
  <c r="B3457"/>
  <c r="A3457" s="1"/>
  <c r="B3461"/>
  <c r="A3461" s="1"/>
  <c r="B3465"/>
  <c r="A3465" s="1"/>
  <c r="B3469"/>
  <c r="A3469" s="1"/>
  <c r="B3473"/>
  <c r="A3473" s="1"/>
  <c r="B3477"/>
  <c r="A3477" s="1"/>
  <c r="B3481"/>
  <c r="A3481" s="1"/>
  <c r="B3485"/>
  <c r="A3485" s="1"/>
  <c r="B3489"/>
  <c r="A3489" s="1"/>
  <c r="B3493"/>
  <c r="A3493" s="1"/>
  <c r="B3497"/>
  <c r="A3497" s="1"/>
  <c r="B3501"/>
  <c r="A3501" s="1"/>
  <c r="B3505"/>
  <c r="A3505" s="1"/>
  <c r="B3509"/>
  <c r="A3509" s="1"/>
  <c r="B3513"/>
  <c r="A3513" s="1"/>
  <c r="B3517"/>
  <c r="A3517" s="1"/>
  <c r="B3521"/>
  <c r="A3521" s="1"/>
  <c r="B3525"/>
  <c r="A3525" s="1"/>
  <c r="B3529"/>
  <c r="A3529" s="1"/>
  <c r="B3533"/>
  <c r="A3533" s="1"/>
  <c r="B3537"/>
  <c r="A3537" s="1"/>
  <c r="B3541"/>
  <c r="A3541" s="1"/>
  <c r="B3545"/>
  <c r="A3545" s="1"/>
  <c r="B3549"/>
  <c r="A3549" s="1"/>
  <c r="B3553"/>
  <c r="A3553" s="1"/>
  <c r="B3557"/>
  <c r="A3557" s="1"/>
  <c r="B3561"/>
  <c r="A3561" s="1"/>
  <c r="B3565"/>
  <c r="A3565" s="1"/>
  <c r="B3569"/>
  <c r="A3569" s="1"/>
  <c r="B3573"/>
  <c r="A3573" s="1"/>
  <c r="B3577"/>
  <c r="A3577" s="1"/>
  <c r="B3581"/>
  <c r="A3581" s="1"/>
  <c r="B3585"/>
  <c r="A3585" s="1"/>
  <c r="B3589"/>
  <c r="A3589" s="1"/>
  <c r="B3593"/>
  <c r="A3593" s="1"/>
  <c r="B3597"/>
  <c r="A3597" s="1"/>
  <c r="B3601"/>
  <c r="A3601" s="1"/>
  <c r="B3605"/>
  <c r="A3605" s="1"/>
  <c r="B3609"/>
  <c r="A3609" s="1"/>
  <c r="B3613"/>
  <c r="A3613" s="1"/>
  <c r="B3617"/>
  <c r="A3617" s="1"/>
  <c r="B3621"/>
  <c r="A3621" s="1"/>
  <c r="B3625"/>
  <c r="A3625" s="1"/>
  <c r="B3629"/>
  <c r="A3629" s="1"/>
  <c r="B3633"/>
  <c r="A3633" s="1"/>
  <c r="B3637"/>
  <c r="A3637" s="1"/>
  <c r="B3641"/>
  <c r="A3641" s="1"/>
  <c r="B3645"/>
  <c r="A3645" s="1"/>
  <c r="B3649"/>
  <c r="A3649" s="1"/>
  <c r="B3653"/>
  <c r="A3653" s="1"/>
  <c r="B3657"/>
  <c r="A3657" s="1"/>
  <c r="B3661"/>
  <c r="A3661" s="1"/>
  <c r="B3665"/>
  <c r="A3665" s="1"/>
  <c r="B3669"/>
  <c r="A3669" s="1"/>
  <c r="B3673"/>
  <c r="A3673" s="1"/>
  <c r="B3677"/>
  <c r="A3677" s="1"/>
  <c r="B3681"/>
  <c r="A3681" s="1"/>
  <c r="B3685"/>
  <c r="A3685" s="1"/>
  <c r="B3689"/>
  <c r="A3689" s="1"/>
  <c r="B3693"/>
  <c r="A3693" s="1"/>
  <c r="B3697"/>
  <c r="A3697" s="1"/>
  <c r="B3701"/>
  <c r="A3701" s="1"/>
  <c r="B3705"/>
  <c r="A3705" s="1"/>
  <c r="B3709"/>
  <c r="A3709" s="1"/>
  <c r="B3713"/>
  <c r="A3713" s="1"/>
  <c r="B3717"/>
  <c r="A3717" s="1"/>
  <c r="B3721"/>
  <c r="A3721" s="1"/>
  <c r="B3725"/>
  <c r="A3725" s="1"/>
  <c r="B3729"/>
  <c r="A3729" s="1"/>
  <c r="B3733"/>
  <c r="A3733" s="1"/>
  <c r="B3737"/>
  <c r="A3737" s="1"/>
  <c r="B3741"/>
  <c r="A3741" s="1"/>
  <c r="B3745"/>
  <c r="A3745" s="1"/>
  <c r="B3749"/>
  <c r="A3749" s="1"/>
  <c r="B3753"/>
  <c r="A3753" s="1"/>
  <c r="B3757"/>
  <c r="A3757" s="1"/>
  <c r="B3761"/>
  <c r="A3761" s="1"/>
  <c r="B3765"/>
  <c r="A3765" s="1"/>
  <c r="B3769"/>
  <c r="A3769" s="1"/>
  <c r="B3773"/>
  <c r="A3773" s="1"/>
  <c r="B3777"/>
  <c r="A3777" s="1"/>
  <c r="B3781"/>
  <c r="A3781" s="1"/>
  <c r="B3785"/>
  <c r="A3785" s="1"/>
  <c r="B3789"/>
  <c r="A3789" s="1"/>
  <c r="B3793"/>
  <c r="A3793" s="1"/>
  <c r="B3797"/>
  <c r="A3797" s="1"/>
  <c r="B3801"/>
  <c r="A3801" s="1"/>
  <c r="B3805"/>
  <c r="A3805" s="1"/>
  <c r="B3809"/>
  <c r="A3809" s="1"/>
  <c r="B3813"/>
  <c r="A3813" s="1"/>
  <c r="B3817"/>
  <c r="A3817" s="1"/>
  <c r="B3821"/>
  <c r="A3821" s="1"/>
  <c r="B3825"/>
  <c r="A3825" s="1"/>
  <c r="B3829"/>
  <c r="A3829" s="1"/>
  <c r="B3833"/>
  <c r="A3833" s="1"/>
  <c r="B3837"/>
  <c r="A3837" s="1"/>
  <c r="B3841"/>
  <c r="A3841" s="1"/>
  <c r="B3845"/>
  <c r="A3845" s="1"/>
  <c r="B3849"/>
  <c r="A3849" s="1"/>
  <c r="B3853"/>
  <c r="A3853" s="1"/>
  <c r="B3857"/>
  <c r="A3857" s="1"/>
  <c r="B3861"/>
  <c r="A3861" s="1"/>
  <c r="B3865"/>
  <c r="A3865" s="1"/>
  <c r="B3869"/>
  <c r="A3869" s="1"/>
  <c r="B3873"/>
  <c r="A3873" s="1"/>
  <c r="B3877"/>
  <c r="A3877" s="1"/>
  <c r="B3881"/>
  <c r="A3881" s="1"/>
  <c r="B3885"/>
  <c r="A3885" s="1"/>
  <c r="B3889"/>
  <c r="A3889" s="1"/>
  <c r="B3893"/>
  <c r="A3893" s="1"/>
  <c r="B3897"/>
  <c r="A3897" s="1"/>
  <c r="B3906"/>
  <c r="A3906" s="1"/>
  <c r="B3914"/>
  <c r="A3914" s="1"/>
  <c r="B3922"/>
  <c r="A3922" s="1"/>
  <c r="B3930"/>
  <c r="A3930" s="1"/>
  <c r="B3938"/>
  <c r="A3938" s="1"/>
  <c r="B3946"/>
  <c r="A3946" s="1"/>
  <c r="B3954"/>
  <c r="A3954" s="1"/>
  <c r="B3905"/>
  <c r="A3905" s="1"/>
  <c r="B3913"/>
  <c r="A3913" s="1"/>
  <c r="B3921"/>
  <c r="A3921" s="1"/>
  <c r="B3929"/>
  <c r="A3929" s="1"/>
  <c r="B3937"/>
  <c r="A3937" s="1"/>
  <c r="B3945"/>
  <c r="A3945" s="1"/>
  <c r="B3953"/>
  <c r="A3953" s="1"/>
  <c r="B3902"/>
  <c r="A3902" s="1"/>
  <c r="B3910"/>
  <c r="A3910" s="1"/>
  <c r="B3918"/>
  <c r="A3918" s="1"/>
  <c r="B3926"/>
  <c r="A3926" s="1"/>
  <c r="B3934"/>
  <c r="A3934" s="1"/>
  <c r="B3942"/>
  <c r="A3942" s="1"/>
  <c r="B3950"/>
  <c r="A3950" s="1"/>
  <c r="B3901"/>
  <c r="A3901" s="1"/>
  <c r="B3909"/>
  <c r="A3909" s="1"/>
  <c r="B3917"/>
  <c r="A3917" s="1"/>
  <c r="B3925"/>
  <c r="A3925" s="1"/>
  <c r="B3933"/>
  <c r="A3933" s="1"/>
  <c r="B3941"/>
  <c r="A3941" s="1"/>
  <c r="B3949"/>
  <c r="A3949" s="1"/>
  <c r="B3957"/>
  <c r="A3957" s="1"/>
  <c r="R71" i="6"/>
  <c r="C414" i="9"/>
  <c r="C402"/>
  <c r="C338"/>
  <c r="C302"/>
  <c r="C290"/>
  <c r="C282"/>
  <c r="C278"/>
  <c r="C262"/>
  <c r="C130"/>
  <c r="C126"/>
  <c r="C110"/>
  <c r="C106"/>
  <c r="C98"/>
  <c r="C86"/>
  <c r="C82"/>
  <c r="C70"/>
  <c r="C66"/>
  <c r="C46"/>
  <c r="C42"/>
  <c r="C38"/>
  <c r="C14"/>
  <c r="D414"/>
  <c r="T7" i="6" s="1"/>
  <c r="D410" i="9"/>
  <c r="D406"/>
  <c r="D402"/>
  <c r="D398"/>
  <c r="D394"/>
  <c r="D390"/>
  <c r="D386"/>
  <c r="D382"/>
  <c r="D378"/>
  <c r="D374"/>
  <c r="D370"/>
  <c r="D366"/>
  <c r="T35" i="6" s="1"/>
  <c r="D362" i="9"/>
  <c r="D358"/>
  <c r="D354"/>
  <c r="D350"/>
  <c r="D346"/>
  <c r="D342"/>
  <c r="D338"/>
  <c r="D334"/>
  <c r="D330"/>
  <c r="D326"/>
  <c r="D322"/>
  <c r="D318"/>
  <c r="T15" i="6" s="1"/>
  <c r="D314" i="9"/>
  <c r="D310"/>
  <c r="D306"/>
  <c r="D302"/>
  <c r="T6" i="6" s="1"/>
  <c r="D298" i="9"/>
  <c r="D294"/>
  <c r="D290"/>
  <c r="D286"/>
  <c r="D282"/>
  <c r="D278"/>
  <c r="D274"/>
  <c r="D270"/>
  <c r="D266"/>
  <c r="D262"/>
  <c r="D258"/>
  <c r="D254"/>
  <c r="D250"/>
  <c r="D246"/>
  <c r="D242"/>
  <c r="D238"/>
  <c r="D234"/>
  <c r="D230"/>
  <c r="D226"/>
  <c r="D222"/>
  <c r="D218"/>
  <c r="D214"/>
  <c r="D210"/>
  <c r="D206"/>
  <c r="D202"/>
  <c r="D198"/>
  <c r="D194"/>
  <c r="D190"/>
  <c r="D186"/>
  <c r="D182"/>
  <c r="D178"/>
  <c r="D174"/>
  <c r="D170"/>
  <c r="D166"/>
  <c r="D162"/>
  <c r="D158"/>
  <c r="D154"/>
  <c r="D150"/>
  <c r="D146"/>
  <c r="D142"/>
  <c r="D138"/>
  <c r="D134"/>
  <c r="D130"/>
  <c r="D126"/>
  <c r="D122"/>
  <c r="D118"/>
  <c r="D114"/>
  <c r="D110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6"/>
  <c r="B414"/>
  <c r="B410"/>
  <c r="B406"/>
  <c r="B402"/>
  <c r="B398"/>
  <c r="B394"/>
  <c r="B390"/>
  <c r="B386"/>
  <c r="B382"/>
  <c r="B378"/>
  <c r="B374"/>
  <c r="B370"/>
  <c r="B366"/>
  <c r="B362"/>
  <c r="R34" i="6" s="1"/>
  <c r="B358" i="9"/>
  <c r="B354"/>
  <c r="B350"/>
  <c r="B346"/>
  <c r="B342"/>
  <c r="B338"/>
  <c r="B334"/>
  <c r="B330"/>
  <c r="B326"/>
  <c r="B322"/>
  <c r="B318"/>
  <c r="B314"/>
  <c r="R17" i="6" s="1"/>
  <c r="B310" i="9"/>
  <c r="B306"/>
  <c r="B302"/>
  <c r="B298"/>
  <c r="B294"/>
  <c r="B290"/>
  <c r="B286"/>
  <c r="B282"/>
  <c r="B278"/>
  <c r="B274"/>
  <c r="R67" i="6" s="1"/>
  <c r="K67" s="1"/>
  <c r="B270" i="9"/>
  <c r="B266"/>
  <c r="B262"/>
  <c r="B258"/>
  <c r="B254"/>
  <c r="B250"/>
  <c r="B246"/>
  <c r="B242"/>
  <c r="B238"/>
  <c r="B234"/>
  <c r="B230"/>
  <c r="B226"/>
  <c r="B222"/>
  <c r="B218"/>
  <c r="B214"/>
  <c r="B210"/>
  <c r="B206"/>
  <c r="B202"/>
  <c r="B198"/>
  <c r="B194"/>
  <c r="B190"/>
  <c r="B186"/>
  <c r="B182"/>
  <c r="B178"/>
  <c r="B174"/>
  <c r="B170"/>
  <c r="B166"/>
  <c r="B162"/>
  <c r="B158"/>
  <c r="B154"/>
  <c r="B150"/>
  <c r="B146"/>
  <c r="B142"/>
  <c r="B138"/>
  <c r="B134"/>
  <c r="B130"/>
  <c r="B126"/>
  <c r="B122"/>
  <c r="R45" i="6" s="1"/>
  <c r="B118" i="9"/>
  <c r="B114"/>
  <c r="B110"/>
  <c r="B106"/>
  <c r="B102"/>
  <c r="B98"/>
  <c r="B94"/>
  <c r="B90"/>
  <c r="B86"/>
  <c r="B82"/>
  <c r="B78"/>
  <c r="B74"/>
  <c r="B70"/>
  <c r="B66"/>
  <c r="B62"/>
  <c r="B58"/>
  <c r="B54"/>
  <c r="B50"/>
  <c r="B46"/>
  <c r="B42"/>
  <c r="B38"/>
  <c r="B34"/>
  <c r="B30"/>
  <c r="B26"/>
  <c r="B22"/>
  <c r="B18"/>
  <c r="B14"/>
  <c r="B10"/>
  <c r="B6"/>
  <c r="C3368" i="11"/>
  <c r="D3368"/>
  <c r="C3364"/>
  <c r="D3364"/>
  <c r="C3360"/>
  <c r="D3360"/>
  <c r="C3356"/>
  <c r="D3356"/>
  <c r="C3352"/>
  <c r="D3352"/>
  <c r="C3348"/>
  <c r="D3348"/>
  <c r="C3344"/>
  <c r="D3344"/>
  <c r="C3340"/>
  <c r="D3340"/>
  <c r="C3336"/>
  <c r="D3336"/>
  <c r="C3332"/>
  <c r="D3332"/>
  <c r="C3328"/>
  <c r="D3328"/>
  <c r="C3324"/>
  <c r="D3324"/>
  <c r="C3320"/>
  <c r="D3320"/>
  <c r="C3316"/>
  <c r="D3316"/>
  <c r="C3312"/>
  <c r="D3312"/>
  <c r="C3308"/>
  <c r="D3308"/>
  <c r="C3304"/>
  <c r="D3304"/>
  <c r="C3300"/>
  <c r="D3300"/>
  <c r="C3296"/>
  <c r="D3296"/>
  <c r="C3292"/>
  <c r="D3292"/>
  <c r="C3288"/>
  <c r="D3288"/>
  <c r="C3284"/>
  <c r="D3284"/>
  <c r="C3280"/>
  <c r="D3280"/>
  <c r="C3276"/>
  <c r="D3276"/>
  <c r="C3272"/>
  <c r="D3272"/>
  <c r="C3268"/>
  <c r="D3268"/>
  <c r="C3264"/>
  <c r="D3264"/>
  <c r="C3260"/>
  <c r="D3260"/>
  <c r="C3256"/>
  <c r="D3256"/>
  <c r="C3252"/>
  <c r="D3252"/>
  <c r="C3248"/>
  <c r="D3248"/>
  <c r="C3244"/>
  <c r="D3244"/>
  <c r="C3240"/>
  <c r="D3240"/>
  <c r="C3236"/>
  <c r="D3236"/>
  <c r="C3232"/>
  <c r="D3232"/>
  <c r="C3228"/>
  <c r="D3228"/>
  <c r="C3224"/>
  <c r="D3224"/>
  <c r="C3220"/>
  <c r="D3220"/>
  <c r="C3216"/>
  <c r="D3216"/>
  <c r="C3212"/>
  <c r="D3212"/>
  <c r="C3208"/>
  <c r="D3208"/>
  <c r="C3204"/>
  <c r="D3204"/>
  <c r="C3200"/>
  <c r="D3200"/>
  <c r="C3196"/>
  <c r="D3196"/>
  <c r="C3192"/>
  <c r="D3192"/>
  <c r="C3188"/>
  <c r="D3188"/>
  <c r="C3184"/>
  <c r="D3184"/>
  <c r="C3180"/>
  <c r="D3180"/>
  <c r="C3176"/>
  <c r="D3176"/>
  <c r="C3172"/>
  <c r="D3172"/>
  <c r="C3168"/>
  <c r="D3168"/>
  <c r="C3164"/>
  <c r="D3164"/>
  <c r="C3160"/>
  <c r="D3160"/>
  <c r="C3156"/>
  <c r="D3156"/>
  <c r="C3152"/>
  <c r="D3152"/>
  <c r="C3148"/>
  <c r="D3148"/>
  <c r="C3144"/>
  <c r="D3144"/>
  <c r="C3140"/>
  <c r="D3140"/>
  <c r="C3136"/>
  <c r="D3136"/>
  <c r="C3132"/>
  <c r="D3132"/>
  <c r="C3128"/>
  <c r="D3128"/>
  <c r="C3124"/>
  <c r="D3124"/>
  <c r="C3120"/>
  <c r="D3120"/>
  <c r="C3116"/>
  <c r="D3116"/>
  <c r="C3112"/>
  <c r="D3112"/>
  <c r="C3108"/>
  <c r="D3108"/>
  <c r="C3104"/>
  <c r="D3104"/>
  <c r="C3100"/>
  <c r="D3100"/>
  <c r="C3096"/>
  <c r="D3096"/>
  <c r="C3092"/>
  <c r="D3092"/>
  <c r="D51" i="13"/>
  <c r="E46" s="1"/>
  <c r="F46" s="1"/>
  <c r="D25"/>
  <c r="E19" s="1"/>
  <c r="F19" s="1"/>
  <c r="B13" i="14"/>
  <c r="C10" i="15" s="1"/>
  <c r="C18" s="1"/>
  <c r="T31" i="6"/>
  <c r="S2"/>
  <c r="R49"/>
  <c r="K49" s="1"/>
  <c r="S49"/>
  <c r="S62"/>
  <c r="S43"/>
  <c r="S31"/>
  <c r="S16"/>
  <c r="S70"/>
  <c r="T67"/>
  <c r="S68"/>
  <c r="R66"/>
  <c r="S67"/>
  <c r="R68"/>
  <c r="T71"/>
  <c r="S66"/>
  <c r="S71"/>
  <c r="K71" s="1"/>
  <c r="T68"/>
  <c r="D47" i="13"/>
  <c r="D44"/>
  <c r="D34"/>
  <c r="E34" s="1"/>
  <c r="F34" s="1"/>
  <c r="E33"/>
  <c r="F33" s="1"/>
  <c r="D31"/>
  <c r="E32"/>
  <c r="F32" s="1"/>
  <c r="E6"/>
  <c r="F6" s="1"/>
  <c r="D7"/>
  <c r="D5"/>
  <c r="D20"/>
  <c r="D18"/>
  <c r="C44" i="6"/>
  <c r="C45"/>
  <c r="C68" i="8"/>
  <c r="C70" s="1"/>
  <c r="C18" i="6" s="1"/>
  <c r="R59"/>
  <c r="T59"/>
  <c r="S59"/>
  <c r="S64"/>
  <c r="R16"/>
  <c r="R60"/>
  <c r="T60"/>
  <c r="S60"/>
  <c r="R53"/>
  <c r="S39"/>
  <c r="S38"/>
  <c r="S41"/>
  <c r="S42"/>
  <c r="S53"/>
  <c r="S52"/>
  <c r="S51"/>
  <c r="S50"/>
  <c r="S48"/>
  <c r="R3"/>
  <c r="S69"/>
  <c r="R31"/>
  <c r="S4"/>
  <c r="T3"/>
  <c r="S3"/>
  <c r="T16"/>
  <c r="S29"/>
  <c r="S57"/>
  <c r="S56"/>
  <c r="T11"/>
  <c r="T4"/>
  <c r="R4"/>
  <c r="R33"/>
  <c r="R29"/>
  <c r="K29" s="1"/>
  <c r="R69"/>
  <c r="K69" s="1"/>
  <c r="R48"/>
  <c r="K48" s="1"/>
  <c r="R50"/>
  <c r="K50" s="1"/>
  <c r="R51"/>
  <c r="K51" s="1"/>
  <c r="R47"/>
  <c r="R52"/>
  <c r="K52" s="1"/>
  <c r="R43"/>
  <c r="K43" s="1"/>
  <c r="R62"/>
  <c r="K62" s="1"/>
  <c r="R40"/>
  <c r="R41"/>
  <c r="K41" s="1"/>
  <c r="R25"/>
  <c r="T36"/>
  <c r="T29"/>
  <c r="T19"/>
  <c r="T33"/>
  <c r="T14"/>
  <c r="T48"/>
  <c r="T49"/>
  <c r="T62"/>
  <c r="T66"/>
  <c r="T46"/>
  <c r="S27"/>
  <c r="C7" i="8"/>
  <c r="R27" i="6"/>
  <c r="K27" s="1"/>
  <c r="C67" i="8"/>
  <c r="C14" i="6" s="1"/>
  <c r="C35"/>
  <c r="C23"/>
  <c r="C74" i="8"/>
  <c r="C11" i="6" s="1"/>
  <c r="R9"/>
  <c r="R11"/>
  <c r="S34"/>
  <c r="R8"/>
  <c r="S6"/>
  <c r="R6"/>
  <c r="R15"/>
  <c r="R35"/>
  <c r="S8"/>
  <c r="S36"/>
  <c r="C22"/>
  <c r="S23"/>
  <c r="S15"/>
  <c r="S11"/>
  <c r="T26"/>
  <c r="S9"/>
  <c r="T9"/>
  <c r="S30"/>
  <c r="S33"/>
  <c r="T25"/>
  <c r="S35"/>
  <c r="R26"/>
  <c r="S26"/>
  <c r="S25"/>
  <c r="T17"/>
  <c r="R46"/>
  <c r="S46"/>
  <c r="S17"/>
  <c r="T13"/>
  <c r="C13"/>
  <c r="R61"/>
  <c r="S61"/>
  <c r="S7"/>
  <c r="R7"/>
  <c r="S47"/>
  <c r="S45"/>
  <c r="R44"/>
  <c r="S44"/>
  <c r="S19"/>
  <c r="R13"/>
  <c r="S13"/>
  <c r="S22"/>
  <c r="S5"/>
  <c r="S21"/>
  <c r="S14"/>
  <c r="T44"/>
  <c r="T45"/>
  <c r="T8"/>
  <c r="C4" i="9"/>
  <c r="B4"/>
  <c r="C3933" i="11" l="1"/>
  <c r="D3933"/>
  <c r="E3933"/>
  <c r="C3901"/>
  <c r="D3901"/>
  <c r="E3901"/>
  <c r="C3926"/>
  <c r="D3926"/>
  <c r="E3926"/>
  <c r="C3953"/>
  <c r="D3953"/>
  <c r="E3953"/>
  <c r="C3921"/>
  <c r="D3921"/>
  <c r="E3921"/>
  <c r="C3946"/>
  <c r="D3946"/>
  <c r="E3946"/>
  <c r="C3914"/>
  <c r="D3914"/>
  <c r="E3914"/>
  <c r="C3889"/>
  <c r="D3889"/>
  <c r="E3889"/>
  <c r="C3873"/>
  <c r="D3873"/>
  <c r="E3873"/>
  <c r="C3857"/>
  <c r="D3857"/>
  <c r="E3857"/>
  <c r="C3841"/>
  <c r="D3841"/>
  <c r="E3841"/>
  <c r="C3825"/>
  <c r="D3825"/>
  <c r="E3825"/>
  <c r="C3809"/>
  <c r="D3809"/>
  <c r="E3809"/>
  <c r="C3793"/>
  <c r="D3793"/>
  <c r="E3793"/>
  <c r="C3777"/>
  <c r="D3777"/>
  <c r="E3777"/>
  <c r="C3761"/>
  <c r="D3761"/>
  <c r="E3761"/>
  <c r="C3745"/>
  <c r="D3745"/>
  <c r="E3745"/>
  <c r="C3729"/>
  <c r="D3729"/>
  <c r="E3729"/>
  <c r="C3713"/>
  <c r="D3713"/>
  <c r="E3713"/>
  <c r="C3697"/>
  <c r="D3697"/>
  <c r="E3697"/>
  <c r="C3681"/>
  <c r="D3681"/>
  <c r="E3681"/>
  <c r="C3665"/>
  <c r="D3665"/>
  <c r="E3665"/>
  <c r="C3649"/>
  <c r="D3649"/>
  <c r="E3649"/>
  <c r="C3633"/>
  <c r="D3633"/>
  <c r="E3633"/>
  <c r="C3617"/>
  <c r="D3617"/>
  <c r="E3617"/>
  <c r="C3601"/>
  <c r="D3601"/>
  <c r="E3601"/>
  <c r="C3585"/>
  <c r="D3585"/>
  <c r="E3585"/>
  <c r="C3569"/>
  <c r="D3569"/>
  <c r="E3569"/>
  <c r="C3553"/>
  <c r="D3553"/>
  <c r="E3553"/>
  <c r="C3537"/>
  <c r="D3537"/>
  <c r="E3537"/>
  <c r="C3521"/>
  <c r="D3521"/>
  <c r="E3521"/>
  <c r="C3505"/>
  <c r="D3505"/>
  <c r="E3505"/>
  <c r="C3489"/>
  <c r="D3489"/>
  <c r="E3489"/>
  <c r="C3473"/>
  <c r="D3473"/>
  <c r="E3473"/>
  <c r="C3457"/>
  <c r="D3457"/>
  <c r="E3457"/>
  <c r="C3441"/>
  <c r="D3441"/>
  <c r="E3441"/>
  <c r="C3425"/>
  <c r="D3425"/>
  <c r="E3425"/>
  <c r="C3409"/>
  <c r="D3409"/>
  <c r="E3409"/>
  <c r="C3393"/>
  <c r="D3393"/>
  <c r="E3393"/>
  <c r="C3377"/>
  <c r="D3377"/>
  <c r="E3377"/>
  <c r="C3361"/>
  <c r="D3361"/>
  <c r="E3361"/>
  <c r="C3345"/>
  <c r="D3345"/>
  <c r="E3345"/>
  <c r="C3329"/>
  <c r="D3329"/>
  <c r="E3329"/>
  <c r="C3313"/>
  <c r="D3313"/>
  <c r="E3313"/>
  <c r="C3297"/>
  <c r="D3297"/>
  <c r="E3297"/>
  <c r="C3281"/>
  <c r="D3281"/>
  <c r="E3281"/>
  <c r="C3265"/>
  <c r="D3265"/>
  <c r="E3265"/>
  <c r="C3249"/>
  <c r="D3249"/>
  <c r="E3249"/>
  <c r="C3233"/>
  <c r="D3233"/>
  <c r="E3233"/>
  <c r="C3217"/>
  <c r="D3217"/>
  <c r="E3217"/>
  <c r="C3201"/>
  <c r="D3201"/>
  <c r="E3201"/>
  <c r="C3185"/>
  <c r="D3185"/>
  <c r="E3185"/>
  <c r="C3169"/>
  <c r="D3169"/>
  <c r="E3169"/>
  <c r="C3153"/>
  <c r="D3153"/>
  <c r="E3153"/>
  <c r="C3137"/>
  <c r="D3137"/>
  <c r="E3137"/>
  <c r="C3121"/>
  <c r="D3121"/>
  <c r="E3121"/>
  <c r="C3105"/>
  <c r="D3105"/>
  <c r="E3105"/>
  <c r="C3089"/>
  <c r="D3089"/>
  <c r="E3089"/>
  <c r="C3073"/>
  <c r="D3073"/>
  <c r="E3073"/>
  <c r="C3057"/>
  <c r="D3057"/>
  <c r="E3057"/>
  <c r="C3041"/>
  <c r="D3041"/>
  <c r="E3041"/>
  <c r="C3025"/>
  <c r="D3025"/>
  <c r="E3025"/>
  <c r="C3009"/>
  <c r="D3009"/>
  <c r="E3009"/>
  <c r="C2993"/>
  <c r="D2993"/>
  <c r="E2993"/>
  <c r="C2977"/>
  <c r="D2977"/>
  <c r="E2977"/>
  <c r="C2961"/>
  <c r="D2961"/>
  <c r="E2961"/>
  <c r="C2945"/>
  <c r="D2945"/>
  <c r="E2945"/>
  <c r="C2929"/>
  <c r="D2929"/>
  <c r="E2929"/>
  <c r="C2913"/>
  <c r="D2913"/>
  <c r="E2913"/>
  <c r="C2897"/>
  <c r="D2897"/>
  <c r="E2897"/>
  <c r="C2881"/>
  <c r="D2881"/>
  <c r="E2881"/>
  <c r="C2865"/>
  <c r="D2865"/>
  <c r="E2865"/>
  <c r="C2849"/>
  <c r="D2849"/>
  <c r="E2849"/>
  <c r="C2833"/>
  <c r="D2833"/>
  <c r="E2833"/>
  <c r="C2817"/>
  <c r="D2817"/>
  <c r="E2817"/>
  <c r="C2801"/>
  <c r="D2801"/>
  <c r="E2801"/>
  <c r="C2785"/>
  <c r="D2785"/>
  <c r="E2785"/>
  <c r="C2769"/>
  <c r="D2769"/>
  <c r="E2769"/>
  <c r="C2753"/>
  <c r="D2753"/>
  <c r="E2753"/>
  <c r="C2737"/>
  <c r="D2737"/>
  <c r="E2737"/>
  <c r="C2721"/>
  <c r="D2721"/>
  <c r="E2721"/>
  <c r="C2705"/>
  <c r="D2705"/>
  <c r="E2705"/>
  <c r="C2689"/>
  <c r="D2689"/>
  <c r="E2689"/>
  <c r="C2673"/>
  <c r="D2673"/>
  <c r="E2673"/>
  <c r="C2657"/>
  <c r="D2657"/>
  <c r="E2657"/>
  <c r="C2641"/>
  <c r="D2641"/>
  <c r="E2641"/>
  <c r="C2625"/>
  <c r="D2625"/>
  <c r="E2625"/>
  <c r="C2609"/>
  <c r="D2609"/>
  <c r="E2609"/>
  <c r="C2593"/>
  <c r="D2593"/>
  <c r="E2593"/>
  <c r="C2577"/>
  <c r="D2577"/>
  <c r="E2577"/>
  <c r="C2561"/>
  <c r="D2561"/>
  <c r="E2561"/>
  <c r="C2545"/>
  <c r="D2545"/>
  <c r="E2545"/>
  <c r="C2529"/>
  <c r="D2529"/>
  <c r="E2529"/>
  <c r="C2513"/>
  <c r="D2513"/>
  <c r="E2513"/>
  <c r="C2497"/>
  <c r="D2497"/>
  <c r="E2497"/>
  <c r="C2481"/>
  <c r="D2481"/>
  <c r="E2481"/>
  <c r="C2465"/>
  <c r="D2465"/>
  <c r="E2465"/>
  <c r="C2449"/>
  <c r="D2449"/>
  <c r="E2449"/>
  <c r="C2433"/>
  <c r="D2433"/>
  <c r="E2433"/>
  <c r="C2417"/>
  <c r="D2417"/>
  <c r="E2417"/>
  <c r="C2401"/>
  <c r="D2401"/>
  <c r="E2401"/>
  <c r="C2385"/>
  <c r="D2385"/>
  <c r="E2385"/>
  <c r="C2369"/>
  <c r="D2369"/>
  <c r="E2369"/>
  <c r="C2353"/>
  <c r="D2353"/>
  <c r="E2353"/>
  <c r="C2337"/>
  <c r="D2337"/>
  <c r="E2337"/>
  <c r="C2321"/>
  <c r="D2321"/>
  <c r="E2321"/>
  <c r="D2305"/>
  <c r="C2305"/>
  <c r="E2305"/>
  <c r="D2289"/>
  <c r="C2289"/>
  <c r="E2289"/>
  <c r="D2273"/>
  <c r="C2273"/>
  <c r="E2273"/>
  <c r="D2257"/>
  <c r="C2257"/>
  <c r="E2257"/>
  <c r="D2225"/>
  <c r="C2225"/>
  <c r="E2225"/>
  <c r="C3898"/>
  <c r="D3898"/>
  <c r="E3898"/>
  <c r="C3882"/>
  <c r="D3882"/>
  <c r="E3882"/>
  <c r="C3866"/>
  <c r="D3866"/>
  <c r="E3866"/>
  <c r="C3850"/>
  <c r="D3850"/>
  <c r="E3850"/>
  <c r="C3834"/>
  <c r="D3834"/>
  <c r="E3834"/>
  <c r="C3818"/>
  <c r="D3818"/>
  <c r="E3818"/>
  <c r="C3802"/>
  <c r="D3802"/>
  <c r="E3802"/>
  <c r="C3786"/>
  <c r="D3786"/>
  <c r="E3786"/>
  <c r="C3770"/>
  <c r="D3770"/>
  <c r="E3770"/>
  <c r="C3754"/>
  <c r="D3754"/>
  <c r="E3754"/>
  <c r="C3738"/>
  <c r="D3738"/>
  <c r="E3738"/>
  <c r="C3722"/>
  <c r="D3722"/>
  <c r="E3722"/>
  <c r="C3706"/>
  <c r="D3706"/>
  <c r="E3706"/>
  <c r="C3690"/>
  <c r="D3690"/>
  <c r="E3690"/>
  <c r="C3674"/>
  <c r="D3674"/>
  <c r="E3674"/>
  <c r="C3658"/>
  <c r="D3658"/>
  <c r="E3658"/>
  <c r="C3642"/>
  <c r="D3642"/>
  <c r="E3642"/>
  <c r="C3626"/>
  <c r="D3626"/>
  <c r="E3626"/>
  <c r="C3610"/>
  <c r="D3610"/>
  <c r="E3610"/>
  <c r="C3594"/>
  <c r="D3594"/>
  <c r="E3594"/>
  <c r="C3578"/>
  <c r="D3578"/>
  <c r="E3578"/>
  <c r="C3562"/>
  <c r="D3562"/>
  <c r="E3562"/>
  <c r="C3546"/>
  <c r="D3546"/>
  <c r="E3546"/>
  <c r="C3530"/>
  <c r="D3530"/>
  <c r="E3530"/>
  <c r="C3514"/>
  <c r="D3514"/>
  <c r="E3514"/>
  <c r="C3498"/>
  <c r="D3498"/>
  <c r="E3498"/>
  <c r="C3482"/>
  <c r="D3482"/>
  <c r="E3482"/>
  <c r="C3466"/>
  <c r="D3466"/>
  <c r="E3466"/>
  <c r="C3450"/>
  <c r="D3450"/>
  <c r="E3450"/>
  <c r="C3434"/>
  <c r="D3434"/>
  <c r="E3434"/>
  <c r="C3418"/>
  <c r="D3418"/>
  <c r="E3418"/>
  <c r="C3402"/>
  <c r="D3402"/>
  <c r="E3402"/>
  <c r="C3386"/>
  <c r="D3386"/>
  <c r="E3386"/>
  <c r="C3370"/>
  <c r="D3370"/>
  <c r="E3370"/>
  <c r="C3354"/>
  <c r="D3354"/>
  <c r="E3354"/>
  <c r="C3338"/>
  <c r="D3338"/>
  <c r="E3338"/>
  <c r="C3322"/>
  <c r="D3322"/>
  <c r="E3322"/>
  <c r="C3306"/>
  <c r="D3306"/>
  <c r="E3306"/>
  <c r="C3290"/>
  <c r="D3290"/>
  <c r="E3290"/>
  <c r="C3274"/>
  <c r="D3274"/>
  <c r="E3274"/>
  <c r="C3258"/>
  <c r="D3258"/>
  <c r="E3258"/>
  <c r="C3242"/>
  <c r="D3242"/>
  <c r="E3242"/>
  <c r="C3226"/>
  <c r="D3226"/>
  <c r="E3226"/>
  <c r="C3210"/>
  <c r="D3210"/>
  <c r="E3210"/>
  <c r="C3194"/>
  <c r="D3194"/>
  <c r="E3194"/>
  <c r="C3178"/>
  <c r="D3178"/>
  <c r="E3178"/>
  <c r="C3162"/>
  <c r="D3162"/>
  <c r="E3162"/>
  <c r="C3146"/>
  <c r="D3146"/>
  <c r="E3146"/>
  <c r="C3130"/>
  <c r="D3130"/>
  <c r="E3130"/>
  <c r="C3114"/>
  <c r="D3114"/>
  <c r="E3114"/>
  <c r="C3098"/>
  <c r="D3098"/>
  <c r="E3098"/>
  <c r="C3082"/>
  <c r="D3082"/>
  <c r="E3082"/>
  <c r="C3066"/>
  <c r="D3066"/>
  <c r="E3066"/>
  <c r="C3050"/>
  <c r="D3050"/>
  <c r="E3050"/>
  <c r="C3034"/>
  <c r="D3034"/>
  <c r="E3034"/>
  <c r="C3018"/>
  <c r="D3018"/>
  <c r="E3018"/>
  <c r="C3002"/>
  <c r="D3002"/>
  <c r="E3002"/>
  <c r="C2986"/>
  <c r="D2986"/>
  <c r="E2986"/>
  <c r="C2970"/>
  <c r="D2970"/>
  <c r="E2970"/>
  <c r="C2954"/>
  <c r="D2954"/>
  <c r="E2954"/>
  <c r="C2938"/>
  <c r="D2938"/>
  <c r="E2938"/>
  <c r="C2922"/>
  <c r="D2922"/>
  <c r="E2922"/>
  <c r="C2906"/>
  <c r="D2906"/>
  <c r="E2906"/>
  <c r="C2890"/>
  <c r="D2890"/>
  <c r="E2890"/>
  <c r="C2874"/>
  <c r="D2874"/>
  <c r="E2874"/>
  <c r="C2858"/>
  <c r="D2858"/>
  <c r="E2858"/>
  <c r="C2842"/>
  <c r="D2842"/>
  <c r="E2842"/>
  <c r="C2826"/>
  <c r="D2826"/>
  <c r="E2826"/>
  <c r="C2810"/>
  <c r="D2810"/>
  <c r="E2810"/>
  <c r="C2794"/>
  <c r="D2794"/>
  <c r="E2794"/>
  <c r="C2778"/>
  <c r="D2778"/>
  <c r="E2778"/>
  <c r="C2762"/>
  <c r="D2762"/>
  <c r="E2762"/>
  <c r="C2746"/>
  <c r="D2746"/>
  <c r="E2746"/>
  <c r="C2730"/>
  <c r="D2730"/>
  <c r="E2730"/>
  <c r="C2714"/>
  <c r="D2714"/>
  <c r="E2714"/>
  <c r="C2698"/>
  <c r="D2698"/>
  <c r="E2698"/>
  <c r="C2682"/>
  <c r="D2682"/>
  <c r="E2682"/>
  <c r="C2666"/>
  <c r="D2666"/>
  <c r="E2666"/>
  <c r="C2650"/>
  <c r="D2650"/>
  <c r="E2650"/>
  <c r="C2634"/>
  <c r="D2634"/>
  <c r="E2634"/>
  <c r="C2618"/>
  <c r="D2618"/>
  <c r="E2618"/>
  <c r="C2602"/>
  <c r="D2602"/>
  <c r="E2602"/>
  <c r="C2586"/>
  <c r="D2586"/>
  <c r="E2586"/>
  <c r="C2570"/>
  <c r="D2570"/>
  <c r="E2570"/>
  <c r="C2554"/>
  <c r="D2554"/>
  <c r="E2554"/>
  <c r="C2538"/>
  <c r="D2538"/>
  <c r="E2538"/>
  <c r="C2522"/>
  <c r="D2522"/>
  <c r="E2522"/>
  <c r="C2506"/>
  <c r="D2506"/>
  <c r="E2506"/>
  <c r="C2490"/>
  <c r="D2490"/>
  <c r="E2490"/>
  <c r="C2474"/>
  <c r="D2474"/>
  <c r="E2474"/>
  <c r="C2458"/>
  <c r="D2458"/>
  <c r="E2458"/>
  <c r="C2442"/>
  <c r="D2442"/>
  <c r="E2442"/>
  <c r="C2426"/>
  <c r="D2426"/>
  <c r="E2426"/>
  <c r="C2410"/>
  <c r="D2410"/>
  <c r="E2410"/>
  <c r="C2394"/>
  <c r="D2394"/>
  <c r="E2394"/>
  <c r="C2378"/>
  <c r="D2378"/>
  <c r="E2378"/>
  <c r="C2362"/>
  <c r="D2362"/>
  <c r="E2362"/>
  <c r="C2346"/>
  <c r="D2346"/>
  <c r="E2346"/>
  <c r="C2330"/>
  <c r="D2330"/>
  <c r="E2330"/>
  <c r="C2314"/>
  <c r="D2314"/>
  <c r="E2314"/>
  <c r="C2298"/>
  <c r="D2298"/>
  <c r="E2298"/>
  <c r="C3941"/>
  <c r="D3941"/>
  <c r="E3941"/>
  <c r="C3909"/>
  <c r="D3909"/>
  <c r="E3909"/>
  <c r="C3934"/>
  <c r="D3934"/>
  <c r="E3934"/>
  <c r="C3902"/>
  <c r="D3902"/>
  <c r="E3902"/>
  <c r="C3929"/>
  <c r="D3929"/>
  <c r="E3929"/>
  <c r="C3954"/>
  <c r="D3954"/>
  <c r="E3954"/>
  <c r="C3922"/>
  <c r="D3922"/>
  <c r="E3922"/>
  <c r="C3893"/>
  <c r="D3893"/>
  <c r="E3893"/>
  <c r="C3877"/>
  <c r="D3877"/>
  <c r="E3877"/>
  <c r="C3861"/>
  <c r="D3861"/>
  <c r="E3861"/>
  <c r="C3845"/>
  <c r="D3845"/>
  <c r="E3845"/>
  <c r="C3829"/>
  <c r="D3829"/>
  <c r="E3829"/>
  <c r="C3813"/>
  <c r="D3813"/>
  <c r="E3813"/>
  <c r="C3797"/>
  <c r="D3797"/>
  <c r="E3797"/>
  <c r="C3781"/>
  <c r="D3781"/>
  <c r="E3781"/>
  <c r="C3765"/>
  <c r="D3765"/>
  <c r="E3765"/>
  <c r="C3749"/>
  <c r="D3749"/>
  <c r="E3749"/>
  <c r="C3733"/>
  <c r="D3733"/>
  <c r="E3733"/>
  <c r="C3717"/>
  <c r="D3717"/>
  <c r="E3717"/>
  <c r="C3701"/>
  <c r="D3701"/>
  <c r="E3701"/>
  <c r="C3685"/>
  <c r="D3685"/>
  <c r="E3685"/>
  <c r="C3669"/>
  <c r="D3669"/>
  <c r="E3669"/>
  <c r="C3653"/>
  <c r="D3653"/>
  <c r="E3653"/>
  <c r="C3637"/>
  <c r="D3637"/>
  <c r="E3637"/>
  <c r="C3621"/>
  <c r="D3621"/>
  <c r="E3621"/>
  <c r="C3605"/>
  <c r="D3605"/>
  <c r="E3605"/>
  <c r="C3589"/>
  <c r="D3589"/>
  <c r="E3589"/>
  <c r="C3573"/>
  <c r="D3573"/>
  <c r="E3573"/>
  <c r="C3557"/>
  <c r="D3557"/>
  <c r="E3557"/>
  <c r="C3541"/>
  <c r="D3541"/>
  <c r="E3541"/>
  <c r="C3525"/>
  <c r="D3525"/>
  <c r="E3525"/>
  <c r="C3509"/>
  <c r="D3509"/>
  <c r="E3509"/>
  <c r="C3493"/>
  <c r="D3493"/>
  <c r="E3493"/>
  <c r="C3477"/>
  <c r="D3477"/>
  <c r="E3477"/>
  <c r="C3461"/>
  <c r="D3461"/>
  <c r="E3461"/>
  <c r="C3445"/>
  <c r="D3445"/>
  <c r="E3445"/>
  <c r="C3429"/>
  <c r="D3429"/>
  <c r="E3429"/>
  <c r="C3413"/>
  <c r="D3413"/>
  <c r="E3413"/>
  <c r="C3397"/>
  <c r="D3397"/>
  <c r="E3397"/>
  <c r="C3381"/>
  <c r="D3381"/>
  <c r="E3381"/>
  <c r="C3365"/>
  <c r="D3365"/>
  <c r="E3365"/>
  <c r="C3349"/>
  <c r="D3349"/>
  <c r="E3349"/>
  <c r="C3333"/>
  <c r="D3333"/>
  <c r="E3333"/>
  <c r="C3317"/>
  <c r="D3317"/>
  <c r="E3317"/>
  <c r="C3301"/>
  <c r="D3301"/>
  <c r="E3301"/>
  <c r="C3285"/>
  <c r="D3285"/>
  <c r="E3285"/>
  <c r="C3269"/>
  <c r="D3269"/>
  <c r="E3269"/>
  <c r="C3253"/>
  <c r="D3253"/>
  <c r="E3253"/>
  <c r="C3237"/>
  <c r="D3237"/>
  <c r="E3237"/>
  <c r="C3221"/>
  <c r="D3221"/>
  <c r="E3221"/>
  <c r="C3205"/>
  <c r="D3205"/>
  <c r="E3205"/>
  <c r="C3189"/>
  <c r="D3189"/>
  <c r="E3189"/>
  <c r="C3173"/>
  <c r="D3173"/>
  <c r="E3173"/>
  <c r="C3157"/>
  <c r="D3157"/>
  <c r="E3157"/>
  <c r="C3141"/>
  <c r="D3141"/>
  <c r="E3141"/>
  <c r="C3125"/>
  <c r="D3125"/>
  <c r="E3125"/>
  <c r="C3109"/>
  <c r="D3109"/>
  <c r="E3109"/>
  <c r="C3093"/>
  <c r="D3093"/>
  <c r="E3093"/>
  <c r="C3077"/>
  <c r="D3077"/>
  <c r="E3077"/>
  <c r="C3061"/>
  <c r="D3061"/>
  <c r="E3061"/>
  <c r="C3045"/>
  <c r="D3045"/>
  <c r="E3045"/>
  <c r="C3029"/>
  <c r="D3029"/>
  <c r="E3029"/>
  <c r="C3013"/>
  <c r="D3013"/>
  <c r="E3013"/>
  <c r="C2997"/>
  <c r="D2997"/>
  <c r="E2997"/>
  <c r="C2981"/>
  <c r="D2981"/>
  <c r="E2981"/>
  <c r="C2965"/>
  <c r="D2965"/>
  <c r="E2965"/>
  <c r="C2949"/>
  <c r="D2949"/>
  <c r="E2949"/>
  <c r="C2933"/>
  <c r="D2933"/>
  <c r="E2933"/>
  <c r="C2917"/>
  <c r="D2917"/>
  <c r="E2917"/>
  <c r="C2901"/>
  <c r="D2901"/>
  <c r="E2901"/>
  <c r="C2885"/>
  <c r="D2885"/>
  <c r="E2885"/>
  <c r="C2869"/>
  <c r="D2869"/>
  <c r="E2869"/>
  <c r="C2853"/>
  <c r="D2853"/>
  <c r="E2853"/>
  <c r="C2837"/>
  <c r="D2837"/>
  <c r="E2837"/>
  <c r="C2821"/>
  <c r="D2821"/>
  <c r="E2821"/>
  <c r="C2805"/>
  <c r="D2805"/>
  <c r="E2805"/>
  <c r="C2789"/>
  <c r="D2789"/>
  <c r="E2789"/>
  <c r="C2773"/>
  <c r="D2773"/>
  <c r="E2773"/>
  <c r="C2757"/>
  <c r="D2757"/>
  <c r="E2757"/>
  <c r="C2741"/>
  <c r="D2741"/>
  <c r="E2741"/>
  <c r="C2725"/>
  <c r="D2725"/>
  <c r="E2725"/>
  <c r="C2709"/>
  <c r="D2709"/>
  <c r="E2709"/>
  <c r="C2693"/>
  <c r="D2693"/>
  <c r="E2693"/>
  <c r="C2677"/>
  <c r="D2677"/>
  <c r="E2677"/>
  <c r="C2661"/>
  <c r="D2661"/>
  <c r="E2661"/>
  <c r="C2645"/>
  <c r="D2645"/>
  <c r="E2645"/>
  <c r="C2629"/>
  <c r="D2629"/>
  <c r="E2629"/>
  <c r="C2613"/>
  <c r="D2613"/>
  <c r="E2613"/>
  <c r="C2597"/>
  <c r="D2597"/>
  <c r="E2597"/>
  <c r="C2581"/>
  <c r="D2581"/>
  <c r="E2581"/>
  <c r="C2565"/>
  <c r="D2565"/>
  <c r="E2565"/>
  <c r="C2549"/>
  <c r="D2549"/>
  <c r="E2549"/>
  <c r="C2533"/>
  <c r="D2533"/>
  <c r="E2533"/>
  <c r="C2517"/>
  <c r="D2517"/>
  <c r="E2517"/>
  <c r="C2501"/>
  <c r="D2501"/>
  <c r="E2501"/>
  <c r="C2485"/>
  <c r="D2485"/>
  <c r="E2485"/>
  <c r="C2469"/>
  <c r="D2469"/>
  <c r="E2469"/>
  <c r="C2453"/>
  <c r="D2453"/>
  <c r="E2453"/>
  <c r="C2437"/>
  <c r="D2437"/>
  <c r="E2437"/>
  <c r="C2421"/>
  <c r="D2421"/>
  <c r="E2421"/>
  <c r="C2405"/>
  <c r="D2405"/>
  <c r="E2405"/>
  <c r="C2389"/>
  <c r="D2389"/>
  <c r="E2389"/>
  <c r="C2373"/>
  <c r="D2373"/>
  <c r="E2373"/>
  <c r="C2357"/>
  <c r="D2357"/>
  <c r="E2357"/>
  <c r="C2341"/>
  <c r="D2341"/>
  <c r="E2341"/>
  <c r="C2325"/>
  <c r="D2325"/>
  <c r="E2325"/>
  <c r="D2309"/>
  <c r="C2309"/>
  <c r="E2309"/>
  <c r="D2293"/>
  <c r="C2293"/>
  <c r="E2293"/>
  <c r="D2277"/>
  <c r="C2277"/>
  <c r="E2277"/>
  <c r="D2261"/>
  <c r="C2261"/>
  <c r="E2261"/>
  <c r="D2233"/>
  <c r="C2233"/>
  <c r="E2233"/>
  <c r="D2201"/>
  <c r="C2201"/>
  <c r="E2201"/>
  <c r="C3886"/>
  <c r="D3886"/>
  <c r="E3886"/>
  <c r="C3870"/>
  <c r="D3870"/>
  <c r="E3870"/>
  <c r="C3854"/>
  <c r="D3854"/>
  <c r="E3854"/>
  <c r="C3838"/>
  <c r="D3838"/>
  <c r="E3838"/>
  <c r="C3822"/>
  <c r="D3822"/>
  <c r="E3822"/>
  <c r="C3806"/>
  <c r="D3806"/>
  <c r="E3806"/>
  <c r="C3790"/>
  <c r="D3790"/>
  <c r="E3790"/>
  <c r="C3774"/>
  <c r="D3774"/>
  <c r="E3774"/>
  <c r="C3758"/>
  <c r="D3758"/>
  <c r="E3758"/>
  <c r="C3742"/>
  <c r="D3742"/>
  <c r="E3742"/>
  <c r="C3726"/>
  <c r="D3726"/>
  <c r="E3726"/>
  <c r="C3710"/>
  <c r="D3710"/>
  <c r="E3710"/>
  <c r="C3694"/>
  <c r="D3694"/>
  <c r="E3694"/>
  <c r="C3678"/>
  <c r="D3678"/>
  <c r="E3678"/>
  <c r="C3662"/>
  <c r="D3662"/>
  <c r="E3662"/>
  <c r="C3646"/>
  <c r="D3646"/>
  <c r="E3646"/>
  <c r="C3630"/>
  <c r="D3630"/>
  <c r="E3630"/>
  <c r="C3614"/>
  <c r="D3614"/>
  <c r="E3614"/>
  <c r="C3598"/>
  <c r="D3598"/>
  <c r="E3598"/>
  <c r="C3582"/>
  <c r="D3582"/>
  <c r="E3582"/>
  <c r="C3566"/>
  <c r="D3566"/>
  <c r="E3566"/>
  <c r="C3550"/>
  <c r="D3550"/>
  <c r="E3550"/>
  <c r="C3534"/>
  <c r="D3534"/>
  <c r="E3534"/>
  <c r="C3518"/>
  <c r="D3518"/>
  <c r="E3518"/>
  <c r="C3502"/>
  <c r="D3502"/>
  <c r="E3502"/>
  <c r="C3486"/>
  <c r="D3486"/>
  <c r="E3486"/>
  <c r="C3470"/>
  <c r="D3470"/>
  <c r="E3470"/>
  <c r="C3454"/>
  <c r="D3454"/>
  <c r="E3454"/>
  <c r="C3438"/>
  <c r="D3438"/>
  <c r="E3438"/>
  <c r="C3422"/>
  <c r="D3422"/>
  <c r="E3422"/>
  <c r="C3406"/>
  <c r="D3406"/>
  <c r="E3406"/>
  <c r="C3390"/>
  <c r="D3390"/>
  <c r="E3390"/>
  <c r="C3374"/>
  <c r="D3374"/>
  <c r="E3374"/>
  <c r="C3358"/>
  <c r="D3358"/>
  <c r="E3358"/>
  <c r="C3342"/>
  <c r="D3342"/>
  <c r="E3342"/>
  <c r="C3326"/>
  <c r="D3326"/>
  <c r="E3326"/>
  <c r="C3310"/>
  <c r="D3310"/>
  <c r="E3310"/>
  <c r="C3294"/>
  <c r="D3294"/>
  <c r="E3294"/>
  <c r="C3278"/>
  <c r="D3278"/>
  <c r="E3278"/>
  <c r="C3262"/>
  <c r="D3262"/>
  <c r="E3262"/>
  <c r="C3246"/>
  <c r="D3246"/>
  <c r="E3246"/>
  <c r="C3230"/>
  <c r="D3230"/>
  <c r="E3230"/>
  <c r="C3214"/>
  <c r="D3214"/>
  <c r="E3214"/>
  <c r="C3198"/>
  <c r="D3198"/>
  <c r="E3198"/>
  <c r="C3182"/>
  <c r="D3182"/>
  <c r="E3182"/>
  <c r="C3166"/>
  <c r="D3166"/>
  <c r="E3166"/>
  <c r="C3150"/>
  <c r="D3150"/>
  <c r="E3150"/>
  <c r="C3134"/>
  <c r="D3134"/>
  <c r="E3134"/>
  <c r="C3118"/>
  <c r="D3118"/>
  <c r="E3118"/>
  <c r="C3102"/>
  <c r="D3102"/>
  <c r="E3102"/>
  <c r="C3086"/>
  <c r="D3086"/>
  <c r="E3086"/>
  <c r="C3070"/>
  <c r="D3070"/>
  <c r="E3070"/>
  <c r="C3054"/>
  <c r="D3054"/>
  <c r="E3054"/>
  <c r="C3038"/>
  <c r="D3038"/>
  <c r="E3038"/>
  <c r="C3022"/>
  <c r="D3022"/>
  <c r="E3022"/>
  <c r="C3006"/>
  <c r="D3006"/>
  <c r="E3006"/>
  <c r="C2990"/>
  <c r="D2990"/>
  <c r="E2990"/>
  <c r="C2974"/>
  <c r="D2974"/>
  <c r="E2974"/>
  <c r="C2958"/>
  <c r="D2958"/>
  <c r="E2958"/>
  <c r="C2942"/>
  <c r="D2942"/>
  <c r="E2942"/>
  <c r="C2926"/>
  <c r="D2926"/>
  <c r="E2926"/>
  <c r="C2910"/>
  <c r="D2910"/>
  <c r="E2910"/>
  <c r="C2894"/>
  <c r="D2894"/>
  <c r="E2894"/>
  <c r="C2878"/>
  <c r="D2878"/>
  <c r="E2878"/>
  <c r="C2862"/>
  <c r="D2862"/>
  <c r="E2862"/>
  <c r="C2846"/>
  <c r="D2846"/>
  <c r="E2846"/>
  <c r="C2830"/>
  <c r="D2830"/>
  <c r="E2830"/>
  <c r="C2814"/>
  <c r="D2814"/>
  <c r="E2814"/>
  <c r="C2798"/>
  <c r="D2798"/>
  <c r="E2798"/>
  <c r="C2782"/>
  <c r="D2782"/>
  <c r="E2782"/>
  <c r="C2766"/>
  <c r="D2766"/>
  <c r="E2766"/>
  <c r="C2750"/>
  <c r="D2750"/>
  <c r="E2750"/>
  <c r="C2734"/>
  <c r="D2734"/>
  <c r="E2734"/>
  <c r="C2718"/>
  <c r="D2718"/>
  <c r="E2718"/>
  <c r="C2702"/>
  <c r="D2702"/>
  <c r="E2702"/>
  <c r="C2686"/>
  <c r="D2686"/>
  <c r="E2686"/>
  <c r="C2670"/>
  <c r="D2670"/>
  <c r="E2670"/>
  <c r="C2654"/>
  <c r="D2654"/>
  <c r="E2654"/>
  <c r="C2638"/>
  <c r="D2638"/>
  <c r="E2638"/>
  <c r="C2622"/>
  <c r="D2622"/>
  <c r="E2622"/>
  <c r="C2606"/>
  <c r="D2606"/>
  <c r="E2606"/>
  <c r="C2590"/>
  <c r="D2590"/>
  <c r="E2590"/>
  <c r="C2574"/>
  <c r="D2574"/>
  <c r="E2574"/>
  <c r="C2558"/>
  <c r="D2558"/>
  <c r="E2558"/>
  <c r="C2542"/>
  <c r="D2542"/>
  <c r="E2542"/>
  <c r="C2526"/>
  <c r="D2526"/>
  <c r="E2526"/>
  <c r="C2510"/>
  <c r="D2510"/>
  <c r="E2510"/>
  <c r="C2494"/>
  <c r="D2494"/>
  <c r="E2494"/>
  <c r="C2478"/>
  <c r="D2478"/>
  <c r="E2478"/>
  <c r="C2462"/>
  <c r="D2462"/>
  <c r="E2462"/>
  <c r="C2446"/>
  <c r="D2446"/>
  <c r="E2446"/>
  <c r="C2430"/>
  <c r="D2430"/>
  <c r="E2430"/>
  <c r="C2414"/>
  <c r="D2414"/>
  <c r="E2414"/>
  <c r="C2398"/>
  <c r="D2398"/>
  <c r="E2398"/>
  <c r="C2382"/>
  <c r="D2382"/>
  <c r="E2382"/>
  <c r="C2366"/>
  <c r="D2366"/>
  <c r="E2366"/>
  <c r="C2350"/>
  <c r="D2350"/>
  <c r="E2350"/>
  <c r="C2334"/>
  <c r="D2334"/>
  <c r="E2334"/>
  <c r="C2318"/>
  <c r="D2318"/>
  <c r="E2318"/>
  <c r="C2302"/>
  <c r="D2302"/>
  <c r="E2302"/>
  <c r="C2286"/>
  <c r="D2286"/>
  <c r="E2286"/>
  <c r="C2270"/>
  <c r="D2270"/>
  <c r="E2270"/>
  <c r="C2250"/>
  <c r="D2250"/>
  <c r="E2250"/>
  <c r="C2218"/>
  <c r="D2218"/>
  <c r="E2218"/>
  <c r="C3951"/>
  <c r="D3951"/>
  <c r="E3951"/>
  <c r="C3935"/>
  <c r="D3935"/>
  <c r="E3935"/>
  <c r="C3919"/>
  <c r="D3919"/>
  <c r="E3919"/>
  <c r="C3903"/>
  <c r="D3903"/>
  <c r="E3903"/>
  <c r="C3887"/>
  <c r="D3887"/>
  <c r="E3887"/>
  <c r="C3871"/>
  <c r="D3871"/>
  <c r="E3871"/>
  <c r="C3949"/>
  <c r="D3949"/>
  <c r="E3949"/>
  <c r="C3917"/>
  <c r="D3917"/>
  <c r="E3917"/>
  <c r="C3942"/>
  <c r="D3942"/>
  <c r="E3942"/>
  <c r="C3910"/>
  <c r="D3910"/>
  <c r="E3910"/>
  <c r="C3937"/>
  <c r="D3937"/>
  <c r="E3937"/>
  <c r="C3905"/>
  <c r="D3905"/>
  <c r="E3905"/>
  <c r="C3930"/>
  <c r="D3930"/>
  <c r="E3930"/>
  <c r="C3897"/>
  <c r="D3897"/>
  <c r="E3897"/>
  <c r="C3881"/>
  <c r="D3881"/>
  <c r="E3881"/>
  <c r="C3865"/>
  <c r="D3865"/>
  <c r="E3865"/>
  <c r="C3849"/>
  <c r="D3849"/>
  <c r="E3849"/>
  <c r="C3833"/>
  <c r="D3833"/>
  <c r="E3833"/>
  <c r="C3817"/>
  <c r="D3817"/>
  <c r="E3817"/>
  <c r="C3801"/>
  <c r="D3801"/>
  <c r="E3801"/>
  <c r="C3785"/>
  <c r="D3785"/>
  <c r="E3785"/>
  <c r="C3769"/>
  <c r="D3769"/>
  <c r="E3769"/>
  <c r="C3753"/>
  <c r="D3753"/>
  <c r="E3753"/>
  <c r="C3737"/>
  <c r="D3737"/>
  <c r="E3737"/>
  <c r="C3721"/>
  <c r="D3721"/>
  <c r="E3721"/>
  <c r="C3705"/>
  <c r="D3705"/>
  <c r="E3705"/>
  <c r="C3689"/>
  <c r="D3689"/>
  <c r="E3689"/>
  <c r="C3673"/>
  <c r="D3673"/>
  <c r="E3673"/>
  <c r="C3657"/>
  <c r="D3657"/>
  <c r="E3657"/>
  <c r="C3641"/>
  <c r="D3641"/>
  <c r="E3641"/>
  <c r="C3625"/>
  <c r="D3625"/>
  <c r="E3625"/>
  <c r="C3609"/>
  <c r="D3609"/>
  <c r="E3609"/>
  <c r="C3593"/>
  <c r="D3593"/>
  <c r="E3593"/>
  <c r="C3577"/>
  <c r="D3577"/>
  <c r="E3577"/>
  <c r="C3561"/>
  <c r="D3561"/>
  <c r="E3561"/>
  <c r="C3545"/>
  <c r="D3545"/>
  <c r="E3545"/>
  <c r="C3529"/>
  <c r="D3529"/>
  <c r="E3529"/>
  <c r="C3513"/>
  <c r="D3513"/>
  <c r="E3513"/>
  <c r="C3497"/>
  <c r="D3497"/>
  <c r="E3497"/>
  <c r="C3481"/>
  <c r="D3481"/>
  <c r="E3481"/>
  <c r="C3465"/>
  <c r="D3465"/>
  <c r="E3465"/>
  <c r="C3449"/>
  <c r="D3449"/>
  <c r="E3449"/>
  <c r="C3433"/>
  <c r="D3433"/>
  <c r="E3433"/>
  <c r="C3417"/>
  <c r="D3417"/>
  <c r="E3417"/>
  <c r="C3401"/>
  <c r="D3401"/>
  <c r="E3401"/>
  <c r="C3385"/>
  <c r="D3385"/>
  <c r="E3385"/>
  <c r="C3369"/>
  <c r="D3369"/>
  <c r="E3369"/>
  <c r="C3353"/>
  <c r="D3353"/>
  <c r="E3353"/>
  <c r="C3337"/>
  <c r="D3337"/>
  <c r="E3337"/>
  <c r="C3321"/>
  <c r="D3321"/>
  <c r="E3321"/>
  <c r="C3305"/>
  <c r="D3305"/>
  <c r="E3305"/>
  <c r="C3289"/>
  <c r="D3289"/>
  <c r="E3289"/>
  <c r="C3273"/>
  <c r="D3273"/>
  <c r="E3273"/>
  <c r="C3257"/>
  <c r="D3257"/>
  <c r="E3257"/>
  <c r="C3241"/>
  <c r="D3241"/>
  <c r="E3241"/>
  <c r="C3225"/>
  <c r="D3225"/>
  <c r="E3225"/>
  <c r="C3209"/>
  <c r="D3209"/>
  <c r="E3209"/>
  <c r="C3193"/>
  <c r="D3193"/>
  <c r="E3193"/>
  <c r="C3177"/>
  <c r="D3177"/>
  <c r="E3177"/>
  <c r="C3161"/>
  <c r="D3161"/>
  <c r="E3161"/>
  <c r="C3145"/>
  <c r="D3145"/>
  <c r="E3145"/>
  <c r="C3129"/>
  <c r="D3129"/>
  <c r="E3129"/>
  <c r="C3113"/>
  <c r="D3113"/>
  <c r="E3113"/>
  <c r="C3097"/>
  <c r="D3097"/>
  <c r="E3097"/>
  <c r="C3081"/>
  <c r="D3081"/>
  <c r="E3081"/>
  <c r="C3065"/>
  <c r="D3065"/>
  <c r="E3065"/>
  <c r="C3049"/>
  <c r="D3049"/>
  <c r="E3049"/>
  <c r="C3033"/>
  <c r="D3033"/>
  <c r="E3033"/>
  <c r="C3017"/>
  <c r="D3017"/>
  <c r="E3017"/>
  <c r="C3001"/>
  <c r="D3001"/>
  <c r="E3001"/>
  <c r="C2985"/>
  <c r="D2985"/>
  <c r="E2985"/>
  <c r="C2969"/>
  <c r="D2969"/>
  <c r="E2969"/>
  <c r="C2953"/>
  <c r="D2953"/>
  <c r="E2953"/>
  <c r="C2937"/>
  <c r="D2937"/>
  <c r="E2937"/>
  <c r="C2921"/>
  <c r="D2921"/>
  <c r="E2921"/>
  <c r="C2905"/>
  <c r="D2905"/>
  <c r="E2905"/>
  <c r="C2889"/>
  <c r="D2889"/>
  <c r="E2889"/>
  <c r="C2873"/>
  <c r="D2873"/>
  <c r="E2873"/>
  <c r="C2857"/>
  <c r="D2857"/>
  <c r="E2857"/>
  <c r="C2841"/>
  <c r="D2841"/>
  <c r="E2841"/>
  <c r="C2825"/>
  <c r="D2825"/>
  <c r="E2825"/>
  <c r="C2809"/>
  <c r="D2809"/>
  <c r="E2809"/>
  <c r="C2793"/>
  <c r="D2793"/>
  <c r="E2793"/>
  <c r="C2777"/>
  <c r="D2777"/>
  <c r="E2777"/>
  <c r="C2761"/>
  <c r="D2761"/>
  <c r="E2761"/>
  <c r="C2745"/>
  <c r="D2745"/>
  <c r="E2745"/>
  <c r="C2729"/>
  <c r="D2729"/>
  <c r="E2729"/>
  <c r="C2713"/>
  <c r="D2713"/>
  <c r="E2713"/>
  <c r="C2697"/>
  <c r="D2697"/>
  <c r="E2697"/>
  <c r="C2681"/>
  <c r="D2681"/>
  <c r="E2681"/>
  <c r="C2665"/>
  <c r="D2665"/>
  <c r="E2665"/>
  <c r="C2649"/>
  <c r="D2649"/>
  <c r="E2649"/>
  <c r="C2633"/>
  <c r="D2633"/>
  <c r="E2633"/>
  <c r="C2617"/>
  <c r="D2617"/>
  <c r="E2617"/>
  <c r="C2601"/>
  <c r="D2601"/>
  <c r="E2601"/>
  <c r="C2585"/>
  <c r="D2585"/>
  <c r="E2585"/>
  <c r="C2569"/>
  <c r="D2569"/>
  <c r="E2569"/>
  <c r="C2553"/>
  <c r="D2553"/>
  <c r="E2553"/>
  <c r="C2537"/>
  <c r="D2537"/>
  <c r="E2537"/>
  <c r="C2521"/>
  <c r="D2521"/>
  <c r="E2521"/>
  <c r="C2505"/>
  <c r="D2505"/>
  <c r="E2505"/>
  <c r="C2489"/>
  <c r="D2489"/>
  <c r="E2489"/>
  <c r="C2473"/>
  <c r="D2473"/>
  <c r="E2473"/>
  <c r="C2457"/>
  <c r="D2457"/>
  <c r="E2457"/>
  <c r="C2441"/>
  <c r="D2441"/>
  <c r="E2441"/>
  <c r="C2425"/>
  <c r="D2425"/>
  <c r="E2425"/>
  <c r="C2409"/>
  <c r="D2409"/>
  <c r="E2409"/>
  <c r="C2393"/>
  <c r="D2393"/>
  <c r="E2393"/>
  <c r="C2377"/>
  <c r="D2377"/>
  <c r="E2377"/>
  <c r="C2361"/>
  <c r="D2361"/>
  <c r="E2361"/>
  <c r="C2345"/>
  <c r="D2345"/>
  <c r="E2345"/>
  <c r="C2329"/>
  <c r="D2329"/>
  <c r="E2329"/>
  <c r="D2313"/>
  <c r="C2313"/>
  <c r="E2313"/>
  <c r="D2297"/>
  <c r="C2297"/>
  <c r="E2297"/>
  <c r="D2281"/>
  <c r="C2281"/>
  <c r="E2281"/>
  <c r="D2265"/>
  <c r="C2265"/>
  <c r="E2265"/>
  <c r="D2241"/>
  <c r="C2241"/>
  <c r="E2241"/>
  <c r="D2209"/>
  <c r="C2209"/>
  <c r="E2209"/>
  <c r="C3890"/>
  <c r="D3890"/>
  <c r="E3890"/>
  <c r="C3874"/>
  <c r="D3874"/>
  <c r="E3874"/>
  <c r="C3858"/>
  <c r="D3858"/>
  <c r="E3858"/>
  <c r="C3842"/>
  <c r="D3842"/>
  <c r="E3842"/>
  <c r="C3826"/>
  <c r="D3826"/>
  <c r="E3826"/>
  <c r="C3810"/>
  <c r="D3810"/>
  <c r="E3810"/>
  <c r="C3794"/>
  <c r="D3794"/>
  <c r="E3794"/>
  <c r="C3778"/>
  <c r="D3778"/>
  <c r="E3778"/>
  <c r="C3762"/>
  <c r="D3762"/>
  <c r="E3762"/>
  <c r="C3746"/>
  <c r="D3746"/>
  <c r="E3746"/>
  <c r="C3730"/>
  <c r="D3730"/>
  <c r="E3730"/>
  <c r="C3714"/>
  <c r="D3714"/>
  <c r="E3714"/>
  <c r="C3698"/>
  <c r="D3698"/>
  <c r="E3698"/>
  <c r="C3682"/>
  <c r="D3682"/>
  <c r="E3682"/>
  <c r="C3666"/>
  <c r="D3666"/>
  <c r="E3666"/>
  <c r="C3650"/>
  <c r="D3650"/>
  <c r="E3650"/>
  <c r="C3634"/>
  <c r="D3634"/>
  <c r="E3634"/>
  <c r="C3618"/>
  <c r="D3618"/>
  <c r="E3618"/>
  <c r="C3602"/>
  <c r="D3602"/>
  <c r="E3602"/>
  <c r="C3586"/>
  <c r="D3586"/>
  <c r="E3586"/>
  <c r="C3570"/>
  <c r="D3570"/>
  <c r="E3570"/>
  <c r="C3554"/>
  <c r="D3554"/>
  <c r="E3554"/>
  <c r="C3538"/>
  <c r="D3538"/>
  <c r="E3538"/>
  <c r="C3522"/>
  <c r="D3522"/>
  <c r="E3522"/>
  <c r="C3506"/>
  <c r="D3506"/>
  <c r="E3506"/>
  <c r="C3490"/>
  <c r="D3490"/>
  <c r="E3490"/>
  <c r="C3474"/>
  <c r="D3474"/>
  <c r="E3474"/>
  <c r="C3458"/>
  <c r="D3458"/>
  <c r="E3458"/>
  <c r="C3442"/>
  <c r="D3442"/>
  <c r="E3442"/>
  <c r="C3426"/>
  <c r="D3426"/>
  <c r="E3426"/>
  <c r="C3410"/>
  <c r="D3410"/>
  <c r="E3410"/>
  <c r="C3394"/>
  <c r="D3394"/>
  <c r="E3394"/>
  <c r="C3378"/>
  <c r="D3378"/>
  <c r="E3378"/>
  <c r="C3362"/>
  <c r="D3362"/>
  <c r="E3362"/>
  <c r="C3346"/>
  <c r="D3346"/>
  <c r="E3346"/>
  <c r="C3330"/>
  <c r="D3330"/>
  <c r="E3330"/>
  <c r="C3314"/>
  <c r="D3314"/>
  <c r="E3314"/>
  <c r="C3298"/>
  <c r="D3298"/>
  <c r="E3298"/>
  <c r="C3282"/>
  <c r="D3282"/>
  <c r="E3282"/>
  <c r="C3266"/>
  <c r="D3266"/>
  <c r="E3266"/>
  <c r="C3250"/>
  <c r="D3250"/>
  <c r="E3250"/>
  <c r="C3234"/>
  <c r="D3234"/>
  <c r="E3234"/>
  <c r="C3218"/>
  <c r="D3218"/>
  <c r="E3218"/>
  <c r="C3202"/>
  <c r="D3202"/>
  <c r="E3202"/>
  <c r="C3186"/>
  <c r="D3186"/>
  <c r="E3186"/>
  <c r="C3170"/>
  <c r="D3170"/>
  <c r="E3170"/>
  <c r="C3154"/>
  <c r="D3154"/>
  <c r="E3154"/>
  <c r="C3138"/>
  <c r="D3138"/>
  <c r="E3138"/>
  <c r="C3122"/>
  <c r="D3122"/>
  <c r="E3122"/>
  <c r="C3106"/>
  <c r="D3106"/>
  <c r="E3106"/>
  <c r="C3090"/>
  <c r="D3090"/>
  <c r="E3090"/>
  <c r="C3074"/>
  <c r="D3074"/>
  <c r="E3074"/>
  <c r="C3058"/>
  <c r="D3058"/>
  <c r="E3058"/>
  <c r="C3042"/>
  <c r="D3042"/>
  <c r="E3042"/>
  <c r="C3026"/>
  <c r="D3026"/>
  <c r="E3026"/>
  <c r="C3010"/>
  <c r="D3010"/>
  <c r="E3010"/>
  <c r="C2994"/>
  <c r="D2994"/>
  <c r="E2994"/>
  <c r="C2978"/>
  <c r="D2978"/>
  <c r="E2978"/>
  <c r="C2962"/>
  <c r="D2962"/>
  <c r="E2962"/>
  <c r="C2946"/>
  <c r="D2946"/>
  <c r="E2946"/>
  <c r="C2930"/>
  <c r="D2930"/>
  <c r="E2930"/>
  <c r="C2914"/>
  <c r="D2914"/>
  <c r="E2914"/>
  <c r="C2898"/>
  <c r="D2898"/>
  <c r="E2898"/>
  <c r="C2882"/>
  <c r="D2882"/>
  <c r="E2882"/>
  <c r="C2866"/>
  <c r="D2866"/>
  <c r="E2866"/>
  <c r="C2850"/>
  <c r="D2850"/>
  <c r="E2850"/>
  <c r="C2834"/>
  <c r="D2834"/>
  <c r="E2834"/>
  <c r="C2818"/>
  <c r="D2818"/>
  <c r="E2818"/>
  <c r="C2802"/>
  <c r="D2802"/>
  <c r="E2802"/>
  <c r="C2786"/>
  <c r="D2786"/>
  <c r="E2786"/>
  <c r="C2770"/>
  <c r="D2770"/>
  <c r="E2770"/>
  <c r="C2754"/>
  <c r="D2754"/>
  <c r="E2754"/>
  <c r="C2738"/>
  <c r="D2738"/>
  <c r="E2738"/>
  <c r="C2722"/>
  <c r="D2722"/>
  <c r="E2722"/>
  <c r="C2706"/>
  <c r="D2706"/>
  <c r="E2706"/>
  <c r="C2690"/>
  <c r="D2690"/>
  <c r="E2690"/>
  <c r="C2674"/>
  <c r="D2674"/>
  <c r="E2674"/>
  <c r="C2658"/>
  <c r="D2658"/>
  <c r="E2658"/>
  <c r="C2642"/>
  <c r="D2642"/>
  <c r="E2642"/>
  <c r="C2626"/>
  <c r="D2626"/>
  <c r="E2626"/>
  <c r="C2610"/>
  <c r="D2610"/>
  <c r="E2610"/>
  <c r="C2594"/>
  <c r="D2594"/>
  <c r="E2594"/>
  <c r="C2578"/>
  <c r="D2578"/>
  <c r="E2578"/>
  <c r="C2562"/>
  <c r="D2562"/>
  <c r="E2562"/>
  <c r="C2546"/>
  <c r="D2546"/>
  <c r="E2546"/>
  <c r="C2530"/>
  <c r="D2530"/>
  <c r="E2530"/>
  <c r="C2514"/>
  <c r="D2514"/>
  <c r="E2514"/>
  <c r="C2498"/>
  <c r="D2498"/>
  <c r="E2498"/>
  <c r="C2482"/>
  <c r="D2482"/>
  <c r="E2482"/>
  <c r="C2466"/>
  <c r="D2466"/>
  <c r="E2466"/>
  <c r="C2450"/>
  <c r="D2450"/>
  <c r="E2450"/>
  <c r="C2434"/>
  <c r="D2434"/>
  <c r="E2434"/>
  <c r="C2418"/>
  <c r="D2418"/>
  <c r="E2418"/>
  <c r="C2402"/>
  <c r="D2402"/>
  <c r="E2402"/>
  <c r="C2386"/>
  <c r="D2386"/>
  <c r="E2386"/>
  <c r="C2370"/>
  <c r="D2370"/>
  <c r="E2370"/>
  <c r="C2354"/>
  <c r="D2354"/>
  <c r="E2354"/>
  <c r="C2338"/>
  <c r="D2338"/>
  <c r="E2338"/>
  <c r="C2322"/>
  <c r="D2322"/>
  <c r="E2322"/>
  <c r="C2306"/>
  <c r="D2306"/>
  <c r="E2306"/>
  <c r="T5" i="6"/>
  <c r="C3957" i="11"/>
  <c r="D3957"/>
  <c r="E3957"/>
  <c r="C3925"/>
  <c r="D3925"/>
  <c r="E3925"/>
  <c r="C3950"/>
  <c r="D3950"/>
  <c r="E3950"/>
  <c r="C3918"/>
  <c r="D3918"/>
  <c r="E3918"/>
  <c r="C3945"/>
  <c r="D3945"/>
  <c r="E3945"/>
  <c r="C3913"/>
  <c r="D3913"/>
  <c r="E3913"/>
  <c r="C3938"/>
  <c r="D3938"/>
  <c r="E3938"/>
  <c r="C3906"/>
  <c r="D3906"/>
  <c r="E3906"/>
  <c r="C3885"/>
  <c r="D3885"/>
  <c r="E3885"/>
  <c r="C3869"/>
  <c r="D3869"/>
  <c r="E3869"/>
  <c r="C3853"/>
  <c r="D3853"/>
  <c r="E3853"/>
  <c r="C3837"/>
  <c r="D3837"/>
  <c r="E3837"/>
  <c r="C3821"/>
  <c r="D3821"/>
  <c r="E3821"/>
  <c r="C3805"/>
  <c r="D3805"/>
  <c r="E3805"/>
  <c r="C3789"/>
  <c r="D3789"/>
  <c r="E3789"/>
  <c r="C3773"/>
  <c r="D3773"/>
  <c r="E3773"/>
  <c r="C3757"/>
  <c r="D3757"/>
  <c r="E3757"/>
  <c r="C3741"/>
  <c r="D3741"/>
  <c r="E3741"/>
  <c r="C3725"/>
  <c r="D3725"/>
  <c r="E3725"/>
  <c r="C3709"/>
  <c r="D3709"/>
  <c r="E3709"/>
  <c r="C3693"/>
  <c r="D3693"/>
  <c r="E3693"/>
  <c r="C3677"/>
  <c r="D3677"/>
  <c r="E3677"/>
  <c r="C3661"/>
  <c r="D3661"/>
  <c r="E3661"/>
  <c r="C3645"/>
  <c r="D3645"/>
  <c r="E3645"/>
  <c r="C3629"/>
  <c r="D3629"/>
  <c r="E3629"/>
  <c r="C3613"/>
  <c r="D3613"/>
  <c r="E3613"/>
  <c r="C3597"/>
  <c r="D3597"/>
  <c r="E3597"/>
  <c r="C3581"/>
  <c r="D3581"/>
  <c r="E3581"/>
  <c r="C3565"/>
  <c r="D3565"/>
  <c r="E3565"/>
  <c r="C3549"/>
  <c r="D3549"/>
  <c r="E3549"/>
  <c r="C3533"/>
  <c r="D3533"/>
  <c r="E3533"/>
  <c r="C3517"/>
  <c r="D3517"/>
  <c r="E3517"/>
  <c r="C3501"/>
  <c r="D3501"/>
  <c r="E3501"/>
  <c r="C3485"/>
  <c r="D3485"/>
  <c r="E3485"/>
  <c r="C3469"/>
  <c r="D3469"/>
  <c r="E3469"/>
  <c r="C3453"/>
  <c r="D3453"/>
  <c r="E3453"/>
  <c r="C3437"/>
  <c r="D3437"/>
  <c r="E3437"/>
  <c r="C3421"/>
  <c r="D3421"/>
  <c r="E3421"/>
  <c r="C3405"/>
  <c r="D3405"/>
  <c r="E3405"/>
  <c r="C3389"/>
  <c r="D3389"/>
  <c r="E3389"/>
  <c r="C3373"/>
  <c r="D3373"/>
  <c r="E3373"/>
  <c r="C3357"/>
  <c r="D3357"/>
  <c r="E3357"/>
  <c r="C3341"/>
  <c r="D3341"/>
  <c r="E3341"/>
  <c r="C3325"/>
  <c r="D3325"/>
  <c r="E3325"/>
  <c r="C3309"/>
  <c r="D3309"/>
  <c r="E3309"/>
  <c r="C3293"/>
  <c r="D3293"/>
  <c r="E3293"/>
  <c r="C3277"/>
  <c r="D3277"/>
  <c r="E3277"/>
  <c r="C3261"/>
  <c r="D3261"/>
  <c r="E3261"/>
  <c r="C3245"/>
  <c r="D3245"/>
  <c r="E3245"/>
  <c r="C3229"/>
  <c r="D3229"/>
  <c r="E3229"/>
  <c r="C3213"/>
  <c r="D3213"/>
  <c r="E3213"/>
  <c r="C3197"/>
  <c r="D3197"/>
  <c r="E3197"/>
  <c r="C3181"/>
  <c r="D3181"/>
  <c r="E3181"/>
  <c r="C3165"/>
  <c r="D3165"/>
  <c r="E3165"/>
  <c r="C3149"/>
  <c r="D3149"/>
  <c r="E3149"/>
  <c r="C3133"/>
  <c r="D3133"/>
  <c r="E3133"/>
  <c r="C3117"/>
  <c r="D3117"/>
  <c r="E3117"/>
  <c r="C3101"/>
  <c r="D3101"/>
  <c r="E3101"/>
  <c r="C3085"/>
  <c r="D3085"/>
  <c r="E3085"/>
  <c r="C3069"/>
  <c r="D3069"/>
  <c r="E3069"/>
  <c r="C3053"/>
  <c r="D3053"/>
  <c r="E3053"/>
  <c r="C3037"/>
  <c r="D3037"/>
  <c r="E3037"/>
  <c r="C3021"/>
  <c r="D3021"/>
  <c r="E3021"/>
  <c r="C3005"/>
  <c r="D3005"/>
  <c r="E3005"/>
  <c r="C2989"/>
  <c r="D2989"/>
  <c r="E2989"/>
  <c r="C2973"/>
  <c r="D2973"/>
  <c r="E2973"/>
  <c r="C2957"/>
  <c r="D2957"/>
  <c r="E2957"/>
  <c r="C2941"/>
  <c r="D2941"/>
  <c r="E2941"/>
  <c r="C2925"/>
  <c r="D2925"/>
  <c r="E2925"/>
  <c r="C2909"/>
  <c r="D2909"/>
  <c r="E2909"/>
  <c r="C2893"/>
  <c r="D2893"/>
  <c r="E2893"/>
  <c r="C2877"/>
  <c r="D2877"/>
  <c r="E2877"/>
  <c r="C2861"/>
  <c r="D2861"/>
  <c r="E2861"/>
  <c r="C2845"/>
  <c r="D2845"/>
  <c r="E2845"/>
  <c r="C2829"/>
  <c r="D2829"/>
  <c r="E2829"/>
  <c r="C2813"/>
  <c r="D2813"/>
  <c r="E2813"/>
  <c r="C2797"/>
  <c r="D2797"/>
  <c r="E2797"/>
  <c r="C2781"/>
  <c r="D2781"/>
  <c r="E2781"/>
  <c r="C2765"/>
  <c r="D2765"/>
  <c r="E2765"/>
  <c r="C2749"/>
  <c r="D2749"/>
  <c r="E2749"/>
  <c r="C2733"/>
  <c r="D2733"/>
  <c r="E2733"/>
  <c r="C2717"/>
  <c r="D2717"/>
  <c r="E2717"/>
  <c r="C2701"/>
  <c r="D2701"/>
  <c r="E2701"/>
  <c r="C2685"/>
  <c r="D2685"/>
  <c r="E2685"/>
  <c r="C2669"/>
  <c r="D2669"/>
  <c r="E2669"/>
  <c r="C2653"/>
  <c r="D2653"/>
  <c r="E2653"/>
  <c r="C2637"/>
  <c r="D2637"/>
  <c r="E2637"/>
  <c r="C2621"/>
  <c r="D2621"/>
  <c r="E2621"/>
  <c r="C2605"/>
  <c r="D2605"/>
  <c r="E2605"/>
  <c r="C2589"/>
  <c r="D2589"/>
  <c r="E2589"/>
  <c r="C2573"/>
  <c r="D2573"/>
  <c r="E2573"/>
  <c r="C2557"/>
  <c r="D2557"/>
  <c r="E2557"/>
  <c r="C2541"/>
  <c r="D2541"/>
  <c r="E2541"/>
  <c r="C2525"/>
  <c r="D2525"/>
  <c r="E2525"/>
  <c r="C2509"/>
  <c r="D2509"/>
  <c r="E2509"/>
  <c r="C2493"/>
  <c r="D2493"/>
  <c r="E2493"/>
  <c r="C2477"/>
  <c r="D2477"/>
  <c r="E2477"/>
  <c r="C2461"/>
  <c r="D2461"/>
  <c r="E2461"/>
  <c r="C2445"/>
  <c r="D2445"/>
  <c r="E2445"/>
  <c r="C2429"/>
  <c r="D2429"/>
  <c r="E2429"/>
  <c r="C2413"/>
  <c r="D2413"/>
  <c r="E2413"/>
  <c r="C2397"/>
  <c r="D2397"/>
  <c r="E2397"/>
  <c r="C2381"/>
  <c r="D2381"/>
  <c r="E2381"/>
  <c r="C2365"/>
  <c r="D2365"/>
  <c r="E2365"/>
  <c r="C2349"/>
  <c r="D2349"/>
  <c r="E2349"/>
  <c r="C2333"/>
  <c r="D2333"/>
  <c r="E2333"/>
  <c r="D2317"/>
  <c r="C2317"/>
  <c r="E2317"/>
  <c r="D2301"/>
  <c r="C2301"/>
  <c r="E2301"/>
  <c r="D2285"/>
  <c r="C2285"/>
  <c r="E2285"/>
  <c r="D2269"/>
  <c r="C2269"/>
  <c r="E2269"/>
  <c r="D2249"/>
  <c r="C2249"/>
  <c r="E2249"/>
  <c r="D2217"/>
  <c r="C2217"/>
  <c r="E2217"/>
  <c r="C3894"/>
  <c r="D3894"/>
  <c r="E3894"/>
  <c r="C3878"/>
  <c r="D3878"/>
  <c r="E3878"/>
  <c r="C3862"/>
  <c r="D3862"/>
  <c r="E3862"/>
  <c r="C3846"/>
  <c r="D3846"/>
  <c r="E3846"/>
  <c r="C3830"/>
  <c r="D3830"/>
  <c r="E3830"/>
  <c r="C3814"/>
  <c r="D3814"/>
  <c r="E3814"/>
  <c r="C3798"/>
  <c r="D3798"/>
  <c r="E3798"/>
  <c r="C3782"/>
  <c r="D3782"/>
  <c r="E3782"/>
  <c r="C3766"/>
  <c r="D3766"/>
  <c r="E3766"/>
  <c r="C3750"/>
  <c r="D3750"/>
  <c r="E3750"/>
  <c r="C3734"/>
  <c r="D3734"/>
  <c r="E3734"/>
  <c r="C3718"/>
  <c r="D3718"/>
  <c r="E3718"/>
  <c r="C3702"/>
  <c r="D3702"/>
  <c r="E3702"/>
  <c r="C3686"/>
  <c r="D3686"/>
  <c r="E3686"/>
  <c r="C3670"/>
  <c r="D3670"/>
  <c r="E3670"/>
  <c r="C3654"/>
  <c r="D3654"/>
  <c r="E3654"/>
  <c r="C3638"/>
  <c r="D3638"/>
  <c r="E3638"/>
  <c r="C3622"/>
  <c r="D3622"/>
  <c r="E3622"/>
  <c r="C3606"/>
  <c r="D3606"/>
  <c r="E3606"/>
  <c r="C3590"/>
  <c r="D3590"/>
  <c r="E3590"/>
  <c r="C3574"/>
  <c r="D3574"/>
  <c r="E3574"/>
  <c r="C3558"/>
  <c r="D3558"/>
  <c r="E3558"/>
  <c r="C3542"/>
  <c r="D3542"/>
  <c r="E3542"/>
  <c r="C3526"/>
  <c r="D3526"/>
  <c r="E3526"/>
  <c r="C3510"/>
  <c r="D3510"/>
  <c r="E3510"/>
  <c r="C3494"/>
  <c r="D3494"/>
  <c r="E3494"/>
  <c r="C3478"/>
  <c r="D3478"/>
  <c r="E3478"/>
  <c r="C3462"/>
  <c r="D3462"/>
  <c r="E3462"/>
  <c r="C3446"/>
  <c r="D3446"/>
  <c r="E3446"/>
  <c r="C3430"/>
  <c r="D3430"/>
  <c r="E3430"/>
  <c r="C3414"/>
  <c r="D3414"/>
  <c r="E3414"/>
  <c r="C3398"/>
  <c r="D3398"/>
  <c r="E3398"/>
  <c r="C3382"/>
  <c r="D3382"/>
  <c r="E3382"/>
  <c r="C3366"/>
  <c r="D3366"/>
  <c r="E3366"/>
  <c r="C3350"/>
  <c r="D3350"/>
  <c r="E3350"/>
  <c r="C3334"/>
  <c r="D3334"/>
  <c r="E3334"/>
  <c r="C3318"/>
  <c r="D3318"/>
  <c r="E3318"/>
  <c r="C3302"/>
  <c r="D3302"/>
  <c r="E3302"/>
  <c r="C3286"/>
  <c r="D3286"/>
  <c r="E3286"/>
  <c r="C3270"/>
  <c r="D3270"/>
  <c r="E3270"/>
  <c r="C3254"/>
  <c r="D3254"/>
  <c r="E3254"/>
  <c r="C3238"/>
  <c r="D3238"/>
  <c r="E3238"/>
  <c r="C3222"/>
  <c r="D3222"/>
  <c r="E3222"/>
  <c r="C3206"/>
  <c r="D3206"/>
  <c r="E3206"/>
  <c r="C3190"/>
  <c r="D3190"/>
  <c r="E3190"/>
  <c r="C3174"/>
  <c r="D3174"/>
  <c r="E3174"/>
  <c r="C3158"/>
  <c r="D3158"/>
  <c r="E3158"/>
  <c r="C3142"/>
  <c r="D3142"/>
  <c r="E3142"/>
  <c r="C3126"/>
  <c r="D3126"/>
  <c r="E3126"/>
  <c r="C3110"/>
  <c r="D3110"/>
  <c r="E3110"/>
  <c r="C3094"/>
  <c r="D3094"/>
  <c r="E3094"/>
  <c r="C3078"/>
  <c r="D3078"/>
  <c r="E3078"/>
  <c r="C3062"/>
  <c r="D3062"/>
  <c r="E3062"/>
  <c r="C3046"/>
  <c r="D3046"/>
  <c r="E3046"/>
  <c r="C3030"/>
  <c r="D3030"/>
  <c r="E3030"/>
  <c r="C3014"/>
  <c r="D3014"/>
  <c r="E3014"/>
  <c r="C2998"/>
  <c r="D2998"/>
  <c r="E2998"/>
  <c r="C2982"/>
  <c r="D2982"/>
  <c r="E2982"/>
  <c r="C2966"/>
  <c r="D2966"/>
  <c r="E2966"/>
  <c r="C2950"/>
  <c r="D2950"/>
  <c r="E2950"/>
  <c r="C2934"/>
  <c r="D2934"/>
  <c r="E2934"/>
  <c r="C2918"/>
  <c r="D2918"/>
  <c r="E2918"/>
  <c r="C2902"/>
  <c r="D2902"/>
  <c r="E2902"/>
  <c r="C2886"/>
  <c r="D2886"/>
  <c r="E2886"/>
  <c r="C2870"/>
  <c r="D2870"/>
  <c r="E2870"/>
  <c r="C2854"/>
  <c r="D2854"/>
  <c r="E2854"/>
  <c r="C2838"/>
  <c r="D2838"/>
  <c r="E2838"/>
  <c r="C2822"/>
  <c r="D2822"/>
  <c r="E2822"/>
  <c r="C2806"/>
  <c r="D2806"/>
  <c r="E2806"/>
  <c r="C2790"/>
  <c r="D2790"/>
  <c r="E2790"/>
  <c r="C2774"/>
  <c r="D2774"/>
  <c r="E2774"/>
  <c r="C2758"/>
  <c r="D2758"/>
  <c r="E2758"/>
  <c r="C2742"/>
  <c r="D2742"/>
  <c r="E2742"/>
  <c r="C2726"/>
  <c r="D2726"/>
  <c r="E2726"/>
  <c r="C2710"/>
  <c r="D2710"/>
  <c r="E2710"/>
  <c r="C2694"/>
  <c r="D2694"/>
  <c r="E2694"/>
  <c r="C2678"/>
  <c r="D2678"/>
  <c r="E2678"/>
  <c r="C2662"/>
  <c r="D2662"/>
  <c r="E2662"/>
  <c r="C2646"/>
  <c r="D2646"/>
  <c r="E2646"/>
  <c r="C2630"/>
  <c r="D2630"/>
  <c r="E2630"/>
  <c r="C2614"/>
  <c r="D2614"/>
  <c r="E2614"/>
  <c r="C2598"/>
  <c r="D2598"/>
  <c r="E2598"/>
  <c r="C2582"/>
  <c r="D2582"/>
  <c r="E2582"/>
  <c r="C2566"/>
  <c r="D2566"/>
  <c r="E2566"/>
  <c r="C2550"/>
  <c r="D2550"/>
  <c r="E2550"/>
  <c r="C2534"/>
  <c r="D2534"/>
  <c r="E2534"/>
  <c r="C2518"/>
  <c r="D2518"/>
  <c r="E2518"/>
  <c r="C2502"/>
  <c r="D2502"/>
  <c r="E2502"/>
  <c r="C2486"/>
  <c r="D2486"/>
  <c r="E2486"/>
  <c r="C2470"/>
  <c r="D2470"/>
  <c r="E2470"/>
  <c r="C2454"/>
  <c r="D2454"/>
  <c r="E2454"/>
  <c r="C2438"/>
  <c r="D2438"/>
  <c r="E2438"/>
  <c r="C2422"/>
  <c r="D2422"/>
  <c r="E2422"/>
  <c r="C2406"/>
  <c r="D2406"/>
  <c r="E2406"/>
  <c r="C2390"/>
  <c r="D2390"/>
  <c r="E2390"/>
  <c r="C2374"/>
  <c r="D2374"/>
  <c r="E2374"/>
  <c r="C2282"/>
  <c r="D2282"/>
  <c r="E2282"/>
  <c r="C2266"/>
  <c r="D2266"/>
  <c r="E2266"/>
  <c r="C2242"/>
  <c r="D2242"/>
  <c r="E2242"/>
  <c r="C2210"/>
  <c r="D2210"/>
  <c r="E2210"/>
  <c r="C3947"/>
  <c r="D3947"/>
  <c r="E3947"/>
  <c r="C3931"/>
  <c r="D3931"/>
  <c r="E3931"/>
  <c r="C3915"/>
  <c r="D3915"/>
  <c r="E3915"/>
  <c r="C3899"/>
  <c r="D3899"/>
  <c r="E3899"/>
  <c r="C3883"/>
  <c r="D3883"/>
  <c r="E3883"/>
  <c r="C3867"/>
  <c r="D3867"/>
  <c r="E3867"/>
  <c r="C3851"/>
  <c r="D3851"/>
  <c r="E3851"/>
  <c r="C3835"/>
  <c r="D3835"/>
  <c r="E3835"/>
  <c r="C3819"/>
  <c r="D3819"/>
  <c r="E3819"/>
  <c r="C3803"/>
  <c r="D3803"/>
  <c r="E3803"/>
  <c r="C3787"/>
  <c r="D3787"/>
  <c r="E3787"/>
  <c r="C3771"/>
  <c r="D3771"/>
  <c r="E3771"/>
  <c r="C3755"/>
  <c r="D3755"/>
  <c r="E3755"/>
  <c r="C3739"/>
  <c r="D3739"/>
  <c r="E3739"/>
  <c r="C3723"/>
  <c r="D3723"/>
  <c r="E3723"/>
  <c r="C3707"/>
  <c r="D3707"/>
  <c r="E3707"/>
  <c r="C3691"/>
  <c r="D3691"/>
  <c r="E3691"/>
  <c r="C3675"/>
  <c r="D3675"/>
  <c r="E3675"/>
  <c r="C3659"/>
  <c r="D3659"/>
  <c r="E3659"/>
  <c r="C3643"/>
  <c r="D3643"/>
  <c r="E3643"/>
  <c r="C3627"/>
  <c r="D3627"/>
  <c r="E3627"/>
  <c r="C3611"/>
  <c r="D3611"/>
  <c r="E3611"/>
  <c r="C3595"/>
  <c r="D3595"/>
  <c r="E3595"/>
  <c r="C3579"/>
  <c r="D3579"/>
  <c r="E3579"/>
  <c r="C3563"/>
  <c r="D3563"/>
  <c r="E3563"/>
  <c r="C3547"/>
  <c r="D3547"/>
  <c r="E3547"/>
  <c r="C3531"/>
  <c r="D3531"/>
  <c r="E3531"/>
  <c r="C3515"/>
  <c r="D3515"/>
  <c r="E3515"/>
  <c r="C3499"/>
  <c r="D3499"/>
  <c r="E3499"/>
  <c r="C3483"/>
  <c r="D3483"/>
  <c r="E3483"/>
  <c r="C3467"/>
  <c r="D3467"/>
  <c r="E3467"/>
  <c r="C3451"/>
  <c r="D3451"/>
  <c r="E3451"/>
  <c r="C3435"/>
  <c r="D3435"/>
  <c r="E3435"/>
  <c r="C3419"/>
  <c r="D3419"/>
  <c r="E3419"/>
  <c r="C3403"/>
  <c r="D3403"/>
  <c r="E3403"/>
  <c r="C3387"/>
  <c r="D3387"/>
  <c r="E3387"/>
  <c r="C3371"/>
  <c r="D3371"/>
  <c r="E3371"/>
  <c r="C3355"/>
  <c r="D3355"/>
  <c r="E3355"/>
  <c r="C3339"/>
  <c r="D3339"/>
  <c r="E3339"/>
  <c r="C3323"/>
  <c r="D3323"/>
  <c r="E3323"/>
  <c r="C3307"/>
  <c r="D3307"/>
  <c r="E3307"/>
  <c r="C3291"/>
  <c r="D3291"/>
  <c r="E3291"/>
  <c r="C3275"/>
  <c r="D3275"/>
  <c r="E3275"/>
  <c r="C3259"/>
  <c r="D3259"/>
  <c r="E3259"/>
  <c r="C3243"/>
  <c r="D3243"/>
  <c r="E3243"/>
  <c r="C3227"/>
  <c r="D3227"/>
  <c r="E3227"/>
  <c r="C3211"/>
  <c r="D3211"/>
  <c r="E3211"/>
  <c r="C3195"/>
  <c r="D3195"/>
  <c r="E3195"/>
  <c r="C3179"/>
  <c r="D3179"/>
  <c r="E3179"/>
  <c r="C3163"/>
  <c r="D3163"/>
  <c r="E3163"/>
  <c r="C3147"/>
  <c r="D3147"/>
  <c r="E3147"/>
  <c r="C3131"/>
  <c r="D3131"/>
  <c r="E3131"/>
  <c r="C3115"/>
  <c r="D3115"/>
  <c r="E3115"/>
  <c r="C3099"/>
  <c r="D3099"/>
  <c r="E3099"/>
  <c r="C3083"/>
  <c r="D3083"/>
  <c r="E3083"/>
  <c r="C3067"/>
  <c r="D3067"/>
  <c r="E3067"/>
  <c r="C3051"/>
  <c r="D3051"/>
  <c r="E3051"/>
  <c r="C3035"/>
  <c r="D3035"/>
  <c r="E3035"/>
  <c r="C3019"/>
  <c r="D3019"/>
  <c r="E3019"/>
  <c r="C3003"/>
  <c r="D3003"/>
  <c r="E3003"/>
  <c r="C2987"/>
  <c r="D2987"/>
  <c r="E2987"/>
  <c r="C2971"/>
  <c r="D2971"/>
  <c r="E2971"/>
  <c r="C2955"/>
  <c r="D2955"/>
  <c r="E2955"/>
  <c r="C2939"/>
  <c r="D2939"/>
  <c r="E2939"/>
  <c r="C2923"/>
  <c r="D2923"/>
  <c r="E2923"/>
  <c r="C2907"/>
  <c r="D2907"/>
  <c r="E2907"/>
  <c r="C2891"/>
  <c r="D2891"/>
  <c r="E2891"/>
  <c r="C2875"/>
  <c r="D2875"/>
  <c r="E2875"/>
  <c r="C2859"/>
  <c r="D2859"/>
  <c r="E2859"/>
  <c r="C2843"/>
  <c r="D2843"/>
  <c r="E2843"/>
  <c r="C2827"/>
  <c r="D2827"/>
  <c r="E2827"/>
  <c r="C2811"/>
  <c r="D2811"/>
  <c r="E2811"/>
  <c r="C2795"/>
  <c r="D2795"/>
  <c r="E2795"/>
  <c r="C2779"/>
  <c r="D2779"/>
  <c r="E2779"/>
  <c r="C2763"/>
  <c r="D2763"/>
  <c r="E2763"/>
  <c r="C2747"/>
  <c r="D2747"/>
  <c r="E2747"/>
  <c r="C2731"/>
  <c r="D2731"/>
  <c r="E2731"/>
  <c r="C2715"/>
  <c r="D2715"/>
  <c r="E2715"/>
  <c r="C2699"/>
  <c r="D2699"/>
  <c r="E2699"/>
  <c r="C2683"/>
  <c r="D2683"/>
  <c r="E2683"/>
  <c r="C2667"/>
  <c r="D2667"/>
  <c r="E2667"/>
  <c r="C2651"/>
  <c r="D2651"/>
  <c r="E2651"/>
  <c r="C2635"/>
  <c r="D2635"/>
  <c r="E2635"/>
  <c r="C2619"/>
  <c r="D2619"/>
  <c r="E2619"/>
  <c r="C2603"/>
  <c r="D2603"/>
  <c r="E2603"/>
  <c r="C2587"/>
  <c r="D2587"/>
  <c r="E2587"/>
  <c r="C2571"/>
  <c r="D2571"/>
  <c r="E2571"/>
  <c r="C2555"/>
  <c r="D2555"/>
  <c r="E2555"/>
  <c r="C2539"/>
  <c r="D2539"/>
  <c r="E2539"/>
  <c r="C2523"/>
  <c r="D2523"/>
  <c r="E2523"/>
  <c r="C2507"/>
  <c r="D2507"/>
  <c r="E2507"/>
  <c r="C2491"/>
  <c r="D2491"/>
  <c r="E2491"/>
  <c r="C2475"/>
  <c r="D2475"/>
  <c r="E2475"/>
  <c r="C2459"/>
  <c r="D2459"/>
  <c r="E2459"/>
  <c r="C2443"/>
  <c r="D2443"/>
  <c r="E2443"/>
  <c r="C2427"/>
  <c r="D2427"/>
  <c r="E2427"/>
  <c r="C2411"/>
  <c r="D2411"/>
  <c r="E2411"/>
  <c r="C2395"/>
  <c r="D2395"/>
  <c r="E2395"/>
  <c r="C2379"/>
  <c r="D2379"/>
  <c r="E2379"/>
  <c r="C2363"/>
  <c r="D2363"/>
  <c r="E2363"/>
  <c r="C2347"/>
  <c r="D2347"/>
  <c r="E2347"/>
  <c r="C2331"/>
  <c r="D2331"/>
  <c r="E2331"/>
  <c r="C2315"/>
  <c r="D2315"/>
  <c r="E2315"/>
  <c r="C2299"/>
  <c r="D2299"/>
  <c r="E2299"/>
  <c r="C2283"/>
  <c r="D2283"/>
  <c r="E2283"/>
  <c r="C2267"/>
  <c r="D2267"/>
  <c r="E2267"/>
  <c r="D2245"/>
  <c r="C2245"/>
  <c r="E2245"/>
  <c r="D2213"/>
  <c r="C2213"/>
  <c r="E2213"/>
  <c r="C3948"/>
  <c r="D3948"/>
  <c r="E3948"/>
  <c r="C3932"/>
  <c r="D3932"/>
  <c r="E3932"/>
  <c r="C3916"/>
  <c r="D3916"/>
  <c r="E3916"/>
  <c r="C3900"/>
  <c r="D3900"/>
  <c r="E3900"/>
  <c r="C3884"/>
  <c r="D3884"/>
  <c r="E3884"/>
  <c r="C3868"/>
  <c r="D3868"/>
  <c r="E3868"/>
  <c r="C3852"/>
  <c r="D3852"/>
  <c r="E3852"/>
  <c r="C3836"/>
  <c r="D3836"/>
  <c r="E3836"/>
  <c r="C3820"/>
  <c r="D3820"/>
  <c r="E3820"/>
  <c r="C3804"/>
  <c r="D3804"/>
  <c r="E3804"/>
  <c r="C3788"/>
  <c r="D3788"/>
  <c r="E3788"/>
  <c r="C3772"/>
  <c r="D3772"/>
  <c r="E3772"/>
  <c r="C3756"/>
  <c r="D3756"/>
  <c r="E3756"/>
  <c r="C3740"/>
  <c r="D3740"/>
  <c r="E3740"/>
  <c r="C3724"/>
  <c r="D3724"/>
  <c r="E3724"/>
  <c r="C3708"/>
  <c r="D3708"/>
  <c r="E3708"/>
  <c r="C3692"/>
  <c r="D3692"/>
  <c r="E3692"/>
  <c r="C3676"/>
  <c r="D3676"/>
  <c r="E3676"/>
  <c r="C3660"/>
  <c r="D3660"/>
  <c r="E3660"/>
  <c r="C3644"/>
  <c r="D3644"/>
  <c r="E3644"/>
  <c r="C3628"/>
  <c r="D3628"/>
  <c r="E3628"/>
  <c r="C3612"/>
  <c r="D3612"/>
  <c r="E3612"/>
  <c r="C3596"/>
  <c r="D3596"/>
  <c r="E3596"/>
  <c r="C3580"/>
  <c r="D3580"/>
  <c r="E3580"/>
  <c r="C3564"/>
  <c r="D3564"/>
  <c r="E3564"/>
  <c r="C3548"/>
  <c r="D3548"/>
  <c r="E3548"/>
  <c r="C3532"/>
  <c r="D3532"/>
  <c r="E3532"/>
  <c r="C3516"/>
  <c r="D3516"/>
  <c r="E3516"/>
  <c r="C3500"/>
  <c r="D3500"/>
  <c r="E3500"/>
  <c r="C3484"/>
  <c r="D3484"/>
  <c r="E3484"/>
  <c r="C3468"/>
  <c r="D3468"/>
  <c r="E3468"/>
  <c r="C3452"/>
  <c r="D3452"/>
  <c r="E3452"/>
  <c r="C3436"/>
  <c r="D3436"/>
  <c r="E3436"/>
  <c r="C3420"/>
  <c r="D3420"/>
  <c r="E3420"/>
  <c r="C3404"/>
  <c r="D3404"/>
  <c r="E3404"/>
  <c r="C3388"/>
  <c r="D3388"/>
  <c r="E3388"/>
  <c r="C3372"/>
  <c r="D3372"/>
  <c r="E3372"/>
  <c r="C3084"/>
  <c r="D3084"/>
  <c r="E3084"/>
  <c r="C3068"/>
  <c r="D3068"/>
  <c r="E3068"/>
  <c r="C3052"/>
  <c r="D3052"/>
  <c r="E3052"/>
  <c r="C3036"/>
  <c r="D3036"/>
  <c r="E3036"/>
  <c r="C3020"/>
  <c r="D3020"/>
  <c r="E3020"/>
  <c r="C3004"/>
  <c r="D3004"/>
  <c r="E3004"/>
  <c r="C2988"/>
  <c r="D2988"/>
  <c r="E2988"/>
  <c r="C2972"/>
  <c r="D2972"/>
  <c r="E2972"/>
  <c r="C2956"/>
  <c r="D2956"/>
  <c r="E2956"/>
  <c r="C2940"/>
  <c r="D2940"/>
  <c r="E2940"/>
  <c r="C2924"/>
  <c r="D2924"/>
  <c r="E2924"/>
  <c r="C2908"/>
  <c r="D2908"/>
  <c r="E2908"/>
  <c r="C2892"/>
  <c r="D2892"/>
  <c r="E2892"/>
  <c r="C2876"/>
  <c r="D2876"/>
  <c r="E2876"/>
  <c r="C2860"/>
  <c r="D2860"/>
  <c r="E2860"/>
  <c r="C2844"/>
  <c r="D2844"/>
  <c r="E2844"/>
  <c r="C2828"/>
  <c r="D2828"/>
  <c r="E2828"/>
  <c r="C2812"/>
  <c r="D2812"/>
  <c r="E2812"/>
  <c r="C2796"/>
  <c r="D2796"/>
  <c r="E2796"/>
  <c r="C2780"/>
  <c r="D2780"/>
  <c r="E2780"/>
  <c r="C2764"/>
  <c r="D2764"/>
  <c r="E2764"/>
  <c r="C2748"/>
  <c r="D2748"/>
  <c r="E2748"/>
  <c r="C2732"/>
  <c r="D2732"/>
  <c r="E2732"/>
  <c r="C2716"/>
  <c r="D2716"/>
  <c r="E2716"/>
  <c r="C2700"/>
  <c r="D2700"/>
  <c r="E2700"/>
  <c r="C2684"/>
  <c r="D2684"/>
  <c r="E2684"/>
  <c r="C2668"/>
  <c r="D2668"/>
  <c r="E2668"/>
  <c r="C2652"/>
  <c r="D2652"/>
  <c r="E2652"/>
  <c r="C2636"/>
  <c r="D2636"/>
  <c r="E2636"/>
  <c r="C2620"/>
  <c r="D2620"/>
  <c r="E2620"/>
  <c r="C2604"/>
  <c r="D2604"/>
  <c r="E2604"/>
  <c r="C2588"/>
  <c r="D2588"/>
  <c r="E2588"/>
  <c r="C2572"/>
  <c r="D2572"/>
  <c r="E2572"/>
  <c r="C2556"/>
  <c r="D2556"/>
  <c r="E2556"/>
  <c r="C2540"/>
  <c r="D2540"/>
  <c r="E2540"/>
  <c r="C2524"/>
  <c r="D2524"/>
  <c r="E2524"/>
  <c r="C2508"/>
  <c r="D2508"/>
  <c r="E2508"/>
  <c r="C2492"/>
  <c r="D2492"/>
  <c r="E2492"/>
  <c r="C2476"/>
  <c r="D2476"/>
  <c r="E2476"/>
  <c r="C2460"/>
  <c r="D2460"/>
  <c r="E2460"/>
  <c r="C2444"/>
  <c r="D2444"/>
  <c r="E2444"/>
  <c r="C2428"/>
  <c r="D2428"/>
  <c r="E2428"/>
  <c r="C2412"/>
  <c r="D2412"/>
  <c r="E2412"/>
  <c r="C2396"/>
  <c r="D2396"/>
  <c r="E2396"/>
  <c r="C2380"/>
  <c r="D2380"/>
  <c r="E2380"/>
  <c r="C2364"/>
  <c r="D2364"/>
  <c r="E2364"/>
  <c r="C2348"/>
  <c r="D2348"/>
  <c r="E2348"/>
  <c r="C2332"/>
  <c r="D2332"/>
  <c r="E2332"/>
  <c r="C2316"/>
  <c r="D2316"/>
  <c r="E2316"/>
  <c r="C2300"/>
  <c r="D2300"/>
  <c r="E2300"/>
  <c r="C2284"/>
  <c r="D2284"/>
  <c r="E2284"/>
  <c r="C2268"/>
  <c r="D2268"/>
  <c r="E2268"/>
  <c r="C2246"/>
  <c r="D2246"/>
  <c r="E2246"/>
  <c r="C2214"/>
  <c r="D2214"/>
  <c r="E2214"/>
  <c r="C2247"/>
  <c r="D2247"/>
  <c r="E2247"/>
  <c r="C2231"/>
  <c r="D2231"/>
  <c r="E2231"/>
  <c r="C2215"/>
  <c r="D2215"/>
  <c r="E2215"/>
  <c r="C2199"/>
  <c r="D2199"/>
  <c r="E2199"/>
  <c r="C2183"/>
  <c r="D2183"/>
  <c r="E2183"/>
  <c r="C2167"/>
  <c r="D2167"/>
  <c r="E2167"/>
  <c r="C2151"/>
  <c r="D2151"/>
  <c r="E2151"/>
  <c r="C2135"/>
  <c r="D2135"/>
  <c r="E2135"/>
  <c r="C2119"/>
  <c r="D2119"/>
  <c r="E2119"/>
  <c r="C2103"/>
  <c r="D2103"/>
  <c r="E2103"/>
  <c r="C2087"/>
  <c r="D2087"/>
  <c r="E2087"/>
  <c r="C2071"/>
  <c r="D2071"/>
  <c r="E2071"/>
  <c r="C2055"/>
  <c r="D2055"/>
  <c r="E2055"/>
  <c r="C2039"/>
  <c r="D2039"/>
  <c r="E2039"/>
  <c r="C2023"/>
  <c r="D2023"/>
  <c r="E2023"/>
  <c r="C2007"/>
  <c r="D2007"/>
  <c r="E2007"/>
  <c r="C1991"/>
  <c r="D1991"/>
  <c r="E1991"/>
  <c r="C1975"/>
  <c r="D1975"/>
  <c r="E1975"/>
  <c r="C1959"/>
  <c r="D1959"/>
  <c r="E1959"/>
  <c r="C1943"/>
  <c r="D1943"/>
  <c r="E1943"/>
  <c r="C1927"/>
  <c r="D1927"/>
  <c r="E1927"/>
  <c r="C1911"/>
  <c r="D1911"/>
  <c r="E1911"/>
  <c r="C1895"/>
  <c r="D1895"/>
  <c r="E1895"/>
  <c r="C1879"/>
  <c r="D1879"/>
  <c r="E1879"/>
  <c r="C1863"/>
  <c r="D1863"/>
  <c r="E1863"/>
  <c r="C1847"/>
  <c r="D1847"/>
  <c r="E1847"/>
  <c r="C1831"/>
  <c r="D1831"/>
  <c r="E1831"/>
  <c r="C1815"/>
  <c r="D1815"/>
  <c r="E1815"/>
  <c r="C1799"/>
  <c r="D1799"/>
  <c r="E1799"/>
  <c r="C1783"/>
  <c r="D1783"/>
  <c r="E1783"/>
  <c r="C1767"/>
  <c r="D1767"/>
  <c r="E1767"/>
  <c r="C1751"/>
  <c r="D1751"/>
  <c r="E1751"/>
  <c r="C1735"/>
  <c r="D1735"/>
  <c r="E1735"/>
  <c r="C1719"/>
  <c r="D1719"/>
  <c r="E1719"/>
  <c r="C1703"/>
  <c r="D1703"/>
  <c r="E1703"/>
  <c r="C1687"/>
  <c r="D1687"/>
  <c r="E1687"/>
  <c r="C1671"/>
  <c r="D1671"/>
  <c r="E1671"/>
  <c r="C1655"/>
  <c r="D1655"/>
  <c r="E1655"/>
  <c r="C1639"/>
  <c r="D1639"/>
  <c r="E1639"/>
  <c r="C1623"/>
  <c r="D1623"/>
  <c r="E1623"/>
  <c r="C1607"/>
  <c r="D1607"/>
  <c r="E1607"/>
  <c r="C1591"/>
  <c r="D1591"/>
  <c r="E1591"/>
  <c r="C1575"/>
  <c r="D1575"/>
  <c r="E1575"/>
  <c r="C1559"/>
  <c r="D1559"/>
  <c r="E1559"/>
  <c r="C1543"/>
  <c r="D1543"/>
  <c r="E1543"/>
  <c r="C1527"/>
  <c r="D1527"/>
  <c r="E1527"/>
  <c r="C1511"/>
  <c r="D1511"/>
  <c r="E1511"/>
  <c r="C1495"/>
  <c r="D1495"/>
  <c r="E1495"/>
  <c r="C1479"/>
  <c r="D1479"/>
  <c r="E1479"/>
  <c r="C1463"/>
  <c r="D1463"/>
  <c r="E1463"/>
  <c r="C1447"/>
  <c r="D1447"/>
  <c r="E1447"/>
  <c r="C1431"/>
  <c r="D1431"/>
  <c r="E1431"/>
  <c r="C1415"/>
  <c r="D1415"/>
  <c r="E1415"/>
  <c r="C3855"/>
  <c r="D3855"/>
  <c r="E3855"/>
  <c r="C3839"/>
  <c r="D3839"/>
  <c r="E3839"/>
  <c r="C3823"/>
  <c r="D3823"/>
  <c r="E3823"/>
  <c r="C3807"/>
  <c r="D3807"/>
  <c r="E3807"/>
  <c r="C3791"/>
  <c r="D3791"/>
  <c r="E3791"/>
  <c r="C3775"/>
  <c r="D3775"/>
  <c r="E3775"/>
  <c r="C3759"/>
  <c r="D3759"/>
  <c r="E3759"/>
  <c r="C3743"/>
  <c r="D3743"/>
  <c r="E3743"/>
  <c r="C3727"/>
  <c r="D3727"/>
  <c r="E3727"/>
  <c r="C3711"/>
  <c r="D3711"/>
  <c r="E3711"/>
  <c r="C3695"/>
  <c r="D3695"/>
  <c r="E3695"/>
  <c r="C3679"/>
  <c r="D3679"/>
  <c r="E3679"/>
  <c r="C3663"/>
  <c r="D3663"/>
  <c r="E3663"/>
  <c r="C3647"/>
  <c r="D3647"/>
  <c r="E3647"/>
  <c r="C3631"/>
  <c r="D3631"/>
  <c r="E3631"/>
  <c r="C3615"/>
  <c r="D3615"/>
  <c r="E3615"/>
  <c r="C3599"/>
  <c r="D3599"/>
  <c r="E3599"/>
  <c r="C3583"/>
  <c r="D3583"/>
  <c r="E3583"/>
  <c r="C3567"/>
  <c r="D3567"/>
  <c r="E3567"/>
  <c r="C3551"/>
  <c r="D3551"/>
  <c r="E3551"/>
  <c r="C3535"/>
  <c r="D3535"/>
  <c r="E3535"/>
  <c r="C3519"/>
  <c r="D3519"/>
  <c r="E3519"/>
  <c r="C3503"/>
  <c r="D3503"/>
  <c r="E3503"/>
  <c r="C3487"/>
  <c r="D3487"/>
  <c r="E3487"/>
  <c r="C3471"/>
  <c r="D3471"/>
  <c r="E3471"/>
  <c r="C3455"/>
  <c r="D3455"/>
  <c r="E3455"/>
  <c r="C3439"/>
  <c r="D3439"/>
  <c r="E3439"/>
  <c r="C3423"/>
  <c r="D3423"/>
  <c r="E3423"/>
  <c r="C3407"/>
  <c r="D3407"/>
  <c r="E3407"/>
  <c r="C3391"/>
  <c r="D3391"/>
  <c r="E3391"/>
  <c r="C3375"/>
  <c r="D3375"/>
  <c r="E3375"/>
  <c r="C3359"/>
  <c r="D3359"/>
  <c r="E3359"/>
  <c r="C3343"/>
  <c r="D3343"/>
  <c r="E3343"/>
  <c r="C3327"/>
  <c r="D3327"/>
  <c r="E3327"/>
  <c r="C3311"/>
  <c r="D3311"/>
  <c r="E3311"/>
  <c r="C3295"/>
  <c r="D3295"/>
  <c r="E3295"/>
  <c r="C3279"/>
  <c r="D3279"/>
  <c r="E3279"/>
  <c r="C3263"/>
  <c r="D3263"/>
  <c r="E3263"/>
  <c r="C3247"/>
  <c r="D3247"/>
  <c r="E3247"/>
  <c r="C3231"/>
  <c r="D3231"/>
  <c r="E3231"/>
  <c r="C3215"/>
  <c r="D3215"/>
  <c r="E3215"/>
  <c r="C3199"/>
  <c r="D3199"/>
  <c r="E3199"/>
  <c r="C3183"/>
  <c r="D3183"/>
  <c r="E3183"/>
  <c r="C3167"/>
  <c r="D3167"/>
  <c r="E3167"/>
  <c r="C3151"/>
  <c r="D3151"/>
  <c r="E3151"/>
  <c r="C3135"/>
  <c r="D3135"/>
  <c r="E3135"/>
  <c r="C3119"/>
  <c r="D3119"/>
  <c r="E3119"/>
  <c r="C3103"/>
  <c r="D3103"/>
  <c r="E3103"/>
  <c r="C3087"/>
  <c r="D3087"/>
  <c r="E3087"/>
  <c r="C3071"/>
  <c r="D3071"/>
  <c r="E3071"/>
  <c r="C3055"/>
  <c r="D3055"/>
  <c r="E3055"/>
  <c r="C3039"/>
  <c r="D3039"/>
  <c r="E3039"/>
  <c r="C3023"/>
  <c r="D3023"/>
  <c r="E3023"/>
  <c r="C3007"/>
  <c r="D3007"/>
  <c r="E3007"/>
  <c r="C2991"/>
  <c r="D2991"/>
  <c r="E2991"/>
  <c r="C2975"/>
  <c r="D2975"/>
  <c r="E2975"/>
  <c r="C2959"/>
  <c r="D2959"/>
  <c r="E2959"/>
  <c r="C2943"/>
  <c r="D2943"/>
  <c r="E2943"/>
  <c r="C2927"/>
  <c r="D2927"/>
  <c r="E2927"/>
  <c r="C2911"/>
  <c r="D2911"/>
  <c r="E2911"/>
  <c r="C2895"/>
  <c r="D2895"/>
  <c r="E2895"/>
  <c r="C2879"/>
  <c r="D2879"/>
  <c r="E2879"/>
  <c r="C2863"/>
  <c r="D2863"/>
  <c r="E2863"/>
  <c r="C2847"/>
  <c r="D2847"/>
  <c r="E2847"/>
  <c r="C2831"/>
  <c r="D2831"/>
  <c r="E2831"/>
  <c r="C2815"/>
  <c r="D2815"/>
  <c r="E2815"/>
  <c r="C2799"/>
  <c r="D2799"/>
  <c r="E2799"/>
  <c r="C2783"/>
  <c r="D2783"/>
  <c r="E2783"/>
  <c r="C2767"/>
  <c r="D2767"/>
  <c r="E2767"/>
  <c r="C2751"/>
  <c r="D2751"/>
  <c r="E2751"/>
  <c r="C2735"/>
  <c r="D2735"/>
  <c r="E2735"/>
  <c r="C2719"/>
  <c r="D2719"/>
  <c r="E2719"/>
  <c r="C2703"/>
  <c r="D2703"/>
  <c r="E2703"/>
  <c r="C2687"/>
  <c r="D2687"/>
  <c r="E2687"/>
  <c r="C2671"/>
  <c r="D2671"/>
  <c r="E2671"/>
  <c r="C2655"/>
  <c r="D2655"/>
  <c r="E2655"/>
  <c r="C2639"/>
  <c r="D2639"/>
  <c r="E2639"/>
  <c r="C2623"/>
  <c r="D2623"/>
  <c r="E2623"/>
  <c r="C2607"/>
  <c r="D2607"/>
  <c r="E2607"/>
  <c r="C2591"/>
  <c r="D2591"/>
  <c r="E2591"/>
  <c r="C2575"/>
  <c r="D2575"/>
  <c r="E2575"/>
  <c r="C2559"/>
  <c r="D2559"/>
  <c r="E2559"/>
  <c r="C2543"/>
  <c r="D2543"/>
  <c r="E2543"/>
  <c r="C2527"/>
  <c r="D2527"/>
  <c r="E2527"/>
  <c r="C2511"/>
  <c r="D2511"/>
  <c r="E2511"/>
  <c r="C2495"/>
  <c r="D2495"/>
  <c r="E2495"/>
  <c r="C2479"/>
  <c r="D2479"/>
  <c r="E2479"/>
  <c r="C2463"/>
  <c r="D2463"/>
  <c r="E2463"/>
  <c r="C2447"/>
  <c r="D2447"/>
  <c r="E2447"/>
  <c r="C2431"/>
  <c r="D2431"/>
  <c r="E2431"/>
  <c r="C2415"/>
  <c r="D2415"/>
  <c r="E2415"/>
  <c r="C2399"/>
  <c r="D2399"/>
  <c r="E2399"/>
  <c r="C2383"/>
  <c r="D2383"/>
  <c r="E2383"/>
  <c r="C2367"/>
  <c r="D2367"/>
  <c r="E2367"/>
  <c r="C2351"/>
  <c r="D2351"/>
  <c r="E2351"/>
  <c r="C2335"/>
  <c r="D2335"/>
  <c r="E2335"/>
  <c r="C2319"/>
  <c r="D2319"/>
  <c r="E2319"/>
  <c r="C2303"/>
  <c r="D2303"/>
  <c r="E2303"/>
  <c r="C2287"/>
  <c r="D2287"/>
  <c r="E2287"/>
  <c r="C2271"/>
  <c r="D2271"/>
  <c r="E2271"/>
  <c r="D2253"/>
  <c r="C2253"/>
  <c r="E2253"/>
  <c r="D2221"/>
  <c r="C2221"/>
  <c r="E2221"/>
  <c r="C3952"/>
  <c r="D3952"/>
  <c r="E3952"/>
  <c r="C3936"/>
  <c r="D3936"/>
  <c r="E3936"/>
  <c r="C3920"/>
  <c r="D3920"/>
  <c r="E3920"/>
  <c r="C3904"/>
  <c r="D3904"/>
  <c r="E3904"/>
  <c r="C3888"/>
  <c r="D3888"/>
  <c r="E3888"/>
  <c r="C3872"/>
  <c r="D3872"/>
  <c r="E3872"/>
  <c r="C3856"/>
  <c r="D3856"/>
  <c r="E3856"/>
  <c r="C3840"/>
  <c r="D3840"/>
  <c r="E3840"/>
  <c r="C3824"/>
  <c r="D3824"/>
  <c r="E3824"/>
  <c r="C3808"/>
  <c r="D3808"/>
  <c r="E3808"/>
  <c r="C3792"/>
  <c r="D3792"/>
  <c r="E3792"/>
  <c r="C3776"/>
  <c r="D3776"/>
  <c r="E3776"/>
  <c r="C3760"/>
  <c r="D3760"/>
  <c r="E3760"/>
  <c r="C3744"/>
  <c r="D3744"/>
  <c r="E3744"/>
  <c r="C3728"/>
  <c r="D3728"/>
  <c r="E3728"/>
  <c r="C3712"/>
  <c r="D3712"/>
  <c r="E3712"/>
  <c r="C3696"/>
  <c r="D3696"/>
  <c r="E3696"/>
  <c r="C3680"/>
  <c r="D3680"/>
  <c r="E3680"/>
  <c r="C3664"/>
  <c r="D3664"/>
  <c r="E3664"/>
  <c r="C3648"/>
  <c r="D3648"/>
  <c r="E3648"/>
  <c r="C3632"/>
  <c r="D3632"/>
  <c r="E3632"/>
  <c r="C3616"/>
  <c r="D3616"/>
  <c r="E3616"/>
  <c r="C3600"/>
  <c r="D3600"/>
  <c r="E3600"/>
  <c r="C3584"/>
  <c r="D3584"/>
  <c r="E3584"/>
  <c r="C3568"/>
  <c r="D3568"/>
  <c r="E3568"/>
  <c r="C3552"/>
  <c r="D3552"/>
  <c r="E3552"/>
  <c r="C3536"/>
  <c r="D3536"/>
  <c r="E3536"/>
  <c r="C3520"/>
  <c r="D3520"/>
  <c r="E3520"/>
  <c r="C3504"/>
  <c r="D3504"/>
  <c r="E3504"/>
  <c r="C3488"/>
  <c r="D3488"/>
  <c r="E3488"/>
  <c r="C3472"/>
  <c r="D3472"/>
  <c r="E3472"/>
  <c r="C3456"/>
  <c r="D3456"/>
  <c r="E3456"/>
  <c r="C3440"/>
  <c r="D3440"/>
  <c r="E3440"/>
  <c r="C3424"/>
  <c r="D3424"/>
  <c r="E3424"/>
  <c r="C3408"/>
  <c r="D3408"/>
  <c r="E3408"/>
  <c r="C3392"/>
  <c r="D3392"/>
  <c r="E3392"/>
  <c r="C3376"/>
  <c r="D3376"/>
  <c r="E3376"/>
  <c r="C3088"/>
  <c r="D3088"/>
  <c r="E3088"/>
  <c r="C3072"/>
  <c r="D3072"/>
  <c r="E3072"/>
  <c r="C3056"/>
  <c r="D3056"/>
  <c r="E3056"/>
  <c r="C3040"/>
  <c r="D3040"/>
  <c r="E3040"/>
  <c r="C3024"/>
  <c r="D3024"/>
  <c r="E3024"/>
  <c r="C3008"/>
  <c r="D3008"/>
  <c r="E3008"/>
  <c r="C2992"/>
  <c r="D2992"/>
  <c r="E2992"/>
  <c r="C2976"/>
  <c r="D2976"/>
  <c r="E2976"/>
  <c r="C2960"/>
  <c r="D2960"/>
  <c r="E2960"/>
  <c r="C2944"/>
  <c r="D2944"/>
  <c r="E2944"/>
  <c r="C2928"/>
  <c r="D2928"/>
  <c r="E2928"/>
  <c r="C2912"/>
  <c r="D2912"/>
  <c r="E2912"/>
  <c r="C2896"/>
  <c r="D2896"/>
  <c r="E2896"/>
  <c r="C2880"/>
  <c r="D2880"/>
  <c r="E2880"/>
  <c r="C2864"/>
  <c r="D2864"/>
  <c r="E2864"/>
  <c r="C2848"/>
  <c r="D2848"/>
  <c r="E2848"/>
  <c r="C2832"/>
  <c r="D2832"/>
  <c r="E2832"/>
  <c r="C2816"/>
  <c r="D2816"/>
  <c r="E2816"/>
  <c r="C2800"/>
  <c r="D2800"/>
  <c r="E2800"/>
  <c r="C2784"/>
  <c r="D2784"/>
  <c r="E2784"/>
  <c r="C2768"/>
  <c r="D2768"/>
  <c r="E2768"/>
  <c r="C2752"/>
  <c r="D2752"/>
  <c r="E2752"/>
  <c r="C2736"/>
  <c r="D2736"/>
  <c r="E2736"/>
  <c r="C2720"/>
  <c r="D2720"/>
  <c r="E2720"/>
  <c r="C2704"/>
  <c r="D2704"/>
  <c r="E2704"/>
  <c r="C2688"/>
  <c r="D2688"/>
  <c r="E2688"/>
  <c r="C2672"/>
  <c r="D2672"/>
  <c r="E2672"/>
  <c r="C2656"/>
  <c r="D2656"/>
  <c r="E2656"/>
  <c r="C2640"/>
  <c r="D2640"/>
  <c r="E2640"/>
  <c r="C2624"/>
  <c r="D2624"/>
  <c r="E2624"/>
  <c r="C2608"/>
  <c r="D2608"/>
  <c r="E2608"/>
  <c r="C2592"/>
  <c r="D2592"/>
  <c r="E2592"/>
  <c r="C2576"/>
  <c r="D2576"/>
  <c r="E2576"/>
  <c r="C2560"/>
  <c r="D2560"/>
  <c r="E2560"/>
  <c r="C2544"/>
  <c r="D2544"/>
  <c r="E2544"/>
  <c r="C2528"/>
  <c r="D2528"/>
  <c r="E2528"/>
  <c r="C2512"/>
  <c r="D2512"/>
  <c r="E2512"/>
  <c r="C2496"/>
  <c r="D2496"/>
  <c r="E2496"/>
  <c r="C2480"/>
  <c r="D2480"/>
  <c r="E2480"/>
  <c r="C2464"/>
  <c r="D2464"/>
  <c r="E2464"/>
  <c r="C2448"/>
  <c r="D2448"/>
  <c r="E2448"/>
  <c r="C2432"/>
  <c r="D2432"/>
  <c r="E2432"/>
  <c r="C2416"/>
  <c r="D2416"/>
  <c r="E2416"/>
  <c r="C2400"/>
  <c r="D2400"/>
  <c r="E2400"/>
  <c r="C2384"/>
  <c r="D2384"/>
  <c r="E2384"/>
  <c r="C2368"/>
  <c r="D2368"/>
  <c r="E2368"/>
  <c r="C2352"/>
  <c r="D2352"/>
  <c r="E2352"/>
  <c r="C2336"/>
  <c r="D2336"/>
  <c r="E2336"/>
  <c r="C2320"/>
  <c r="D2320"/>
  <c r="E2320"/>
  <c r="C2304"/>
  <c r="D2304"/>
  <c r="E2304"/>
  <c r="C2288"/>
  <c r="D2288"/>
  <c r="E2288"/>
  <c r="C2272"/>
  <c r="D2272"/>
  <c r="E2272"/>
  <c r="C2254"/>
  <c r="D2254"/>
  <c r="E2254"/>
  <c r="C2222"/>
  <c r="D2222"/>
  <c r="E2222"/>
  <c r="C2251"/>
  <c r="D2251"/>
  <c r="E2251"/>
  <c r="C2235"/>
  <c r="D2235"/>
  <c r="E2235"/>
  <c r="C2219"/>
  <c r="D2219"/>
  <c r="E2219"/>
  <c r="C2203"/>
  <c r="D2203"/>
  <c r="E2203"/>
  <c r="C2187"/>
  <c r="D2187"/>
  <c r="E2187"/>
  <c r="C2171"/>
  <c r="D2171"/>
  <c r="E2171"/>
  <c r="C2155"/>
  <c r="D2155"/>
  <c r="E2155"/>
  <c r="C2139"/>
  <c r="D2139"/>
  <c r="E2139"/>
  <c r="C2123"/>
  <c r="D2123"/>
  <c r="E2123"/>
  <c r="C2107"/>
  <c r="D2107"/>
  <c r="E2107"/>
  <c r="C2091"/>
  <c r="D2091"/>
  <c r="E2091"/>
  <c r="C2075"/>
  <c r="D2075"/>
  <c r="E2075"/>
  <c r="C2059"/>
  <c r="D2059"/>
  <c r="E2059"/>
  <c r="C2043"/>
  <c r="D2043"/>
  <c r="E2043"/>
  <c r="C2027"/>
  <c r="D2027"/>
  <c r="E2027"/>
  <c r="C2011"/>
  <c r="D2011"/>
  <c r="E2011"/>
  <c r="C1995"/>
  <c r="D1995"/>
  <c r="E1995"/>
  <c r="C1979"/>
  <c r="D1979"/>
  <c r="E1979"/>
  <c r="C1963"/>
  <c r="D1963"/>
  <c r="E1963"/>
  <c r="C1947"/>
  <c r="D1947"/>
  <c r="E1947"/>
  <c r="C1931"/>
  <c r="D1931"/>
  <c r="E1931"/>
  <c r="C1915"/>
  <c r="D1915"/>
  <c r="E1915"/>
  <c r="C1899"/>
  <c r="D1899"/>
  <c r="E1899"/>
  <c r="C1883"/>
  <c r="D1883"/>
  <c r="E1883"/>
  <c r="C1867"/>
  <c r="D1867"/>
  <c r="E1867"/>
  <c r="C1851"/>
  <c r="D1851"/>
  <c r="E1851"/>
  <c r="C1835"/>
  <c r="D1835"/>
  <c r="E1835"/>
  <c r="C1819"/>
  <c r="D1819"/>
  <c r="E1819"/>
  <c r="C1803"/>
  <c r="D1803"/>
  <c r="E1803"/>
  <c r="C1787"/>
  <c r="D1787"/>
  <c r="E1787"/>
  <c r="C1771"/>
  <c r="D1771"/>
  <c r="E1771"/>
  <c r="C1755"/>
  <c r="D1755"/>
  <c r="E1755"/>
  <c r="C1739"/>
  <c r="D1739"/>
  <c r="E1739"/>
  <c r="C1723"/>
  <c r="D1723"/>
  <c r="E1723"/>
  <c r="C1707"/>
  <c r="D1707"/>
  <c r="E1707"/>
  <c r="C1691"/>
  <c r="D1691"/>
  <c r="E1691"/>
  <c r="C1675"/>
  <c r="D1675"/>
  <c r="E1675"/>
  <c r="C1659"/>
  <c r="D1659"/>
  <c r="E1659"/>
  <c r="C1643"/>
  <c r="D1643"/>
  <c r="E1643"/>
  <c r="C1627"/>
  <c r="D1627"/>
  <c r="E1627"/>
  <c r="C1611"/>
  <c r="D1611"/>
  <c r="E1611"/>
  <c r="C1595"/>
  <c r="D1595"/>
  <c r="E1595"/>
  <c r="C1579"/>
  <c r="D1579"/>
  <c r="E1579"/>
  <c r="C1563"/>
  <c r="D1563"/>
  <c r="E1563"/>
  <c r="C1547"/>
  <c r="D1547"/>
  <c r="E1547"/>
  <c r="C1531"/>
  <c r="D1531"/>
  <c r="E1531"/>
  <c r="C1515"/>
  <c r="D1515"/>
  <c r="E1515"/>
  <c r="C1499"/>
  <c r="D1499"/>
  <c r="E1499"/>
  <c r="C1483"/>
  <c r="D1483"/>
  <c r="E1483"/>
  <c r="C1467"/>
  <c r="D1467"/>
  <c r="E1467"/>
  <c r="C1451"/>
  <c r="D1451"/>
  <c r="E1451"/>
  <c r="C1435"/>
  <c r="D1435"/>
  <c r="E1435"/>
  <c r="C1419"/>
  <c r="D1419"/>
  <c r="E1419"/>
  <c r="C1403"/>
  <c r="D1403"/>
  <c r="E1403"/>
  <c r="C1387"/>
  <c r="D1387"/>
  <c r="E1387"/>
  <c r="C1371"/>
  <c r="D1371"/>
  <c r="E1371"/>
  <c r="C1355"/>
  <c r="D1355"/>
  <c r="E1355"/>
  <c r="C1339"/>
  <c r="D1339"/>
  <c r="E1339"/>
  <c r="C1312"/>
  <c r="D1312"/>
  <c r="E1312"/>
  <c r="C1272"/>
  <c r="D1272"/>
  <c r="E1272"/>
  <c r="C1208"/>
  <c r="D1208"/>
  <c r="E1208"/>
  <c r="C2290"/>
  <c r="D2290"/>
  <c r="E2290"/>
  <c r="C2274"/>
  <c r="D2274"/>
  <c r="E2274"/>
  <c r="C2258"/>
  <c r="D2258"/>
  <c r="E2258"/>
  <c r="C2226"/>
  <c r="D2226"/>
  <c r="E2226"/>
  <c r="C3955"/>
  <c r="D3955"/>
  <c r="E3955"/>
  <c r="C3939"/>
  <c r="D3939"/>
  <c r="E3939"/>
  <c r="C3923"/>
  <c r="D3923"/>
  <c r="E3923"/>
  <c r="C3907"/>
  <c r="D3907"/>
  <c r="E3907"/>
  <c r="C3891"/>
  <c r="D3891"/>
  <c r="E3891"/>
  <c r="C3875"/>
  <c r="D3875"/>
  <c r="E3875"/>
  <c r="C3859"/>
  <c r="D3859"/>
  <c r="E3859"/>
  <c r="C3843"/>
  <c r="D3843"/>
  <c r="E3843"/>
  <c r="C3827"/>
  <c r="D3827"/>
  <c r="E3827"/>
  <c r="C3811"/>
  <c r="D3811"/>
  <c r="E3811"/>
  <c r="C3795"/>
  <c r="D3795"/>
  <c r="E3795"/>
  <c r="C3779"/>
  <c r="D3779"/>
  <c r="E3779"/>
  <c r="C3763"/>
  <c r="D3763"/>
  <c r="E3763"/>
  <c r="C3747"/>
  <c r="D3747"/>
  <c r="E3747"/>
  <c r="C3731"/>
  <c r="D3731"/>
  <c r="E3731"/>
  <c r="C3715"/>
  <c r="D3715"/>
  <c r="E3715"/>
  <c r="C3699"/>
  <c r="D3699"/>
  <c r="E3699"/>
  <c r="C3683"/>
  <c r="D3683"/>
  <c r="E3683"/>
  <c r="C3667"/>
  <c r="D3667"/>
  <c r="E3667"/>
  <c r="C3651"/>
  <c r="D3651"/>
  <c r="E3651"/>
  <c r="C3635"/>
  <c r="D3635"/>
  <c r="E3635"/>
  <c r="C3619"/>
  <c r="D3619"/>
  <c r="E3619"/>
  <c r="C3603"/>
  <c r="D3603"/>
  <c r="E3603"/>
  <c r="C3587"/>
  <c r="D3587"/>
  <c r="E3587"/>
  <c r="C3571"/>
  <c r="D3571"/>
  <c r="E3571"/>
  <c r="C3555"/>
  <c r="D3555"/>
  <c r="E3555"/>
  <c r="C3539"/>
  <c r="D3539"/>
  <c r="E3539"/>
  <c r="C3523"/>
  <c r="D3523"/>
  <c r="E3523"/>
  <c r="C3507"/>
  <c r="D3507"/>
  <c r="E3507"/>
  <c r="C3491"/>
  <c r="D3491"/>
  <c r="E3491"/>
  <c r="C3475"/>
  <c r="D3475"/>
  <c r="E3475"/>
  <c r="C3459"/>
  <c r="D3459"/>
  <c r="E3459"/>
  <c r="C3443"/>
  <c r="D3443"/>
  <c r="E3443"/>
  <c r="C3427"/>
  <c r="D3427"/>
  <c r="E3427"/>
  <c r="C3411"/>
  <c r="D3411"/>
  <c r="E3411"/>
  <c r="C3395"/>
  <c r="D3395"/>
  <c r="E3395"/>
  <c r="C3379"/>
  <c r="D3379"/>
  <c r="E3379"/>
  <c r="C3363"/>
  <c r="D3363"/>
  <c r="E3363"/>
  <c r="C3347"/>
  <c r="D3347"/>
  <c r="E3347"/>
  <c r="C3331"/>
  <c r="D3331"/>
  <c r="E3331"/>
  <c r="C3315"/>
  <c r="D3315"/>
  <c r="E3315"/>
  <c r="C3299"/>
  <c r="D3299"/>
  <c r="E3299"/>
  <c r="C3283"/>
  <c r="D3283"/>
  <c r="E3283"/>
  <c r="C3267"/>
  <c r="D3267"/>
  <c r="E3267"/>
  <c r="C3251"/>
  <c r="D3251"/>
  <c r="E3251"/>
  <c r="C3235"/>
  <c r="D3235"/>
  <c r="E3235"/>
  <c r="C3219"/>
  <c r="D3219"/>
  <c r="E3219"/>
  <c r="C3203"/>
  <c r="D3203"/>
  <c r="E3203"/>
  <c r="C3187"/>
  <c r="D3187"/>
  <c r="E3187"/>
  <c r="C3171"/>
  <c r="D3171"/>
  <c r="E3171"/>
  <c r="C3155"/>
  <c r="D3155"/>
  <c r="E3155"/>
  <c r="C3139"/>
  <c r="D3139"/>
  <c r="E3139"/>
  <c r="C3123"/>
  <c r="D3123"/>
  <c r="E3123"/>
  <c r="C3107"/>
  <c r="D3107"/>
  <c r="E3107"/>
  <c r="C3091"/>
  <c r="D3091"/>
  <c r="E3091"/>
  <c r="C3075"/>
  <c r="D3075"/>
  <c r="E3075"/>
  <c r="C3059"/>
  <c r="D3059"/>
  <c r="E3059"/>
  <c r="C3043"/>
  <c r="D3043"/>
  <c r="E3043"/>
  <c r="C3027"/>
  <c r="D3027"/>
  <c r="E3027"/>
  <c r="C3011"/>
  <c r="D3011"/>
  <c r="E3011"/>
  <c r="C2995"/>
  <c r="D2995"/>
  <c r="E2995"/>
  <c r="C2979"/>
  <c r="D2979"/>
  <c r="E2979"/>
  <c r="C2963"/>
  <c r="D2963"/>
  <c r="E2963"/>
  <c r="C2947"/>
  <c r="D2947"/>
  <c r="E2947"/>
  <c r="C2931"/>
  <c r="D2931"/>
  <c r="E2931"/>
  <c r="C2915"/>
  <c r="D2915"/>
  <c r="E2915"/>
  <c r="C2899"/>
  <c r="D2899"/>
  <c r="E2899"/>
  <c r="C2883"/>
  <c r="D2883"/>
  <c r="E2883"/>
  <c r="C2867"/>
  <c r="D2867"/>
  <c r="E2867"/>
  <c r="C2851"/>
  <c r="D2851"/>
  <c r="E2851"/>
  <c r="C2835"/>
  <c r="D2835"/>
  <c r="E2835"/>
  <c r="C2819"/>
  <c r="D2819"/>
  <c r="E2819"/>
  <c r="C2803"/>
  <c r="D2803"/>
  <c r="E2803"/>
  <c r="C2787"/>
  <c r="D2787"/>
  <c r="E2787"/>
  <c r="C2771"/>
  <c r="D2771"/>
  <c r="E2771"/>
  <c r="C2755"/>
  <c r="D2755"/>
  <c r="E2755"/>
  <c r="C2739"/>
  <c r="D2739"/>
  <c r="E2739"/>
  <c r="C2723"/>
  <c r="D2723"/>
  <c r="E2723"/>
  <c r="C2707"/>
  <c r="D2707"/>
  <c r="E2707"/>
  <c r="C2691"/>
  <c r="D2691"/>
  <c r="E2691"/>
  <c r="C2675"/>
  <c r="D2675"/>
  <c r="E2675"/>
  <c r="C2659"/>
  <c r="D2659"/>
  <c r="E2659"/>
  <c r="C2643"/>
  <c r="D2643"/>
  <c r="E2643"/>
  <c r="C2627"/>
  <c r="D2627"/>
  <c r="E2627"/>
  <c r="C2611"/>
  <c r="D2611"/>
  <c r="E2611"/>
  <c r="C2595"/>
  <c r="D2595"/>
  <c r="E2595"/>
  <c r="C2579"/>
  <c r="D2579"/>
  <c r="E2579"/>
  <c r="C2563"/>
  <c r="D2563"/>
  <c r="E2563"/>
  <c r="C2547"/>
  <c r="D2547"/>
  <c r="E2547"/>
  <c r="C2531"/>
  <c r="D2531"/>
  <c r="E2531"/>
  <c r="C2515"/>
  <c r="D2515"/>
  <c r="E2515"/>
  <c r="C2499"/>
  <c r="D2499"/>
  <c r="E2499"/>
  <c r="C2483"/>
  <c r="D2483"/>
  <c r="E2483"/>
  <c r="C2467"/>
  <c r="D2467"/>
  <c r="E2467"/>
  <c r="C2451"/>
  <c r="D2451"/>
  <c r="E2451"/>
  <c r="C2435"/>
  <c r="D2435"/>
  <c r="E2435"/>
  <c r="C2419"/>
  <c r="D2419"/>
  <c r="E2419"/>
  <c r="C2403"/>
  <c r="D2403"/>
  <c r="E2403"/>
  <c r="C2387"/>
  <c r="D2387"/>
  <c r="E2387"/>
  <c r="C2371"/>
  <c r="D2371"/>
  <c r="E2371"/>
  <c r="C2355"/>
  <c r="D2355"/>
  <c r="E2355"/>
  <c r="C2339"/>
  <c r="D2339"/>
  <c r="E2339"/>
  <c r="C2323"/>
  <c r="D2323"/>
  <c r="E2323"/>
  <c r="C2307"/>
  <c r="D2307"/>
  <c r="E2307"/>
  <c r="C2291"/>
  <c r="D2291"/>
  <c r="E2291"/>
  <c r="C2275"/>
  <c r="D2275"/>
  <c r="E2275"/>
  <c r="C2259"/>
  <c r="D2259"/>
  <c r="E2259"/>
  <c r="D2229"/>
  <c r="C2229"/>
  <c r="E2229"/>
  <c r="C3956"/>
  <c r="D3956"/>
  <c r="E3956"/>
  <c r="C3940"/>
  <c r="D3940"/>
  <c r="E3940"/>
  <c r="C3924"/>
  <c r="D3924"/>
  <c r="E3924"/>
  <c r="C3908"/>
  <c r="D3908"/>
  <c r="E3908"/>
  <c r="C3892"/>
  <c r="D3892"/>
  <c r="E3892"/>
  <c r="C3876"/>
  <c r="D3876"/>
  <c r="E3876"/>
  <c r="C3860"/>
  <c r="D3860"/>
  <c r="E3860"/>
  <c r="C3844"/>
  <c r="D3844"/>
  <c r="E3844"/>
  <c r="C3828"/>
  <c r="D3828"/>
  <c r="E3828"/>
  <c r="C3812"/>
  <c r="D3812"/>
  <c r="E3812"/>
  <c r="C3796"/>
  <c r="D3796"/>
  <c r="E3796"/>
  <c r="C3780"/>
  <c r="D3780"/>
  <c r="E3780"/>
  <c r="C3764"/>
  <c r="D3764"/>
  <c r="E3764"/>
  <c r="C3748"/>
  <c r="D3748"/>
  <c r="E3748"/>
  <c r="C3732"/>
  <c r="D3732"/>
  <c r="E3732"/>
  <c r="C3716"/>
  <c r="D3716"/>
  <c r="E3716"/>
  <c r="C3700"/>
  <c r="D3700"/>
  <c r="E3700"/>
  <c r="C3684"/>
  <c r="D3684"/>
  <c r="E3684"/>
  <c r="C3668"/>
  <c r="D3668"/>
  <c r="E3668"/>
  <c r="C3652"/>
  <c r="D3652"/>
  <c r="E3652"/>
  <c r="C3636"/>
  <c r="D3636"/>
  <c r="E3636"/>
  <c r="C3620"/>
  <c r="D3620"/>
  <c r="E3620"/>
  <c r="C3604"/>
  <c r="D3604"/>
  <c r="E3604"/>
  <c r="C3588"/>
  <c r="D3588"/>
  <c r="E3588"/>
  <c r="C3572"/>
  <c r="D3572"/>
  <c r="E3572"/>
  <c r="C3556"/>
  <c r="D3556"/>
  <c r="E3556"/>
  <c r="C3540"/>
  <c r="D3540"/>
  <c r="E3540"/>
  <c r="C3524"/>
  <c r="D3524"/>
  <c r="E3524"/>
  <c r="C3508"/>
  <c r="D3508"/>
  <c r="E3508"/>
  <c r="C3492"/>
  <c r="D3492"/>
  <c r="E3492"/>
  <c r="C3476"/>
  <c r="D3476"/>
  <c r="E3476"/>
  <c r="C3460"/>
  <c r="D3460"/>
  <c r="E3460"/>
  <c r="C3444"/>
  <c r="D3444"/>
  <c r="E3444"/>
  <c r="C3428"/>
  <c r="D3428"/>
  <c r="E3428"/>
  <c r="C3412"/>
  <c r="D3412"/>
  <c r="E3412"/>
  <c r="C3396"/>
  <c r="D3396"/>
  <c r="E3396"/>
  <c r="C3380"/>
  <c r="D3380"/>
  <c r="E3380"/>
  <c r="C3076"/>
  <c r="D3076"/>
  <c r="E3076"/>
  <c r="C3060"/>
  <c r="D3060"/>
  <c r="E3060"/>
  <c r="C3044"/>
  <c r="D3044"/>
  <c r="E3044"/>
  <c r="C3028"/>
  <c r="D3028"/>
  <c r="E3028"/>
  <c r="C3012"/>
  <c r="D3012"/>
  <c r="E3012"/>
  <c r="C2996"/>
  <c r="D2996"/>
  <c r="E2996"/>
  <c r="C2980"/>
  <c r="D2980"/>
  <c r="E2980"/>
  <c r="C2964"/>
  <c r="D2964"/>
  <c r="E2964"/>
  <c r="C2948"/>
  <c r="D2948"/>
  <c r="E2948"/>
  <c r="C2932"/>
  <c r="D2932"/>
  <c r="E2932"/>
  <c r="C2916"/>
  <c r="D2916"/>
  <c r="E2916"/>
  <c r="C2900"/>
  <c r="D2900"/>
  <c r="E2900"/>
  <c r="C2884"/>
  <c r="D2884"/>
  <c r="E2884"/>
  <c r="C2868"/>
  <c r="D2868"/>
  <c r="E2868"/>
  <c r="C2852"/>
  <c r="D2852"/>
  <c r="E2852"/>
  <c r="C2836"/>
  <c r="D2836"/>
  <c r="E2836"/>
  <c r="C2820"/>
  <c r="D2820"/>
  <c r="E2820"/>
  <c r="C2804"/>
  <c r="D2804"/>
  <c r="E2804"/>
  <c r="C2788"/>
  <c r="D2788"/>
  <c r="E2788"/>
  <c r="C2772"/>
  <c r="D2772"/>
  <c r="E2772"/>
  <c r="C2756"/>
  <c r="D2756"/>
  <c r="E2756"/>
  <c r="C2740"/>
  <c r="D2740"/>
  <c r="E2740"/>
  <c r="C2724"/>
  <c r="D2724"/>
  <c r="E2724"/>
  <c r="C2708"/>
  <c r="D2708"/>
  <c r="E2708"/>
  <c r="C2692"/>
  <c r="D2692"/>
  <c r="E2692"/>
  <c r="C2676"/>
  <c r="D2676"/>
  <c r="E2676"/>
  <c r="C2660"/>
  <c r="D2660"/>
  <c r="E2660"/>
  <c r="C2644"/>
  <c r="D2644"/>
  <c r="E2644"/>
  <c r="C2628"/>
  <c r="D2628"/>
  <c r="E2628"/>
  <c r="C2612"/>
  <c r="D2612"/>
  <c r="E2612"/>
  <c r="C2596"/>
  <c r="D2596"/>
  <c r="E2596"/>
  <c r="C2580"/>
  <c r="D2580"/>
  <c r="E2580"/>
  <c r="C2564"/>
  <c r="D2564"/>
  <c r="E2564"/>
  <c r="C2548"/>
  <c r="D2548"/>
  <c r="E2548"/>
  <c r="C2532"/>
  <c r="D2532"/>
  <c r="E2532"/>
  <c r="C2516"/>
  <c r="D2516"/>
  <c r="E2516"/>
  <c r="C2500"/>
  <c r="D2500"/>
  <c r="E2500"/>
  <c r="C2484"/>
  <c r="D2484"/>
  <c r="E2484"/>
  <c r="C2468"/>
  <c r="D2468"/>
  <c r="E2468"/>
  <c r="C2452"/>
  <c r="D2452"/>
  <c r="E2452"/>
  <c r="C2436"/>
  <c r="D2436"/>
  <c r="E2436"/>
  <c r="C2420"/>
  <c r="D2420"/>
  <c r="E2420"/>
  <c r="C2404"/>
  <c r="D2404"/>
  <c r="E2404"/>
  <c r="C2388"/>
  <c r="D2388"/>
  <c r="E2388"/>
  <c r="C2372"/>
  <c r="D2372"/>
  <c r="E2372"/>
  <c r="C2356"/>
  <c r="D2356"/>
  <c r="E2356"/>
  <c r="C2340"/>
  <c r="D2340"/>
  <c r="E2340"/>
  <c r="C2324"/>
  <c r="D2324"/>
  <c r="E2324"/>
  <c r="C2308"/>
  <c r="D2308"/>
  <c r="E2308"/>
  <c r="C2292"/>
  <c r="D2292"/>
  <c r="E2292"/>
  <c r="C2276"/>
  <c r="D2276"/>
  <c r="E2276"/>
  <c r="C2260"/>
  <c r="D2260"/>
  <c r="E2260"/>
  <c r="C2230"/>
  <c r="D2230"/>
  <c r="E2230"/>
  <c r="C2255"/>
  <c r="D2255"/>
  <c r="E2255"/>
  <c r="C2239"/>
  <c r="D2239"/>
  <c r="E2239"/>
  <c r="C2223"/>
  <c r="D2223"/>
  <c r="E2223"/>
  <c r="C2207"/>
  <c r="D2207"/>
  <c r="E2207"/>
  <c r="C2191"/>
  <c r="D2191"/>
  <c r="E2191"/>
  <c r="C2175"/>
  <c r="D2175"/>
  <c r="E2175"/>
  <c r="C2159"/>
  <c r="D2159"/>
  <c r="E2159"/>
  <c r="C2143"/>
  <c r="D2143"/>
  <c r="E2143"/>
  <c r="C2127"/>
  <c r="D2127"/>
  <c r="E2127"/>
  <c r="C2111"/>
  <c r="D2111"/>
  <c r="E2111"/>
  <c r="C2095"/>
  <c r="D2095"/>
  <c r="E2095"/>
  <c r="C2079"/>
  <c r="D2079"/>
  <c r="E2079"/>
  <c r="C2063"/>
  <c r="D2063"/>
  <c r="E2063"/>
  <c r="C2047"/>
  <c r="D2047"/>
  <c r="E2047"/>
  <c r="C2031"/>
  <c r="D2031"/>
  <c r="E2031"/>
  <c r="C2015"/>
  <c r="D2015"/>
  <c r="E2015"/>
  <c r="C1999"/>
  <c r="D1999"/>
  <c r="E1999"/>
  <c r="C1983"/>
  <c r="D1983"/>
  <c r="E1983"/>
  <c r="C1967"/>
  <c r="D1967"/>
  <c r="E1967"/>
  <c r="C1951"/>
  <c r="D1951"/>
  <c r="E1951"/>
  <c r="C1935"/>
  <c r="D1935"/>
  <c r="E1935"/>
  <c r="C1919"/>
  <c r="D1919"/>
  <c r="E1919"/>
  <c r="C1903"/>
  <c r="D1903"/>
  <c r="E1903"/>
  <c r="C1887"/>
  <c r="D1887"/>
  <c r="E1887"/>
  <c r="C1871"/>
  <c r="D1871"/>
  <c r="E1871"/>
  <c r="C1855"/>
  <c r="D1855"/>
  <c r="E1855"/>
  <c r="C1839"/>
  <c r="D1839"/>
  <c r="E1839"/>
  <c r="C1823"/>
  <c r="D1823"/>
  <c r="E1823"/>
  <c r="C1807"/>
  <c r="D1807"/>
  <c r="E1807"/>
  <c r="C1791"/>
  <c r="D1791"/>
  <c r="E1791"/>
  <c r="C1775"/>
  <c r="D1775"/>
  <c r="E1775"/>
  <c r="C1759"/>
  <c r="D1759"/>
  <c r="E1759"/>
  <c r="C1743"/>
  <c r="D1743"/>
  <c r="E1743"/>
  <c r="C1727"/>
  <c r="D1727"/>
  <c r="E1727"/>
  <c r="C1711"/>
  <c r="D1711"/>
  <c r="E1711"/>
  <c r="C1695"/>
  <c r="D1695"/>
  <c r="E1695"/>
  <c r="C1679"/>
  <c r="D1679"/>
  <c r="E1679"/>
  <c r="C1663"/>
  <c r="D1663"/>
  <c r="E1663"/>
  <c r="C1647"/>
  <c r="D1647"/>
  <c r="E1647"/>
  <c r="C1631"/>
  <c r="D1631"/>
  <c r="E1631"/>
  <c r="C1615"/>
  <c r="D1615"/>
  <c r="E1615"/>
  <c r="C1599"/>
  <c r="D1599"/>
  <c r="E1599"/>
  <c r="C1583"/>
  <c r="D1583"/>
  <c r="E1583"/>
  <c r="C1567"/>
  <c r="D1567"/>
  <c r="E1567"/>
  <c r="C1551"/>
  <c r="D1551"/>
  <c r="E1551"/>
  <c r="C1535"/>
  <c r="D1535"/>
  <c r="E1535"/>
  <c r="C1519"/>
  <c r="D1519"/>
  <c r="E1519"/>
  <c r="C2358"/>
  <c r="D2358"/>
  <c r="E2358"/>
  <c r="C2342"/>
  <c r="D2342"/>
  <c r="E2342"/>
  <c r="C2326"/>
  <c r="D2326"/>
  <c r="E2326"/>
  <c r="C2310"/>
  <c r="D2310"/>
  <c r="E2310"/>
  <c r="C2294"/>
  <c r="D2294"/>
  <c r="E2294"/>
  <c r="C2278"/>
  <c r="D2278"/>
  <c r="E2278"/>
  <c r="C2262"/>
  <c r="D2262"/>
  <c r="E2262"/>
  <c r="C2234"/>
  <c r="D2234"/>
  <c r="E2234"/>
  <c r="C2202"/>
  <c r="D2202"/>
  <c r="E2202"/>
  <c r="C3943"/>
  <c r="D3943"/>
  <c r="E3943"/>
  <c r="C3927"/>
  <c r="D3927"/>
  <c r="E3927"/>
  <c r="C3911"/>
  <c r="D3911"/>
  <c r="E3911"/>
  <c r="C3895"/>
  <c r="D3895"/>
  <c r="E3895"/>
  <c r="C3879"/>
  <c r="D3879"/>
  <c r="E3879"/>
  <c r="C3863"/>
  <c r="D3863"/>
  <c r="E3863"/>
  <c r="C3847"/>
  <c r="D3847"/>
  <c r="E3847"/>
  <c r="C3831"/>
  <c r="D3831"/>
  <c r="E3831"/>
  <c r="C3815"/>
  <c r="D3815"/>
  <c r="E3815"/>
  <c r="C3799"/>
  <c r="D3799"/>
  <c r="E3799"/>
  <c r="C3783"/>
  <c r="D3783"/>
  <c r="E3783"/>
  <c r="C3767"/>
  <c r="D3767"/>
  <c r="E3767"/>
  <c r="C3751"/>
  <c r="D3751"/>
  <c r="E3751"/>
  <c r="C3735"/>
  <c r="D3735"/>
  <c r="E3735"/>
  <c r="C3719"/>
  <c r="D3719"/>
  <c r="E3719"/>
  <c r="C3703"/>
  <c r="D3703"/>
  <c r="E3703"/>
  <c r="C3687"/>
  <c r="D3687"/>
  <c r="E3687"/>
  <c r="C3671"/>
  <c r="D3671"/>
  <c r="E3671"/>
  <c r="C3655"/>
  <c r="D3655"/>
  <c r="E3655"/>
  <c r="C3639"/>
  <c r="D3639"/>
  <c r="E3639"/>
  <c r="C3623"/>
  <c r="D3623"/>
  <c r="E3623"/>
  <c r="C3607"/>
  <c r="D3607"/>
  <c r="E3607"/>
  <c r="C3591"/>
  <c r="D3591"/>
  <c r="E3591"/>
  <c r="C3575"/>
  <c r="D3575"/>
  <c r="E3575"/>
  <c r="C3559"/>
  <c r="D3559"/>
  <c r="E3559"/>
  <c r="C3543"/>
  <c r="D3543"/>
  <c r="E3543"/>
  <c r="C3527"/>
  <c r="D3527"/>
  <c r="E3527"/>
  <c r="C3511"/>
  <c r="D3511"/>
  <c r="E3511"/>
  <c r="C3495"/>
  <c r="D3495"/>
  <c r="E3495"/>
  <c r="C3479"/>
  <c r="D3479"/>
  <c r="E3479"/>
  <c r="C3463"/>
  <c r="D3463"/>
  <c r="E3463"/>
  <c r="C3447"/>
  <c r="D3447"/>
  <c r="E3447"/>
  <c r="C3431"/>
  <c r="D3431"/>
  <c r="E3431"/>
  <c r="C3415"/>
  <c r="D3415"/>
  <c r="E3415"/>
  <c r="C3399"/>
  <c r="D3399"/>
  <c r="E3399"/>
  <c r="C3383"/>
  <c r="D3383"/>
  <c r="E3383"/>
  <c r="C3367"/>
  <c r="D3367"/>
  <c r="E3367"/>
  <c r="C3351"/>
  <c r="D3351"/>
  <c r="E3351"/>
  <c r="C3335"/>
  <c r="D3335"/>
  <c r="E3335"/>
  <c r="C3319"/>
  <c r="D3319"/>
  <c r="E3319"/>
  <c r="C3303"/>
  <c r="D3303"/>
  <c r="E3303"/>
  <c r="C3287"/>
  <c r="D3287"/>
  <c r="E3287"/>
  <c r="C3271"/>
  <c r="D3271"/>
  <c r="E3271"/>
  <c r="C3255"/>
  <c r="D3255"/>
  <c r="E3255"/>
  <c r="C3239"/>
  <c r="D3239"/>
  <c r="E3239"/>
  <c r="C3223"/>
  <c r="D3223"/>
  <c r="E3223"/>
  <c r="C3207"/>
  <c r="D3207"/>
  <c r="E3207"/>
  <c r="C3191"/>
  <c r="D3191"/>
  <c r="E3191"/>
  <c r="C3175"/>
  <c r="D3175"/>
  <c r="E3175"/>
  <c r="C3159"/>
  <c r="D3159"/>
  <c r="E3159"/>
  <c r="C3143"/>
  <c r="D3143"/>
  <c r="E3143"/>
  <c r="C3127"/>
  <c r="D3127"/>
  <c r="E3127"/>
  <c r="C3111"/>
  <c r="D3111"/>
  <c r="E3111"/>
  <c r="C3095"/>
  <c r="D3095"/>
  <c r="E3095"/>
  <c r="C3079"/>
  <c r="D3079"/>
  <c r="E3079"/>
  <c r="C3063"/>
  <c r="D3063"/>
  <c r="E3063"/>
  <c r="C3047"/>
  <c r="D3047"/>
  <c r="E3047"/>
  <c r="C3031"/>
  <c r="D3031"/>
  <c r="E3031"/>
  <c r="C3015"/>
  <c r="D3015"/>
  <c r="E3015"/>
  <c r="C2999"/>
  <c r="D2999"/>
  <c r="E2999"/>
  <c r="C2983"/>
  <c r="D2983"/>
  <c r="E2983"/>
  <c r="C2967"/>
  <c r="D2967"/>
  <c r="E2967"/>
  <c r="C2951"/>
  <c r="D2951"/>
  <c r="E2951"/>
  <c r="C2935"/>
  <c r="D2935"/>
  <c r="E2935"/>
  <c r="C2919"/>
  <c r="D2919"/>
  <c r="E2919"/>
  <c r="C2903"/>
  <c r="D2903"/>
  <c r="E2903"/>
  <c r="C2887"/>
  <c r="D2887"/>
  <c r="E2887"/>
  <c r="C2871"/>
  <c r="D2871"/>
  <c r="E2871"/>
  <c r="C2855"/>
  <c r="D2855"/>
  <c r="E2855"/>
  <c r="C2839"/>
  <c r="D2839"/>
  <c r="E2839"/>
  <c r="C2823"/>
  <c r="D2823"/>
  <c r="E2823"/>
  <c r="C2807"/>
  <c r="D2807"/>
  <c r="E2807"/>
  <c r="C2791"/>
  <c r="D2791"/>
  <c r="E2791"/>
  <c r="C2775"/>
  <c r="D2775"/>
  <c r="E2775"/>
  <c r="C2759"/>
  <c r="D2759"/>
  <c r="E2759"/>
  <c r="C2743"/>
  <c r="D2743"/>
  <c r="E2743"/>
  <c r="C2727"/>
  <c r="D2727"/>
  <c r="E2727"/>
  <c r="C2711"/>
  <c r="D2711"/>
  <c r="E2711"/>
  <c r="C2695"/>
  <c r="D2695"/>
  <c r="E2695"/>
  <c r="C2679"/>
  <c r="D2679"/>
  <c r="E2679"/>
  <c r="C2663"/>
  <c r="D2663"/>
  <c r="E2663"/>
  <c r="C2647"/>
  <c r="D2647"/>
  <c r="E2647"/>
  <c r="C2631"/>
  <c r="D2631"/>
  <c r="E2631"/>
  <c r="C2615"/>
  <c r="D2615"/>
  <c r="E2615"/>
  <c r="C2599"/>
  <c r="D2599"/>
  <c r="E2599"/>
  <c r="C2583"/>
  <c r="D2583"/>
  <c r="E2583"/>
  <c r="C2567"/>
  <c r="D2567"/>
  <c r="E2567"/>
  <c r="C2551"/>
  <c r="D2551"/>
  <c r="E2551"/>
  <c r="C2535"/>
  <c r="D2535"/>
  <c r="E2535"/>
  <c r="C2519"/>
  <c r="D2519"/>
  <c r="E2519"/>
  <c r="C2503"/>
  <c r="D2503"/>
  <c r="E2503"/>
  <c r="C2487"/>
  <c r="D2487"/>
  <c r="E2487"/>
  <c r="C2471"/>
  <c r="D2471"/>
  <c r="E2471"/>
  <c r="C2455"/>
  <c r="D2455"/>
  <c r="E2455"/>
  <c r="C2439"/>
  <c r="D2439"/>
  <c r="E2439"/>
  <c r="C2423"/>
  <c r="D2423"/>
  <c r="E2423"/>
  <c r="C2407"/>
  <c r="D2407"/>
  <c r="E2407"/>
  <c r="C2391"/>
  <c r="D2391"/>
  <c r="E2391"/>
  <c r="C2375"/>
  <c r="D2375"/>
  <c r="E2375"/>
  <c r="C2359"/>
  <c r="D2359"/>
  <c r="E2359"/>
  <c r="C2343"/>
  <c r="D2343"/>
  <c r="E2343"/>
  <c r="C2327"/>
  <c r="D2327"/>
  <c r="E2327"/>
  <c r="C2311"/>
  <c r="D2311"/>
  <c r="E2311"/>
  <c r="C2295"/>
  <c r="D2295"/>
  <c r="E2295"/>
  <c r="C2279"/>
  <c r="D2279"/>
  <c r="E2279"/>
  <c r="C2263"/>
  <c r="D2263"/>
  <c r="E2263"/>
  <c r="D2237"/>
  <c r="C2237"/>
  <c r="E2237"/>
  <c r="D2205"/>
  <c r="C2205"/>
  <c r="E2205"/>
  <c r="C3944"/>
  <c r="D3944"/>
  <c r="E3944"/>
  <c r="C3928"/>
  <c r="D3928"/>
  <c r="E3928"/>
  <c r="C3912"/>
  <c r="D3912"/>
  <c r="E3912"/>
  <c r="C3896"/>
  <c r="D3896"/>
  <c r="E3896"/>
  <c r="C3880"/>
  <c r="D3880"/>
  <c r="E3880"/>
  <c r="C3864"/>
  <c r="D3864"/>
  <c r="E3864"/>
  <c r="C3848"/>
  <c r="D3848"/>
  <c r="E3848"/>
  <c r="C3832"/>
  <c r="D3832"/>
  <c r="E3832"/>
  <c r="C3816"/>
  <c r="D3816"/>
  <c r="E3816"/>
  <c r="C3800"/>
  <c r="D3800"/>
  <c r="E3800"/>
  <c r="C3784"/>
  <c r="D3784"/>
  <c r="E3784"/>
  <c r="C3768"/>
  <c r="D3768"/>
  <c r="E3768"/>
  <c r="C3752"/>
  <c r="D3752"/>
  <c r="E3752"/>
  <c r="C3736"/>
  <c r="D3736"/>
  <c r="E3736"/>
  <c r="C3720"/>
  <c r="D3720"/>
  <c r="E3720"/>
  <c r="C3704"/>
  <c r="D3704"/>
  <c r="E3704"/>
  <c r="C3688"/>
  <c r="D3688"/>
  <c r="E3688"/>
  <c r="C3672"/>
  <c r="D3672"/>
  <c r="E3672"/>
  <c r="C3656"/>
  <c r="D3656"/>
  <c r="E3656"/>
  <c r="C3640"/>
  <c r="D3640"/>
  <c r="E3640"/>
  <c r="C3624"/>
  <c r="D3624"/>
  <c r="E3624"/>
  <c r="C3608"/>
  <c r="D3608"/>
  <c r="E3608"/>
  <c r="C3592"/>
  <c r="D3592"/>
  <c r="E3592"/>
  <c r="C3576"/>
  <c r="D3576"/>
  <c r="E3576"/>
  <c r="C3560"/>
  <c r="D3560"/>
  <c r="E3560"/>
  <c r="C3544"/>
  <c r="D3544"/>
  <c r="E3544"/>
  <c r="C3528"/>
  <c r="D3528"/>
  <c r="E3528"/>
  <c r="C3512"/>
  <c r="D3512"/>
  <c r="E3512"/>
  <c r="C3496"/>
  <c r="D3496"/>
  <c r="E3496"/>
  <c r="C3480"/>
  <c r="D3480"/>
  <c r="E3480"/>
  <c r="C3464"/>
  <c r="D3464"/>
  <c r="E3464"/>
  <c r="C3448"/>
  <c r="D3448"/>
  <c r="E3448"/>
  <c r="C3432"/>
  <c r="D3432"/>
  <c r="E3432"/>
  <c r="C3416"/>
  <c r="D3416"/>
  <c r="E3416"/>
  <c r="C3400"/>
  <c r="D3400"/>
  <c r="E3400"/>
  <c r="C3384"/>
  <c r="D3384"/>
  <c r="E3384"/>
  <c r="C3080"/>
  <c r="D3080"/>
  <c r="E3080"/>
  <c r="C3064"/>
  <c r="D3064"/>
  <c r="E3064"/>
  <c r="C3048"/>
  <c r="D3048"/>
  <c r="E3048"/>
  <c r="C3032"/>
  <c r="D3032"/>
  <c r="E3032"/>
  <c r="C3016"/>
  <c r="D3016"/>
  <c r="E3016"/>
  <c r="C3000"/>
  <c r="D3000"/>
  <c r="E3000"/>
  <c r="C2984"/>
  <c r="D2984"/>
  <c r="E2984"/>
  <c r="C2968"/>
  <c r="D2968"/>
  <c r="E2968"/>
  <c r="C2952"/>
  <c r="D2952"/>
  <c r="E2952"/>
  <c r="C2936"/>
  <c r="D2936"/>
  <c r="E2936"/>
  <c r="C2920"/>
  <c r="D2920"/>
  <c r="E2920"/>
  <c r="C2904"/>
  <c r="D2904"/>
  <c r="E2904"/>
  <c r="C2888"/>
  <c r="D2888"/>
  <c r="E2888"/>
  <c r="C2872"/>
  <c r="D2872"/>
  <c r="E2872"/>
  <c r="C2856"/>
  <c r="D2856"/>
  <c r="E2856"/>
  <c r="C2840"/>
  <c r="D2840"/>
  <c r="E2840"/>
  <c r="C2824"/>
  <c r="D2824"/>
  <c r="E2824"/>
  <c r="C2808"/>
  <c r="D2808"/>
  <c r="E2808"/>
  <c r="C2792"/>
  <c r="D2792"/>
  <c r="E2792"/>
  <c r="C2776"/>
  <c r="D2776"/>
  <c r="E2776"/>
  <c r="C2760"/>
  <c r="D2760"/>
  <c r="E2760"/>
  <c r="C2744"/>
  <c r="D2744"/>
  <c r="E2744"/>
  <c r="C2728"/>
  <c r="D2728"/>
  <c r="E2728"/>
  <c r="C2712"/>
  <c r="D2712"/>
  <c r="E2712"/>
  <c r="C2696"/>
  <c r="D2696"/>
  <c r="E2696"/>
  <c r="C2680"/>
  <c r="D2680"/>
  <c r="E2680"/>
  <c r="C2664"/>
  <c r="D2664"/>
  <c r="E2664"/>
  <c r="C2648"/>
  <c r="D2648"/>
  <c r="E2648"/>
  <c r="C2632"/>
  <c r="D2632"/>
  <c r="E2632"/>
  <c r="C2616"/>
  <c r="D2616"/>
  <c r="E2616"/>
  <c r="C2600"/>
  <c r="D2600"/>
  <c r="E2600"/>
  <c r="C2584"/>
  <c r="D2584"/>
  <c r="E2584"/>
  <c r="C2568"/>
  <c r="D2568"/>
  <c r="E2568"/>
  <c r="C2552"/>
  <c r="D2552"/>
  <c r="E2552"/>
  <c r="C2536"/>
  <c r="D2536"/>
  <c r="E2536"/>
  <c r="C2520"/>
  <c r="D2520"/>
  <c r="E2520"/>
  <c r="C2504"/>
  <c r="D2504"/>
  <c r="E2504"/>
  <c r="C2488"/>
  <c r="D2488"/>
  <c r="E2488"/>
  <c r="C2472"/>
  <c r="D2472"/>
  <c r="E2472"/>
  <c r="C2456"/>
  <c r="D2456"/>
  <c r="E2456"/>
  <c r="C2440"/>
  <c r="D2440"/>
  <c r="E2440"/>
  <c r="C2424"/>
  <c r="D2424"/>
  <c r="E2424"/>
  <c r="C2408"/>
  <c r="D2408"/>
  <c r="E2408"/>
  <c r="C2392"/>
  <c r="D2392"/>
  <c r="E2392"/>
  <c r="C2376"/>
  <c r="D2376"/>
  <c r="E2376"/>
  <c r="C2360"/>
  <c r="D2360"/>
  <c r="E2360"/>
  <c r="C2344"/>
  <c r="D2344"/>
  <c r="E2344"/>
  <c r="C2328"/>
  <c r="D2328"/>
  <c r="E2328"/>
  <c r="C2312"/>
  <c r="D2312"/>
  <c r="E2312"/>
  <c r="C2296"/>
  <c r="D2296"/>
  <c r="E2296"/>
  <c r="C2280"/>
  <c r="D2280"/>
  <c r="E2280"/>
  <c r="C2264"/>
  <c r="D2264"/>
  <c r="E2264"/>
  <c r="C2238"/>
  <c r="D2238"/>
  <c r="E2238"/>
  <c r="C2206"/>
  <c r="D2206"/>
  <c r="E2206"/>
  <c r="C2243"/>
  <c r="D2243"/>
  <c r="E2243"/>
  <c r="C2227"/>
  <c r="D2227"/>
  <c r="E2227"/>
  <c r="C2211"/>
  <c r="D2211"/>
  <c r="E2211"/>
  <c r="C2195"/>
  <c r="D2195"/>
  <c r="E2195"/>
  <c r="C2179"/>
  <c r="D2179"/>
  <c r="E2179"/>
  <c r="C2163"/>
  <c r="D2163"/>
  <c r="E2163"/>
  <c r="C2147"/>
  <c r="D2147"/>
  <c r="E2147"/>
  <c r="C2131"/>
  <c r="D2131"/>
  <c r="E2131"/>
  <c r="C2115"/>
  <c r="D2115"/>
  <c r="E2115"/>
  <c r="C2099"/>
  <c r="D2099"/>
  <c r="E2099"/>
  <c r="C2083"/>
  <c r="D2083"/>
  <c r="E2083"/>
  <c r="C2067"/>
  <c r="D2067"/>
  <c r="E2067"/>
  <c r="C2051"/>
  <c r="D2051"/>
  <c r="E2051"/>
  <c r="C2035"/>
  <c r="D2035"/>
  <c r="E2035"/>
  <c r="C2019"/>
  <c r="D2019"/>
  <c r="E2019"/>
  <c r="C2003"/>
  <c r="D2003"/>
  <c r="E2003"/>
  <c r="C1987"/>
  <c r="D1987"/>
  <c r="E1987"/>
  <c r="C1971"/>
  <c r="D1971"/>
  <c r="E1971"/>
  <c r="C1955"/>
  <c r="D1955"/>
  <c r="E1955"/>
  <c r="C1939"/>
  <c r="D1939"/>
  <c r="E1939"/>
  <c r="C1923"/>
  <c r="D1923"/>
  <c r="E1923"/>
  <c r="C1907"/>
  <c r="D1907"/>
  <c r="E1907"/>
  <c r="C1891"/>
  <c r="D1891"/>
  <c r="E1891"/>
  <c r="C1875"/>
  <c r="D1875"/>
  <c r="E1875"/>
  <c r="C1859"/>
  <c r="D1859"/>
  <c r="E1859"/>
  <c r="C1843"/>
  <c r="D1843"/>
  <c r="E1843"/>
  <c r="C1827"/>
  <c r="D1827"/>
  <c r="E1827"/>
  <c r="C1811"/>
  <c r="D1811"/>
  <c r="E1811"/>
  <c r="C1795"/>
  <c r="D1795"/>
  <c r="E1795"/>
  <c r="C1779"/>
  <c r="D1779"/>
  <c r="E1779"/>
  <c r="C1763"/>
  <c r="D1763"/>
  <c r="E1763"/>
  <c r="C1747"/>
  <c r="D1747"/>
  <c r="E1747"/>
  <c r="C1731"/>
  <c r="D1731"/>
  <c r="E1731"/>
  <c r="C1715"/>
  <c r="D1715"/>
  <c r="E1715"/>
  <c r="C1699"/>
  <c r="D1699"/>
  <c r="E1699"/>
  <c r="C1683"/>
  <c r="D1683"/>
  <c r="E1683"/>
  <c r="C1667"/>
  <c r="D1667"/>
  <c r="E1667"/>
  <c r="C1651"/>
  <c r="D1651"/>
  <c r="E1651"/>
  <c r="C1635"/>
  <c r="D1635"/>
  <c r="E1635"/>
  <c r="C1619"/>
  <c r="D1619"/>
  <c r="E1619"/>
  <c r="C1603"/>
  <c r="D1603"/>
  <c r="E1603"/>
  <c r="C1587"/>
  <c r="D1587"/>
  <c r="E1587"/>
  <c r="C1571"/>
  <c r="D1571"/>
  <c r="E1571"/>
  <c r="C1555"/>
  <c r="D1555"/>
  <c r="E1555"/>
  <c r="C1539"/>
  <c r="D1539"/>
  <c r="E1539"/>
  <c r="C1523"/>
  <c r="D1523"/>
  <c r="E1523"/>
  <c r="C1399"/>
  <c r="D1399"/>
  <c r="E1399"/>
  <c r="C1383"/>
  <c r="D1383"/>
  <c r="E1383"/>
  <c r="C1367"/>
  <c r="D1367"/>
  <c r="E1367"/>
  <c r="C1351"/>
  <c r="D1351"/>
  <c r="E1351"/>
  <c r="C1335"/>
  <c r="D1335"/>
  <c r="E1335"/>
  <c r="C1304"/>
  <c r="D1304"/>
  <c r="E1304"/>
  <c r="C1256"/>
  <c r="D1256"/>
  <c r="E1256"/>
  <c r="C1192"/>
  <c r="D1192"/>
  <c r="E1192"/>
  <c r="C1128"/>
  <c r="D1128"/>
  <c r="E1128"/>
  <c r="C1064"/>
  <c r="D1064"/>
  <c r="E1064"/>
  <c r="C1000"/>
  <c r="D1000"/>
  <c r="E1000"/>
  <c r="C2248"/>
  <c r="D2248"/>
  <c r="E2248"/>
  <c r="C2232"/>
  <c r="D2232"/>
  <c r="E2232"/>
  <c r="C2216"/>
  <c r="D2216"/>
  <c r="E2216"/>
  <c r="C2200"/>
  <c r="D2200"/>
  <c r="E2200"/>
  <c r="C2184"/>
  <c r="D2184"/>
  <c r="E2184"/>
  <c r="C2168"/>
  <c r="D2168"/>
  <c r="E2168"/>
  <c r="C2152"/>
  <c r="D2152"/>
  <c r="E2152"/>
  <c r="C2136"/>
  <c r="D2136"/>
  <c r="E2136"/>
  <c r="C2120"/>
  <c r="D2120"/>
  <c r="E2120"/>
  <c r="C2104"/>
  <c r="D2104"/>
  <c r="E2104"/>
  <c r="C2088"/>
  <c r="D2088"/>
  <c r="E2088"/>
  <c r="C2072"/>
  <c r="D2072"/>
  <c r="E2072"/>
  <c r="C2056"/>
  <c r="D2056"/>
  <c r="E2056"/>
  <c r="C2040"/>
  <c r="D2040"/>
  <c r="E2040"/>
  <c r="C2024"/>
  <c r="D2024"/>
  <c r="E2024"/>
  <c r="C2008"/>
  <c r="D2008"/>
  <c r="E2008"/>
  <c r="C1992"/>
  <c r="D1992"/>
  <c r="E1992"/>
  <c r="C1976"/>
  <c r="D1976"/>
  <c r="E1976"/>
  <c r="C1960"/>
  <c r="D1960"/>
  <c r="E1960"/>
  <c r="C1944"/>
  <c r="D1944"/>
  <c r="E1944"/>
  <c r="C1928"/>
  <c r="D1928"/>
  <c r="E1928"/>
  <c r="C1912"/>
  <c r="D1912"/>
  <c r="E1912"/>
  <c r="C1896"/>
  <c r="D1896"/>
  <c r="E1896"/>
  <c r="C1880"/>
  <c r="D1880"/>
  <c r="E1880"/>
  <c r="C1864"/>
  <c r="D1864"/>
  <c r="E1864"/>
  <c r="C1848"/>
  <c r="D1848"/>
  <c r="E1848"/>
  <c r="C1832"/>
  <c r="D1832"/>
  <c r="E1832"/>
  <c r="C1816"/>
  <c r="D1816"/>
  <c r="E1816"/>
  <c r="C1800"/>
  <c r="D1800"/>
  <c r="E1800"/>
  <c r="C1784"/>
  <c r="D1784"/>
  <c r="E1784"/>
  <c r="C1768"/>
  <c r="D1768"/>
  <c r="E1768"/>
  <c r="C1752"/>
  <c r="D1752"/>
  <c r="E1752"/>
  <c r="C1736"/>
  <c r="D1736"/>
  <c r="E1736"/>
  <c r="C1720"/>
  <c r="D1720"/>
  <c r="E1720"/>
  <c r="C1704"/>
  <c r="D1704"/>
  <c r="E1704"/>
  <c r="C1688"/>
  <c r="D1688"/>
  <c r="E1688"/>
  <c r="C1672"/>
  <c r="D1672"/>
  <c r="E1672"/>
  <c r="C1656"/>
  <c r="D1656"/>
  <c r="E1656"/>
  <c r="C1640"/>
  <c r="D1640"/>
  <c r="E1640"/>
  <c r="C1624"/>
  <c r="D1624"/>
  <c r="E1624"/>
  <c r="C1608"/>
  <c r="D1608"/>
  <c r="E1608"/>
  <c r="C1592"/>
  <c r="D1592"/>
  <c r="E1592"/>
  <c r="C1576"/>
  <c r="D1576"/>
  <c r="E1576"/>
  <c r="C1560"/>
  <c r="D1560"/>
  <c r="E1560"/>
  <c r="C1544"/>
  <c r="D1544"/>
  <c r="E1544"/>
  <c r="C1528"/>
  <c r="D1528"/>
  <c r="E1528"/>
  <c r="C1512"/>
  <c r="D1512"/>
  <c r="E1512"/>
  <c r="C1496"/>
  <c r="D1496"/>
  <c r="E1496"/>
  <c r="C1480"/>
  <c r="D1480"/>
  <c r="E1480"/>
  <c r="C1464"/>
  <c r="D1464"/>
  <c r="E1464"/>
  <c r="C1448"/>
  <c r="D1448"/>
  <c r="E1448"/>
  <c r="C1432"/>
  <c r="D1432"/>
  <c r="E1432"/>
  <c r="C1416"/>
  <c r="D1416"/>
  <c r="E1416"/>
  <c r="C1400"/>
  <c r="D1400"/>
  <c r="E1400"/>
  <c r="C1384"/>
  <c r="D1384"/>
  <c r="E1384"/>
  <c r="C1368"/>
  <c r="D1368"/>
  <c r="E1368"/>
  <c r="C1352"/>
  <c r="D1352"/>
  <c r="E1352"/>
  <c r="C1336"/>
  <c r="D1336"/>
  <c r="E1336"/>
  <c r="C1307"/>
  <c r="D1307"/>
  <c r="E1307"/>
  <c r="C1260"/>
  <c r="D1260"/>
  <c r="E1260"/>
  <c r="C1196"/>
  <c r="D1196"/>
  <c r="E1196"/>
  <c r="C1132"/>
  <c r="D1132"/>
  <c r="E1132"/>
  <c r="C1068"/>
  <c r="D1068"/>
  <c r="E1068"/>
  <c r="C1004"/>
  <c r="D1004"/>
  <c r="E1004"/>
  <c r="D2189"/>
  <c r="C2189"/>
  <c r="E2189"/>
  <c r="C2173"/>
  <c r="D2173"/>
  <c r="E2173"/>
  <c r="C2157"/>
  <c r="D2157"/>
  <c r="E2157"/>
  <c r="C2141"/>
  <c r="D2141"/>
  <c r="E2141"/>
  <c r="C2125"/>
  <c r="D2125"/>
  <c r="E2125"/>
  <c r="C2109"/>
  <c r="D2109"/>
  <c r="E2109"/>
  <c r="C2093"/>
  <c r="D2093"/>
  <c r="E2093"/>
  <c r="C2077"/>
  <c r="D2077"/>
  <c r="E2077"/>
  <c r="C2061"/>
  <c r="D2061"/>
  <c r="E2061"/>
  <c r="C2045"/>
  <c r="D2045"/>
  <c r="E2045"/>
  <c r="C2029"/>
  <c r="D2029"/>
  <c r="E2029"/>
  <c r="C2013"/>
  <c r="D2013"/>
  <c r="E2013"/>
  <c r="C1997"/>
  <c r="D1997"/>
  <c r="E1997"/>
  <c r="C1981"/>
  <c r="D1981"/>
  <c r="E1981"/>
  <c r="C1965"/>
  <c r="D1965"/>
  <c r="E1965"/>
  <c r="C1949"/>
  <c r="D1949"/>
  <c r="E1949"/>
  <c r="C1933"/>
  <c r="D1933"/>
  <c r="E1933"/>
  <c r="C1917"/>
  <c r="D1917"/>
  <c r="E1917"/>
  <c r="C1901"/>
  <c r="D1901"/>
  <c r="E1901"/>
  <c r="C1885"/>
  <c r="D1885"/>
  <c r="E1885"/>
  <c r="C1869"/>
  <c r="D1869"/>
  <c r="E1869"/>
  <c r="C1853"/>
  <c r="D1853"/>
  <c r="E1853"/>
  <c r="C1837"/>
  <c r="D1837"/>
  <c r="E1837"/>
  <c r="C1821"/>
  <c r="D1821"/>
  <c r="E1821"/>
  <c r="C1805"/>
  <c r="D1805"/>
  <c r="E1805"/>
  <c r="C1789"/>
  <c r="D1789"/>
  <c r="E1789"/>
  <c r="C1773"/>
  <c r="D1773"/>
  <c r="E1773"/>
  <c r="C1757"/>
  <c r="D1757"/>
  <c r="E1757"/>
  <c r="C1741"/>
  <c r="D1741"/>
  <c r="E1741"/>
  <c r="C1725"/>
  <c r="D1725"/>
  <c r="E1725"/>
  <c r="C1709"/>
  <c r="D1709"/>
  <c r="E1709"/>
  <c r="C1693"/>
  <c r="D1693"/>
  <c r="E1693"/>
  <c r="C1677"/>
  <c r="D1677"/>
  <c r="E1677"/>
  <c r="C1661"/>
  <c r="D1661"/>
  <c r="E1661"/>
  <c r="C1645"/>
  <c r="D1645"/>
  <c r="E1645"/>
  <c r="C1629"/>
  <c r="D1629"/>
  <c r="E1629"/>
  <c r="C1613"/>
  <c r="D1613"/>
  <c r="E1613"/>
  <c r="C1597"/>
  <c r="D1597"/>
  <c r="E1597"/>
  <c r="C1581"/>
  <c r="D1581"/>
  <c r="E1581"/>
  <c r="C1565"/>
  <c r="D1565"/>
  <c r="E1565"/>
  <c r="C1549"/>
  <c r="D1549"/>
  <c r="E1549"/>
  <c r="C1533"/>
  <c r="D1533"/>
  <c r="E1533"/>
  <c r="C1517"/>
  <c r="D1517"/>
  <c r="E1517"/>
  <c r="C1501"/>
  <c r="D1501"/>
  <c r="E1501"/>
  <c r="C1485"/>
  <c r="D1485"/>
  <c r="E1485"/>
  <c r="C1469"/>
  <c r="D1469"/>
  <c r="E1469"/>
  <c r="C1453"/>
  <c r="D1453"/>
  <c r="E1453"/>
  <c r="C1437"/>
  <c r="D1437"/>
  <c r="E1437"/>
  <c r="C1421"/>
  <c r="D1421"/>
  <c r="E1421"/>
  <c r="C1405"/>
  <c r="D1405"/>
  <c r="E1405"/>
  <c r="C1389"/>
  <c r="D1389"/>
  <c r="E1389"/>
  <c r="C1373"/>
  <c r="D1373"/>
  <c r="E1373"/>
  <c r="C1357"/>
  <c r="D1357"/>
  <c r="E1357"/>
  <c r="C1341"/>
  <c r="D1341"/>
  <c r="E1341"/>
  <c r="C1316"/>
  <c r="D1316"/>
  <c r="E1316"/>
  <c r="C1280"/>
  <c r="D1280"/>
  <c r="E1280"/>
  <c r="C1216"/>
  <c r="D1216"/>
  <c r="E1216"/>
  <c r="C1152"/>
  <c r="D1152"/>
  <c r="E1152"/>
  <c r="C1088"/>
  <c r="D1088"/>
  <c r="E1088"/>
  <c r="C1024"/>
  <c r="D1024"/>
  <c r="E1024"/>
  <c r="C2194"/>
  <c r="D2194"/>
  <c r="E2194"/>
  <c r="C2178"/>
  <c r="D2178"/>
  <c r="E2178"/>
  <c r="C2162"/>
  <c r="D2162"/>
  <c r="E2162"/>
  <c r="C2146"/>
  <c r="D2146"/>
  <c r="E2146"/>
  <c r="C2130"/>
  <c r="D2130"/>
  <c r="E2130"/>
  <c r="C2114"/>
  <c r="D2114"/>
  <c r="E2114"/>
  <c r="C2098"/>
  <c r="D2098"/>
  <c r="E2098"/>
  <c r="C2082"/>
  <c r="D2082"/>
  <c r="E2082"/>
  <c r="C2066"/>
  <c r="D2066"/>
  <c r="E2066"/>
  <c r="C2050"/>
  <c r="D2050"/>
  <c r="E2050"/>
  <c r="C2034"/>
  <c r="D2034"/>
  <c r="E2034"/>
  <c r="C2018"/>
  <c r="D2018"/>
  <c r="E2018"/>
  <c r="C2002"/>
  <c r="D2002"/>
  <c r="E2002"/>
  <c r="C1986"/>
  <c r="D1986"/>
  <c r="E1986"/>
  <c r="C1970"/>
  <c r="D1970"/>
  <c r="E1970"/>
  <c r="C1954"/>
  <c r="D1954"/>
  <c r="E1954"/>
  <c r="C1938"/>
  <c r="D1938"/>
  <c r="E1938"/>
  <c r="C1922"/>
  <c r="D1922"/>
  <c r="E1922"/>
  <c r="C1906"/>
  <c r="D1906"/>
  <c r="E1906"/>
  <c r="C1890"/>
  <c r="D1890"/>
  <c r="E1890"/>
  <c r="C1874"/>
  <c r="D1874"/>
  <c r="E1874"/>
  <c r="C1858"/>
  <c r="D1858"/>
  <c r="E1858"/>
  <c r="C1842"/>
  <c r="D1842"/>
  <c r="E1842"/>
  <c r="C1826"/>
  <c r="D1826"/>
  <c r="E1826"/>
  <c r="C1810"/>
  <c r="D1810"/>
  <c r="E1810"/>
  <c r="C1794"/>
  <c r="D1794"/>
  <c r="E1794"/>
  <c r="C1778"/>
  <c r="D1778"/>
  <c r="E1778"/>
  <c r="C1762"/>
  <c r="D1762"/>
  <c r="E1762"/>
  <c r="C1746"/>
  <c r="D1746"/>
  <c r="E1746"/>
  <c r="C1730"/>
  <c r="D1730"/>
  <c r="E1730"/>
  <c r="C1714"/>
  <c r="D1714"/>
  <c r="E1714"/>
  <c r="C1698"/>
  <c r="D1698"/>
  <c r="E1698"/>
  <c r="C1682"/>
  <c r="D1682"/>
  <c r="E1682"/>
  <c r="C1666"/>
  <c r="D1666"/>
  <c r="E1666"/>
  <c r="C1650"/>
  <c r="D1650"/>
  <c r="E1650"/>
  <c r="C1634"/>
  <c r="D1634"/>
  <c r="E1634"/>
  <c r="C1618"/>
  <c r="D1618"/>
  <c r="E1618"/>
  <c r="C1602"/>
  <c r="D1602"/>
  <c r="E1602"/>
  <c r="C1586"/>
  <c r="D1586"/>
  <c r="E1586"/>
  <c r="C1570"/>
  <c r="D1570"/>
  <c r="E1570"/>
  <c r="C1554"/>
  <c r="D1554"/>
  <c r="E1554"/>
  <c r="C1538"/>
  <c r="D1538"/>
  <c r="E1538"/>
  <c r="C1522"/>
  <c r="D1522"/>
  <c r="E1522"/>
  <c r="C1506"/>
  <c r="D1506"/>
  <c r="E1506"/>
  <c r="C1490"/>
  <c r="D1490"/>
  <c r="E1490"/>
  <c r="C1474"/>
  <c r="D1474"/>
  <c r="E1474"/>
  <c r="C1458"/>
  <c r="D1458"/>
  <c r="E1458"/>
  <c r="C1442"/>
  <c r="D1442"/>
  <c r="E1442"/>
  <c r="C1426"/>
  <c r="D1426"/>
  <c r="E1426"/>
  <c r="C1410"/>
  <c r="D1410"/>
  <c r="E1410"/>
  <c r="C1394"/>
  <c r="D1394"/>
  <c r="E1394"/>
  <c r="C1378"/>
  <c r="D1378"/>
  <c r="E1378"/>
  <c r="C1362"/>
  <c r="D1362"/>
  <c r="E1362"/>
  <c r="C1346"/>
  <c r="D1346"/>
  <c r="E1346"/>
  <c r="C1327"/>
  <c r="D1327"/>
  <c r="E1327"/>
  <c r="C1295"/>
  <c r="D1295"/>
  <c r="E1295"/>
  <c r="C1236"/>
  <c r="D1236"/>
  <c r="E1236"/>
  <c r="C1172"/>
  <c r="D1172"/>
  <c r="E1172"/>
  <c r="C1108"/>
  <c r="D1108"/>
  <c r="E1108"/>
  <c r="C1044"/>
  <c r="D1044"/>
  <c r="E1044"/>
  <c r="C1287"/>
  <c r="D1287"/>
  <c r="E1287"/>
  <c r="C1271"/>
  <c r="D1271"/>
  <c r="E1271"/>
  <c r="C1255"/>
  <c r="D1255"/>
  <c r="E1255"/>
  <c r="C1239"/>
  <c r="D1239"/>
  <c r="E1239"/>
  <c r="C1223"/>
  <c r="D1223"/>
  <c r="E1223"/>
  <c r="C1207"/>
  <c r="D1207"/>
  <c r="E1207"/>
  <c r="C1191"/>
  <c r="D1191"/>
  <c r="E1191"/>
  <c r="C1175"/>
  <c r="D1175"/>
  <c r="E1175"/>
  <c r="C1159"/>
  <c r="D1159"/>
  <c r="E1159"/>
  <c r="C1143"/>
  <c r="D1143"/>
  <c r="E1143"/>
  <c r="C1127"/>
  <c r="D1127"/>
  <c r="E1127"/>
  <c r="C1111"/>
  <c r="D1111"/>
  <c r="E1111"/>
  <c r="C1095"/>
  <c r="D1095"/>
  <c r="E1095"/>
  <c r="C1079"/>
  <c r="D1079"/>
  <c r="E1079"/>
  <c r="C1063"/>
  <c r="D1063"/>
  <c r="E1063"/>
  <c r="C1047"/>
  <c r="D1047"/>
  <c r="E1047"/>
  <c r="C1031"/>
  <c r="D1031"/>
  <c r="E1031"/>
  <c r="C1015"/>
  <c r="D1015"/>
  <c r="E1015"/>
  <c r="C999"/>
  <c r="D999"/>
  <c r="E999"/>
  <c r="C983"/>
  <c r="D983"/>
  <c r="E983"/>
  <c r="C967"/>
  <c r="D967"/>
  <c r="E967"/>
  <c r="C951"/>
  <c r="D951"/>
  <c r="E951"/>
  <c r="C935"/>
  <c r="D935"/>
  <c r="E935"/>
  <c r="C919"/>
  <c r="D919"/>
  <c r="E919"/>
  <c r="C903"/>
  <c r="D903"/>
  <c r="E903"/>
  <c r="C887"/>
  <c r="D887"/>
  <c r="E887"/>
  <c r="C871"/>
  <c r="D871"/>
  <c r="E871"/>
  <c r="C855"/>
  <c r="D855"/>
  <c r="E855"/>
  <c r="C834"/>
  <c r="D834"/>
  <c r="E834"/>
  <c r="C812"/>
  <c r="D812"/>
  <c r="E812"/>
  <c r="C791"/>
  <c r="D791"/>
  <c r="E791"/>
  <c r="C763"/>
  <c r="D763"/>
  <c r="E763"/>
  <c r="C731"/>
  <c r="D731"/>
  <c r="E731"/>
  <c r="C699"/>
  <c r="D699"/>
  <c r="E699"/>
  <c r="C667"/>
  <c r="D667"/>
  <c r="E667"/>
  <c r="C635"/>
  <c r="D635"/>
  <c r="E635"/>
  <c r="C603"/>
  <c r="D603"/>
  <c r="E603"/>
  <c r="C571"/>
  <c r="D571"/>
  <c r="E571"/>
  <c r="C539"/>
  <c r="D539"/>
  <c r="E539"/>
  <c r="C507"/>
  <c r="D507"/>
  <c r="E507"/>
  <c r="C475"/>
  <c r="D475"/>
  <c r="E475"/>
  <c r="C443"/>
  <c r="D443"/>
  <c r="E443"/>
  <c r="C411"/>
  <c r="D411"/>
  <c r="E411"/>
  <c r="C379"/>
  <c r="D379"/>
  <c r="E379"/>
  <c r="C347"/>
  <c r="D347"/>
  <c r="E347"/>
  <c r="C315"/>
  <c r="D315"/>
  <c r="E315"/>
  <c r="C283"/>
  <c r="D283"/>
  <c r="E283"/>
  <c r="C251"/>
  <c r="D251"/>
  <c r="E251"/>
  <c r="C219"/>
  <c r="D219"/>
  <c r="E219"/>
  <c r="C187"/>
  <c r="D187"/>
  <c r="E187"/>
  <c r="C155"/>
  <c r="D155"/>
  <c r="E155"/>
  <c r="C123"/>
  <c r="D123"/>
  <c r="E123"/>
  <c r="C91"/>
  <c r="D91"/>
  <c r="E91"/>
  <c r="C59"/>
  <c r="D59"/>
  <c r="E59"/>
  <c r="C1144"/>
  <c r="D1144"/>
  <c r="E1144"/>
  <c r="C1080"/>
  <c r="D1080"/>
  <c r="E1080"/>
  <c r="C1016"/>
  <c r="D1016"/>
  <c r="E1016"/>
  <c r="C2252"/>
  <c r="D2252"/>
  <c r="E2252"/>
  <c r="C2236"/>
  <c r="D2236"/>
  <c r="E2236"/>
  <c r="C2220"/>
  <c r="D2220"/>
  <c r="E2220"/>
  <c r="C2204"/>
  <c r="D2204"/>
  <c r="E2204"/>
  <c r="C2188"/>
  <c r="D2188"/>
  <c r="E2188"/>
  <c r="C2172"/>
  <c r="D2172"/>
  <c r="E2172"/>
  <c r="C2156"/>
  <c r="D2156"/>
  <c r="E2156"/>
  <c r="C2140"/>
  <c r="D2140"/>
  <c r="E2140"/>
  <c r="C2124"/>
  <c r="D2124"/>
  <c r="E2124"/>
  <c r="C2108"/>
  <c r="D2108"/>
  <c r="E2108"/>
  <c r="C2092"/>
  <c r="D2092"/>
  <c r="E2092"/>
  <c r="C2076"/>
  <c r="D2076"/>
  <c r="E2076"/>
  <c r="C2060"/>
  <c r="D2060"/>
  <c r="E2060"/>
  <c r="C2044"/>
  <c r="D2044"/>
  <c r="E2044"/>
  <c r="C2028"/>
  <c r="D2028"/>
  <c r="E2028"/>
  <c r="C2012"/>
  <c r="D2012"/>
  <c r="E2012"/>
  <c r="C1996"/>
  <c r="D1996"/>
  <c r="E1996"/>
  <c r="C1980"/>
  <c r="D1980"/>
  <c r="E1980"/>
  <c r="C1964"/>
  <c r="D1964"/>
  <c r="E1964"/>
  <c r="C1948"/>
  <c r="D1948"/>
  <c r="E1948"/>
  <c r="C1932"/>
  <c r="D1932"/>
  <c r="E1932"/>
  <c r="C1916"/>
  <c r="D1916"/>
  <c r="E1916"/>
  <c r="C1900"/>
  <c r="D1900"/>
  <c r="E1900"/>
  <c r="C1884"/>
  <c r="D1884"/>
  <c r="E1884"/>
  <c r="C1868"/>
  <c r="D1868"/>
  <c r="E1868"/>
  <c r="C1852"/>
  <c r="D1852"/>
  <c r="E1852"/>
  <c r="C1836"/>
  <c r="D1836"/>
  <c r="E1836"/>
  <c r="C1820"/>
  <c r="D1820"/>
  <c r="E1820"/>
  <c r="C1804"/>
  <c r="D1804"/>
  <c r="E1804"/>
  <c r="C1788"/>
  <c r="D1788"/>
  <c r="E1788"/>
  <c r="C1772"/>
  <c r="D1772"/>
  <c r="E1772"/>
  <c r="C1756"/>
  <c r="D1756"/>
  <c r="E1756"/>
  <c r="C1740"/>
  <c r="D1740"/>
  <c r="E1740"/>
  <c r="C1724"/>
  <c r="D1724"/>
  <c r="E1724"/>
  <c r="C1708"/>
  <c r="D1708"/>
  <c r="E1708"/>
  <c r="C1692"/>
  <c r="D1692"/>
  <c r="E1692"/>
  <c r="C1676"/>
  <c r="D1676"/>
  <c r="E1676"/>
  <c r="C1660"/>
  <c r="D1660"/>
  <c r="E1660"/>
  <c r="C1644"/>
  <c r="D1644"/>
  <c r="E1644"/>
  <c r="C1628"/>
  <c r="D1628"/>
  <c r="E1628"/>
  <c r="C1612"/>
  <c r="D1612"/>
  <c r="E1612"/>
  <c r="C1596"/>
  <c r="D1596"/>
  <c r="E1596"/>
  <c r="C1580"/>
  <c r="D1580"/>
  <c r="E1580"/>
  <c r="C1564"/>
  <c r="D1564"/>
  <c r="E1564"/>
  <c r="C1548"/>
  <c r="D1548"/>
  <c r="E1548"/>
  <c r="C1532"/>
  <c r="D1532"/>
  <c r="E1532"/>
  <c r="C1516"/>
  <c r="D1516"/>
  <c r="E1516"/>
  <c r="C1500"/>
  <c r="D1500"/>
  <c r="E1500"/>
  <c r="C1484"/>
  <c r="D1484"/>
  <c r="E1484"/>
  <c r="C1468"/>
  <c r="D1468"/>
  <c r="E1468"/>
  <c r="C1452"/>
  <c r="D1452"/>
  <c r="E1452"/>
  <c r="C1436"/>
  <c r="D1436"/>
  <c r="E1436"/>
  <c r="C1420"/>
  <c r="D1420"/>
  <c r="E1420"/>
  <c r="C1404"/>
  <c r="D1404"/>
  <c r="E1404"/>
  <c r="C1388"/>
  <c r="D1388"/>
  <c r="E1388"/>
  <c r="C1372"/>
  <c r="D1372"/>
  <c r="E1372"/>
  <c r="C1356"/>
  <c r="D1356"/>
  <c r="E1356"/>
  <c r="C1340"/>
  <c r="D1340"/>
  <c r="E1340"/>
  <c r="C1315"/>
  <c r="D1315"/>
  <c r="E1315"/>
  <c r="C1276"/>
  <c r="D1276"/>
  <c r="E1276"/>
  <c r="C1212"/>
  <c r="D1212"/>
  <c r="E1212"/>
  <c r="C1148"/>
  <c r="D1148"/>
  <c r="E1148"/>
  <c r="C1084"/>
  <c r="D1084"/>
  <c r="E1084"/>
  <c r="C1020"/>
  <c r="D1020"/>
  <c r="E1020"/>
  <c r="D2193"/>
  <c r="C2193"/>
  <c r="E2193"/>
  <c r="D2177"/>
  <c r="C2177"/>
  <c r="E2177"/>
  <c r="D2161"/>
  <c r="C2161"/>
  <c r="E2161"/>
  <c r="D2145"/>
  <c r="C2145"/>
  <c r="E2145"/>
  <c r="D2129"/>
  <c r="C2129"/>
  <c r="E2129"/>
  <c r="D2113"/>
  <c r="C2113"/>
  <c r="E2113"/>
  <c r="D2097"/>
  <c r="C2097"/>
  <c r="E2097"/>
  <c r="D2081"/>
  <c r="C2081"/>
  <c r="E2081"/>
  <c r="D2065"/>
  <c r="C2065"/>
  <c r="E2065"/>
  <c r="D2049"/>
  <c r="C2049"/>
  <c r="E2049"/>
  <c r="D2033"/>
  <c r="C2033"/>
  <c r="E2033"/>
  <c r="D2017"/>
  <c r="C2017"/>
  <c r="E2017"/>
  <c r="D2001"/>
  <c r="C2001"/>
  <c r="E2001"/>
  <c r="D1985"/>
  <c r="C1985"/>
  <c r="E1985"/>
  <c r="D1969"/>
  <c r="C1969"/>
  <c r="E1969"/>
  <c r="D1953"/>
  <c r="C1953"/>
  <c r="E1953"/>
  <c r="D1937"/>
  <c r="C1937"/>
  <c r="E1937"/>
  <c r="D1921"/>
  <c r="C1921"/>
  <c r="E1921"/>
  <c r="D1905"/>
  <c r="C1905"/>
  <c r="E1905"/>
  <c r="D1889"/>
  <c r="C1889"/>
  <c r="E1889"/>
  <c r="D1873"/>
  <c r="C1873"/>
  <c r="E1873"/>
  <c r="D1857"/>
  <c r="C1857"/>
  <c r="E1857"/>
  <c r="D1841"/>
  <c r="C1841"/>
  <c r="E1841"/>
  <c r="D1825"/>
  <c r="C1825"/>
  <c r="E1825"/>
  <c r="D1809"/>
  <c r="C1809"/>
  <c r="E1809"/>
  <c r="D1793"/>
  <c r="C1793"/>
  <c r="E1793"/>
  <c r="D1777"/>
  <c r="C1777"/>
  <c r="E1777"/>
  <c r="D1761"/>
  <c r="C1761"/>
  <c r="E1761"/>
  <c r="D1745"/>
  <c r="C1745"/>
  <c r="E1745"/>
  <c r="D1729"/>
  <c r="C1729"/>
  <c r="E1729"/>
  <c r="D1713"/>
  <c r="C1713"/>
  <c r="E1713"/>
  <c r="D1697"/>
  <c r="C1697"/>
  <c r="E1697"/>
  <c r="D1681"/>
  <c r="C1681"/>
  <c r="E1681"/>
  <c r="D1665"/>
  <c r="C1665"/>
  <c r="E1665"/>
  <c r="C1649"/>
  <c r="D1649"/>
  <c r="E1649"/>
  <c r="C1633"/>
  <c r="D1633"/>
  <c r="E1633"/>
  <c r="C1617"/>
  <c r="D1617"/>
  <c r="E1617"/>
  <c r="C1601"/>
  <c r="D1601"/>
  <c r="E1601"/>
  <c r="C1585"/>
  <c r="D1585"/>
  <c r="E1585"/>
  <c r="C1569"/>
  <c r="D1569"/>
  <c r="E1569"/>
  <c r="C1553"/>
  <c r="D1553"/>
  <c r="E1553"/>
  <c r="C1537"/>
  <c r="D1537"/>
  <c r="E1537"/>
  <c r="C1521"/>
  <c r="D1521"/>
  <c r="E1521"/>
  <c r="C1505"/>
  <c r="D1505"/>
  <c r="E1505"/>
  <c r="C1489"/>
  <c r="D1489"/>
  <c r="E1489"/>
  <c r="C1473"/>
  <c r="D1473"/>
  <c r="E1473"/>
  <c r="C1457"/>
  <c r="D1457"/>
  <c r="E1457"/>
  <c r="C1441"/>
  <c r="D1441"/>
  <c r="E1441"/>
  <c r="C1425"/>
  <c r="D1425"/>
  <c r="E1425"/>
  <c r="C1409"/>
  <c r="D1409"/>
  <c r="E1409"/>
  <c r="C1393"/>
  <c r="D1393"/>
  <c r="E1393"/>
  <c r="C1377"/>
  <c r="D1377"/>
  <c r="E1377"/>
  <c r="C1361"/>
  <c r="D1361"/>
  <c r="E1361"/>
  <c r="C1345"/>
  <c r="D1345"/>
  <c r="E1345"/>
  <c r="C1324"/>
  <c r="D1324"/>
  <c r="E1324"/>
  <c r="C1292"/>
  <c r="D1292"/>
  <c r="E1292"/>
  <c r="C1232"/>
  <c r="D1232"/>
  <c r="E1232"/>
  <c r="C1168"/>
  <c r="D1168"/>
  <c r="E1168"/>
  <c r="C1104"/>
  <c r="D1104"/>
  <c r="E1104"/>
  <c r="C1040"/>
  <c r="D1040"/>
  <c r="E1040"/>
  <c r="C2198"/>
  <c r="D2198"/>
  <c r="E2198"/>
  <c r="C2182"/>
  <c r="D2182"/>
  <c r="E2182"/>
  <c r="C2166"/>
  <c r="D2166"/>
  <c r="E2166"/>
  <c r="C2150"/>
  <c r="D2150"/>
  <c r="E2150"/>
  <c r="C2134"/>
  <c r="D2134"/>
  <c r="E2134"/>
  <c r="C2118"/>
  <c r="D2118"/>
  <c r="E2118"/>
  <c r="C2102"/>
  <c r="D2102"/>
  <c r="E2102"/>
  <c r="C2086"/>
  <c r="D2086"/>
  <c r="E2086"/>
  <c r="C2070"/>
  <c r="D2070"/>
  <c r="E2070"/>
  <c r="C2054"/>
  <c r="D2054"/>
  <c r="E2054"/>
  <c r="C2038"/>
  <c r="D2038"/>
  <c r="E2038"/>
  <c r="C2022"/>
  <c r="D2022"/>
  <c r="E2022"/>
  <c r="C2006"/>
  <c r="D2006"/>
  <c r="E2006"/>
  <c r="C1990"/>
  <c r="D1990"/>
  <c r="E1990"/>
  <c r="C1974"/>
  <c r="D1974"/>
  <c r="E1974"/>
  <c r="C1958"/>
  <c r="D1958"/>
  <c r="E1958"/>
  <c r="C1942"/>
  <c r="D1942"/>
  <c r="E1942"/>
  <c r="C1926"/>
  <c r="D1926"/>
  <c r="E1926"/>
  <c r="C1910"/>
  <c r="D1910"/>
  <c r="E1910"/>
  <c r="C1894"/>
  <c r="D1894"/>
  <c r="E1894"/>
  <c r="C1878"/>
  <c r="D1878"/>
  <c r="E1878"/>
  <c r="C1862"/>
  <c r="D1862"/>
  <c r="E1862"/>
  <c r="C1846"/>
  <c r="D1846"/>
  <c r="E1846"/>
  <c r="C1830"/>
  <c r="D1830"/>
  <c r="E1830"/>
  <c r="C1814"/>
  <c r="D1814"/>
  <c r="E1814"/>
  <c r="C1798"/>
  <c r="D1798"/>
  <c r="E1798"/>
  <c r="C1782"/>
  <c r="D1782"/>
  <c r="E1782"/>
  <c r="C1766"/>
  <c r="D1766"/>
  <c r="E1766"/>
  <c r="C1750"/>
  <c r="D1750"/>
  <c r="E1750"/>
  <c r="C1734"/>
  <c r="D1734"/>
  <c r="E1734"/>
  <c r="C1718"/>
  <c r="D1718"/>
  <c r="E1718"/>
  <c r="C1702"/>
  <c r="D1702"/>
  <c r="E1702"/>
  <c r="C1686"/>
  <c r="D1686"/>
  <c r="E1686"/>
  <c r="C1670"/>
  <c r="D1670"/>
  <c r="E1670"/>
  <c r="C1654"/>
  <c r="D1654"/>
  <c r="E1654"/>
  <c r="C1638"/>
  <c r="D1638"/>
  <c r="E1638"/>
  <c r="C1622"/>
  <c r="D1622"/>
  <c r="E1622"/>
  <c r="C1606"/>
  <c r="D1606"/>
  <c r="E1606"/>
  <c r="C1590"/>
  <c r="D1590"/>
  <c r="E1590"/>
  <c r="C1574"/>
  <c r="D1574"/>
  <c r="E1574"/>
  <c r="C1558"/>
  <c r="D1558"/>
  <c r="E1558"/>
  <c r="C1542"/>
  <c r="D1542"/>
  <c r="E1542"/>
  <c r="C1526"/>
  <c r="D1526"/>
  <c r="E1526"/>
  <c r="C1510"/>
  <c r="D1510"/>
  <c r="E1510"/>
  <c r="C1494"/>
  <c r="D1494"/>
  <c r="E1494"/>
  <c r="C1478"/>
  <c r="D1478"/>
  <c r="E1478"/>
  <c r="C1462"/>
  <c r="D1462"/>
  <c r="E1462"/>
  <c r="C1446"/>
  <c r="D1446"/>
  <c r="E1446"/>
  <c r="C1430"/>
  <c r="D1430"/>
  <c r="E1430"/>
  <c r="C1414"/>
  <c r="D1414"/>
  <c r="E1414"/>
  <c r="C1398"/>
  <c r="D1398"/>
  <c r="E1398"/>
  <c r="C1382"/>
  <c r="D1382"/>
  <c r="E1382"/>
  <c r="C1366"/>
  <c r="D1366"/>
  <c r="E1366"/>
  <c r="C1350"/>
  <c r="D1350"/>
  <c r="E1350"/>
  <c r="C1333"/>
  <c r="D1333"/>
  <c r="E1333"/>
  <c r="C1303"/>
  <c r="D1303"/>
  <c r="E1303"/>
  <c r="C1252"/>
  <c r="D1252"/>
  <c r="E1252"/>
  <c r="C1188"/>
  <c r="D1188"/>
  <c r="E1188"/>
  <c r="C1124"/>
  <c r="D1124"/>
  <c r="E1124"/>
  <c r="C1060"/>
  <c r="D1060"/>
  <c r="E1060"/>
  <c r="C996"/>
  <c r="D996"/>
  <c r="E996"/>
  <c r="C1275"/>
  <c r="D1275"/>
  <c r="E1275"/>
  <c r="C1259"/>
  <c r="D1259"/>
  <c r="E1259"/>
  <c r="C1243"/>
  <c r="D1243"/>
  <c r="E1243"/>
  <c r="C1227"/>
  <c r="D1227"/>
  <c r="E1227"/>
  <c r="C1211"/>
  <c r="D1211"/>
  <c r="E1211"/>
  <c r="C1195"/>
  <c r="D1195"/>
  <c r="E1195"/>
  <c r="C1179"/>
  <c r="D1179"/>
  <c r="E1179"/>
  <c r="C1163"/>
  <c r="D1163"/>
  <c r="E1163"/>
  <c r="C1147"/>
  <c r="D1147"/>
  <c r="E1147"/>
  <c r="C1131"/>
  <c r="D1131"/>
  <c r="E1131"/>
  <c r="C1115"/>
  <c r="D1115"/>
  <c r="E1115"/>
  <c r="C1099"/>
  <c r="D1099"/>
  <c r="E1099"/>
  <c r="C1083"/>
  <c r="D1083"/>
  <c r="E1083"/>
  <c r="C1067"/>
  <c r="D1067"/>
  <c r="E1067"/>
  <c r="C1051"/>
  <c r="D1051"/>
  <c r="E1051"/>
  <c r="C1035"/>
  <c r="D1035"/>
  <c r="E1035"/>
  <c r="C1019"/>
  <c r="D1019"/>
  <c r="E1019"/>
  <c r="C1003"/>
  <c r="D1003"/>
  <c r="E1003"/>
  <c r="C987"/>
  <c r="D987"/>
  <c r="E987"/>
  <c r="C971"/>
  <c r="D971"/>
  <c r="E971"/>
  <c r="C955"/>
  <c r="D955"/>
  <c r="E955"/>
  <c r="C939"/>
  <c r="D939"/>
  <c r="E939"/>
  <c r="C923"/>
  <c r="D923"/>
  <c r="E923"/>
  <c r="C907"/>
  <c r="D907"/>
  <c r="E907"/>
  <c r="C891"/>
  <c r="D891"/>
  <c r="E891"/>
  <c r="C875"/>
  <c r="D875"/>
  <c r="E875"/>
  <c r="C859"/>
  <c r="D859"/>
  <c r="E859"/>
  <c r="C839"/>
  <c r="D839"/>
  <c r="E839"/>
  <c r="C818"/>
  <c r="D818"/>
  <c r="E818"/>
  <c r="C796"/>
  <c r="D796"/>
  <c r="E796"/>
  <c r="C771"/>
  <c r="D771"/>
  <c r="E771"/>
  <c r="C739"/>
  <c r="D739"/>
  <c r="E739"/>
  <c r="C707"/>
  <c r="D707"/>
  <c r="E707"/>
  <c r="C675"/>
  <c r="D675"/>
  <c r="E675"/>
  <c r="C643"/>
  <c r="D643"/>
  <c r="E643"/>
  <c r="C611"/>
  <c r="D611"/>
  <c r="E611"/>
  <c r="C579"/>
  <c r="D579"/>
  <c r="E579"/>
  <c r="C547"/>
  <c r="D547"/>
  <c r="E547"/>
  <c r="C515"/>
  <c r="D515"/>
  <c r="E515"/>
  <c r="C483"/>
  <c r="D483"/>
  <c r="E483"/>
  <c r="C451"/>
  <c r="D451"/>
  <c r="E451"/>
  <c r="C419"/>
  <c r="D419"/>
  <c r="E419"/>
  <c r="C387"/>
  <c r="D387"/>
  <c r="E387"/>
  <c r="C355"/>
  <c r="D355"/>
  <c r="E355"/>
  <c r="C323"/>
  <c r="D323"/>
  <c r="E323"/>
  <c r="C291"/>
  <c r="D291"/>
  <c r="E291"/>
  <c r="C259"/>
  <c r="D259"/>
  <c r="E259"/>
  <c r="C227"/>
  <c r="D227"/>
  <c r="E227"/>
  <c r="C195"/>
  <c r="D195"/>
  <c r="E195"/>
  <c r="C163"/>
  <c r="D163"/>
  <c r="E163"/>
  <c r="C131"/>
  <c r="D131"/>
  <c r="E131"/>
  <c r="C1503"/>
  <c r="D1503"/>
  <c r="E1503"/>
  <c r="C1487"/>
  <c r="D1487"/>
  <c r="E1487"/>
  <c r="C1471"/>
  <c r="D1471"/>
  <c r="E1471"/>
  <c r="C1455"/>
  <c r="D1455"/>
  <c r="E1455"/>
  <c r="C1439"/>
  <c r="D1439"/>
  <c r="E1439"/>
  <c r="C1423"/>
  <c r="D1423"/>
  <c r="E1423"/>
  <c r="C1407"/>
  <c r="D1407"/>
  <c r="E1407"/>
  <c r="C1391"/>
  <c r="D1391"/>
  <c r="E1391"/>
  <c r="C1375"/>
  <c r="D1375"/>
  <c r="E1375"/>
  <c r="C1359"/>
  <c r="D1359"/>
  <c r="E1359"/>
  <c r="C1343"/>
  <c r="D1343"/>
  <c r="E1343"/>
  <c r="C1320"/>
  <c r="D1320"/>
  <c r="E1320"/>
  <c r="C1288"/>
  <c r="D1288"/>
  <c r="E1288"/>
  <c r="C1224"/>
  <c r="D1224"/>
  <c r="E1224"/>
  <c r="C1160"/>
  <c r="D1160"/>
  <c r="E1160"/>
  <c r="C1096"/>
  <c r="D1096"/>
  <c r="E1096"/>
  <c r="C1032"/>
  <c r="D1032"/>
  <c r="E1032"/>
  <c r="C2256"/>
  <c r="D2256"/>
  <c r="E2256"/>
  <c r="C2240"/>
  <c r="D2240"/>
  <c r="E2240"/>
  <c r="C2224"/>
  <c r="D2224"/>
  <c r="E2224"/>
  <c r="C2208"/>
  <c r="D2208"/>
  <c r="E2208"/>
  <c r="C2192"/>
  <c r="D2192"/>
  <c r="E2192"/>
  <c r="C2176"/>
  <c r="D2176"/>
  <c r="E2176"/>
  <c r="C2160"/>
  <c r="D2160"/>
  <c r="E2160"/>
  <c r="C2144"/>
  <c r="D2144"/>
  <c r="E2144"/>
  <c r="C2128"/>
  <c r="D2128"/>
  <c r="E2128"/>
  <c r="C2112"/>
  <c r="D2112"/>
  <c r="E2112"/>
  <c r="C2096"/>
  <c r="D2096"/>
  <c r="E2096"/>
  <c r="C2080"/>
  <c r="D2080"/>
  <c r="E2080"/>
  <c r="C2064"/>
  <c r="D2064"/>
  <c r="E2064"/>
  <c r="C2048"/>
  <c r="D2048"/>
  <c r="E2048"/>
  <c r="C2032"/>
  <c r="D2032"/>
  <c r="E2032"/>
  <c r="C2016"/>
  <c r="D2016"/>
  <c r="E2016"/>
  <c r="C2000"/>
  <c r="D2000"/>
  <c r="E2000"/>
  <c r="C1984"/>
  <c r="D1984"/>
  <c r="E1984"/>
  <c r="C1968"/>
  <c r="D1968"/>
  <c r="E1968"/>
  <c r="C1952"/>
  <c r="D1952"/>
  <c r="E1952"/>
  <c r="C1936"/>
  <c r="D1936"/>
  <c r="E1936"/>
  <c r="C1920"/>
  <c r="D1920"/>
  <c r="E1920"/>
  <c r="C1904"/>
  <c r="D1904"/>
  <c r="E1904"/>
  <c r="C1888"/>
  <c r="D1888"/>
  <c r="E1888"/>
  <c r="C1872"/>
  <c r="D1872"/>
  <c r="E1872"/>
  <c r="C1856"/>
  <c r="D1856"/>
  <c r="E1856"/>
  <c r="C1840"/>
  <c r="D1840"/>
  <c r="E1840"/>
  <c r="C1824"/>
  <c r="D1824"/>
  <c r="E1824"/>
  <c r="C1808"/>
  <c r="D1808"/>
  <c r="E1808"/>
  <c r="C1792"/>
  <c r="D1792"/>
  <c r="E1792"/>
  <c r="C1776"/>
  <c r="D1776"/>
  <c r="E1776"/>
  <c r="C1760"/>
  <c r="D1760"/>
  <c r="E1760"/>
  <c r="C1744"/>
  <c r="D1744"/>
  <c r="E1744"/>
  <c r="C1728"/>
  <c r="D1728"/>
  <c r="E1728"/>
  <c r="C1712"/>
  <c r="D1712"/>
  <c r="E1712"/>
  <c r="C1696"/>
  <c r="D1696"/>
  <c r="E1696"/>
  <c r="C1680"/>
  <c r="D1680"/>
  <c r="E1680"/>
  <c r="C1664"/>
  <c r="D1664"/>
  <c r="E1664"/>
  <c r="C1648"/>
  <c r="D1648"/>
  <c r="E1648"/>
  <c r="C1632"/>
  <c r="D1632"/>
  <c r="E1632"/>
  <c r="C1616"/>
  <c r="D1616"/>
  <c r="E1616"/>
  <c r="C1600"/>
  <c r="D1600"/>
  <c r="E1600"/>
  <c r="C1584"/>
  <c r="D1584"/>
  <c r="E1584"/>
  <c r="C1568"/>
  <c r="D1568"/>
  <c r="E1568"/>
  <c r="C1552"/>
  <c r="D1552"/>
  <c r="E1552"/>
  <c r="C1536"/>
  <c r="D1536"/>
  <c r="E1536"/>
  <c r="C1520"/>
  <c r="D1520"/>
  <c r="E1520"/>
  <c r="C1504"/>
  <c r="D1504"/>
  <c r="E1504"/>
  <c r="C1488"/>
  <c r="D1488"/>
  <c r="E1488"/>
  <c r="C1472"/>
  <c r="D1472"/>
  <c r="E1472"/>
  <c r="C1456"/>
  <c r="D1456"/>
  <c r="E1456"/>
  <c r="C1440"/>
  <c r="D1440"/>
  <c r="E1440"/>
  <c r="C1424"/>
  <c r="D1424"/>
  <c r="E1424"/>
  <c r="C1408"/>
  <c r="D1408"/>
  <c r="E1408"/>
  <c r="C1392"/>
  <c r="D1392"/>
  <c r="E1392"/>
  <c r="C1376"/>
  <c r="D1376"/>
  <c r="E1376"/>
  <c r="C1360"/>
  <c r="D1360"/>
  <c r="E1360"/>
  <c r="C1344"/>
  <c r="D1344"/>
  <c r="E1344"/>
  <c r="C1323"/>
  <c r="D1323"/>
  <c r="E1323"/>
  <c r="C1291"/>
  <c r="D1291"/>
  <c r="E1291"/>
  <c r="C1228"/>
  <c r="D1228"/>
  <c r="E1228"/>
  <c r="C1164"/>
  <c r="D1164"/>
  <c r="E1164"/>
  <c r="C1100"/>
  <c r="D1100"/>
  <c r="E1100"/>
  <c r="C1036"/>
  <c r="D1036"/>
  <c r="E1036"/>
  <c r="D2197"/>
  <c r="C2197"/>
  <c r="E2197"/>
  <c r="C2181"/>
  <c r="D2181"/>
  <c r="E2181"/>
  <c r="C2165"/>
  <c r="D2165"/>
  <c r="E2165"/>
  <c r="C2149"/>
  <c r="D2149"/>
  <c r="E2149"/>
  <c r="C2133"/>
  <c r="D2133"/>
  <c r="E2133"/>
  <c r="C2117"/>
  <c r="D2117"/>
  <c r="E2117"/>
  <c r="C2101"/>
  <c r="D2101"/>
  <c r="E2101"/>
  <c r="C2085"/>
  <c r="D2085"/>
  <c r="E2085"/>
  <c r="C2069"/>
  <c r="D2069"/>
  <c r="E2069"/>
  <c r="C2053"/>
  <c r="D2053"/>
  <c r="E2053"/>
  <c r="C2037"/>
  <c r="D2037"/>
  <c r="E2037"/>
  <c r="C2021"/>
  <c r="D2021"/>
  <c r="E2021"/>
  <c r="C2005"/>
  <c r="D2005"/>
  <c r="E2005"/>
  <c r="C1989"/>
  <c r="D1989"/>
  <c r="E1989"/>
  <c r="C1973"/>
  <c r="D1973"/>
  <c r="E1973"/>
  <c r="C1957"/>
  <c r="D1957"/>
  <c r="E1957"/>
  <c r="C1941"/>
  <c r="D1941"/>
  <c r="E1941"/>
  <c r="C1925"/>
  <c r="D1925"/>
  <c r="E1925"/>
  <c r="C1909"/>
  <c r="D1909"/>
  <c r="E1909"/>
  <c r="C1893"/>
  <c r="D1893"/>
  <c r="E1893"/>
  <c r="C1877"/>
  <c r="D1877"/>
  <c r="E1877"/>
  <c r="C1861"/>
  <c r="D1861"/>
  <c r="E1861"/>
  <c r="C1845"/>
  <c r="D1845"/>
  <c r="E1845"/>
  <c r="C1829"/>
  <c r="D1829"/>
  <c r="E1829"/>
  <c r="C1813"/>
  <c r="D1813"/>
  <c r="E1813"/>
  <c r="C1797"/>
  <c r="D1797"/>
  <c r="E1797"/>
  <c r="C1781"/>
  <c r="D1781"/>
  <c r="E1781"/>
  <c r="C1765"/>
  <c r="D1765"/>
  <c r="E1765"/>
  <c r="C1749"/>
  <c r="D1749"/>
  <c r="E1749"/>
  <c r="C1733"/>
  <c r="D1733"/>
  <c r="E1733"/>
  <c r="C1717"/>
  <c r="D1717"/>
  <c r="E1717"/>
  <c r="C1701"/>
  <c r="D1701"/>
  <c r="E1701"/>
  <c r="C1685"/>
  <c r="D1685"/>
  <c r="E1685"/>
  <c r="C1669"/>
  <c r="D1669"/>
  <c r="E1669"/>
  <c r="C1653"/>
  <c r="D1653"/>
  <c r="E1653"/>
  <c r="C1637"/>
  <c r="D1637"/>
  <c r="E1637"/>
  <c r="C1621"/>
  <c r="D1621"/>
  <c r="E1621"/>
  <c r="C1605"/>
  <c r="D1605"/>
  <c r="E1605"/>
  <c r="C1589"/>
  <c r="D1589"/>
  <c r="E1589"/>
  <c r="C1573"/>
  <c r="D1573"/>
  <c r="E1573"/>
  <c r="C1557"/>
  <c r="D1557"/>
  <c r="E1557"/>
  <c r="C1541"/>
  <c r="D1541"/>
  <c r="E1541"/>
  <c r="C1525"/>
  <c r="D1525"/>
  <c r="E1525"/>
  <c r="C1509"/>
  <c r="D1509"/>
  <c r="E1509"/>
  <c r="C1493"/>
  <c r="D1493"/>
  <c r="E1493"/>
  <c r="C1477"/>
  <c r="D1477"/>
  <c r="E1477"/>
  <c r="C1461"/>
  <c r="D1461"/>
  <c r="E1461"/>
  <c r="C1445"/>
  <c r="D1445"/>
  <c r="E1445"/>
  <c r="C1429"/>
  <c r="D1429"/>
  <c r="E1429"/>
  <c r="C1413"/>
  <c r="D1413"/>
  <c r="E1413"/>
  <c r="C1397"/>
  <c r="D1397"/>
  <c r="E1397"/>
  <c r="C1381"/>
  <c r="D1381"/>
  <c r="E1381"/>
  <c r="C1365"/>
  <c r="D1365"/>
  <c r="E1365"/>
  <c r="C1349"/>
  <c r="D1349"/>
  <c r="E1349"/>
  <c r="C1332"/>
  <c r="D1332"/>
  <c r="E1332"/>
  <c r="C1300"/>
  <c r="D1300"/>
  <c r="E1300"/>
  <c r="C1248"/>
  <c r="D1248"/>
  <c r="E1248"/>
  <c r="C1184"/>
  <c r="D1184"/>
  <c r="E1184"/>
  <c r="C1120"/>
  <c r="D1120"/>
  <c r="E1120"/>
  <c r="C1056"/>
  <c r="D1056"/>
  <c r="E1056"/>
  <c r="C992"/>
  <c r="D992"/>
  <c r="E992"/>
  <c r="C2186"/>
  <c r="D2186"/>
  <c r="E2186"/>
  <c r="C2170"/>
  <c r="D2170"/>
  <c r="E2170"/>
  <c r="C2154"/>
  <c r="D2154"/>
  <c r="E2154"/>
  <c r="C2138"/>
  <c r="D2138"/>
  <c r="E2138"/>
  <c r="C2122"/>
  <c r="D2122"/>
  <c r="E2122"/>
  <c r="C2106"/>
  <c r="D2106"/>
  <c r="E2106"/>
  <c r="C2090"/>
  <c r="D2090"/>
  <c r="E2090"/>
  <c r="C2074"/>
  <c r="D2074"/>
  <c r="E2074"/>
  <c r="C2058"/>
  <c r="D2058"/>
  <c r="E2058"/>
  <c r="C2042"/>
  <c r="D2042"/>
  <c r="E2042"/>
  <c r="C2026"/>
  <c r="D2026"/>
  <c r="E2026"/>
  <c r="C2010"/>
  <c r="D2010"/>
  <c r="E2010"/>
  <c r="C1994"/>
  <c r="D1994"/>
  <c r="E1994"/>
  <c r="C1978"/>
  <c r="D1978"/>
  <c r="E1978"/>
  <c r="C1962"/>
  <c r="D1962"/>
  <c r="E1962"/>
  <c r="C1946"/>
  <c r="D1946"/>
  <c r="E1946"/>
  <c r="C1930"/>
  <c r="D1930"/>
  <c r="E1930"/>
  <c r="C1914"/>
  <c r="D1914"/>
  <c r="E1914"/>
  <c r="C1898"/>
  <c r="D1898"/>
  <c r="E1898"/>
  <c r="C1882"/>
  <c r="D1882"/>
  <c r="E1882"/>
  <c r="C1866"/>
  <c r="D1866"/>
  <c r="E1866"/>
  <c r="C1850"/>
  <c r="D1850"/>
  <c r="E1850"/>
  <c r="C1834"/>
  <c r="D1834"/>
  <c r="E1834"/>
  <c r="C1818"/>
  <c r="D1818"/>
  <c r="E1818"/>
  <c r="C1802"/>
  <c r="D1802"/>
  <c r="E1802"/>
  <c r="C1786"/>
  <c r="D1786"/>
  <c r="E1786"/>
  <c r="C1770"/>
  <c r="D1770"/>
  <c r="E1770"/>
  <c r="C1754"/>
  <c r="D1754"/>
  <c r="E1754"/>
  <c r="C1738"/>
  <c r="D1738"/>
  <c r="E1738"/>
  <c r="C1722"/>
  <c r="D1722"/>
  <c r="E1722"/>
  <c r="C1706"/>
  <c r="D1706"/>
  <c r="E1706"/>
  <c r="C1690"/>
  <c r="D1690"/>
  <c r="E1690"/>
  <c r="C1674"/>
  <c r="D1674"/>
  <c r="E1674"/>
  <c r="C1658"/>
  <c r="D1658"/>
  <c r="E1658"/>
  <c r="C1642"/>
  <c r="D1642"/>
  <c r="E1642"/>
  <c r="C1626"/>
  <c r="D1626"/>
  <c r="E1626"/>
  <c r="C1610"/>
  <c r="D1610"/>
  <c r="E1610"/>
  <c r="C1594"/>
  <c r="D1594"/>
  <c r="E1594"/>
  <c r="C1578"/>
  <c r="D1578"/>
  <c r="E1578"/>
  <c r="C1562"/>
  <c r="D1562"/>
  <c r="E1562"/>
  <c r="C1546"/>
  <c r="D1546"/>
  <c r="E1546"/>
  <c r="C1530"/>
  <c r="D1530"/>
  <c r="E1530"/>
  <c r="C1514"/>
  <c r="D1514"/>
  <c r="E1514"/>
  <c r="C1498"/>
  <c r="D1498"/>
  <c r="E1498"/>
  <c r="C1482"/>
  <c r="D1482"/>
  <c r="E1482"/>
  <c r="C1466"/>
  <c r="D1466"/>
  <c r="E1466"/>
  <c r="C1450"/>
  <c r="D1450"/>
  <c r="E1450"/>
  <c r="C1434"/>
  <c r="D1434"/>
  <c r="E1434"/>
  <c r="C1418"/>
  <c r="D1418"/>
  <c r="E1418"/>
  <c r="C1402"/>
  <c r="D1402"/>
  <c r="E1402"/>
  <c r="C1386"/>
  <c r="D1386"/>
  <c r="E1386"/>
  <c r="C1370"/>
  <c r="D1370"/>
  <c r="E1370"/>
  <c r="C1354"/>
  <c r="D1354"/>
  <c r="E1354"/>
  <c r="C1338"/>
  <c r="D1338"/>
  <c r="E1338"/>
  <c r="C1311"/>
  <c r="D1311"/>
  <c r="E1311"/>
  <c r="C1268"/>
  <c r="D1268"/>
  <c r="E1268"/>
  <c r="C1204"/>
  <c r="D1204"/>
  <c r="E1204"/>
  <c r="C1140"/>
  <c r="D1140"/>
  <c r="E1140"/>
  <c r="C1076"/>
  <c r="D1076"/>
  <c r="E1076"/>
  <c r="C1012"/>
  <c r="D1012"/>
  <c r="E1012"/>
  <c r="C1279"/>
  <c r="D1279"/>
  <c r="E1279"/>
  <c r="C1263"/>
  <c r="D1263"/>
  <c r="E1263"/>
  <c r="C1247"/>
  <c r="D1247"/>
  <c r="E1247"/>
  <c r="C1231"/>
  <c r="D1231"/>
  <c r="E1231"/>
  <c r="C1215"/>
  <c r="D1215"/>
  <c r="E1215"/>
  <c r="C1199"/>
  <c r="D1199"/>
  <c r="E1199"/>
  <c r="C1183"/>
  <c r="D1183"/>
  <c r="E1183"/>
  <c r="C1167"/>
  <c r="D1167"/>
  <c r="E1167"/>
  <c r="C1151"/>
  <c r="D1151"/>
  <c r="E1151"/>
  <c r="C1135"/>
  <c r="D1135"/>
  <c r="E1135"/>
  <c r="C1119"/>
  <c r="D1119"/>
  <c r="E1119"/>
  <c r="C1103"/>
  <c r="D1103"/>
  <c r="E1103"/>
  <c r="C1087"/>
  <c r="D1087"/>
  <c r="E1087"/>
  <c r="C1071"/>
  <c r="D1071"/>
  <c r="E1071"/>
  <c r="C1055"/>
  <c r="D1055"/>
  <c r="E1055"/>
  <c r="C1039"/>
  <c r="D1039"/>
  <c r="E1039"/>
  <c r="C1023"/>
  <c r="D1023"/>
  <c r="E1023"/>
  <c r="C1007"/>
  <c r="D1007"/>
  <c r="E1007"/>
  <c r="C991"/>
  <c r="D991"/>
  <c r="E991"/>
  <c r="C975"/>
  <c r="D975"/>
  <c r="E975"/>
  <c r="C959"/>
  <c r="D959"/>
  <c r="E959"/>
  <c r="C943"/>
  <c r="D943"/>
  <c r="E943"/>
  <c r="C927"/>
  <c r="D927"/>
  <c r="E927"/>
  <c r="C911"/>
  <c r="D911"/>
  <c r="E911"/>
  <c r="C895"/>
  <c r="D895"/>
  <c r="E895"/>
  <c r="C879"/>
  <c r="D879"/>
  <c r="E879"/>
  <c r="C863"/>
  <c r="D863"/>
  <c r="E863"/>
  <c r="C844"/>
  <c r="D844"/>
  <c r="E844"/>
  <c r="C823"/>
  <c r="D823"/>
  <c r="E823"/>
  <c r="C802"/>
  <c r="D802"/>
  <c r="E802"/>
  <c r="C779"/>
  <c r="D779"/>
  <c r="E779"/>
  <c r="C747"/>
  <c r="D747"/>
  <c r="E747"/>
  <c r="C715"/>
  <c r="D715"/>
  <c r="E715"/>
  <c r="C683"/>
  <c r="D683"/>
  <c r="E683"/>
  <c r="C651"/>
  <c r="D651"/>
  <c r="E651"/>
  <c r="C619"/>
  <c r="D619"/>
  <c r="E619"/>
  <c r="C587"/>
  <c r="D587"/>
  <c r="E587"/>
  <c r="C555"/>
  <c r="D555"/>
  <c r="E555"/>
  <c r="C523"/>
  <c r="D523"/>
  <c r="E523"/>
  <c r="C491"/>
  <c r="D491"/>
  <c r="E491"/>
  <c r="C459"/>
  <c r="D459"/>
  <c r="E459"/>
  <c r="C427"/>
  <c r="D427"/>
  <c r="E427"/>
  <c r="C395"/>
  <c r="D395"/>
  <c r="E395"/>
  <c r="C363"/>
  <c r="D363"/>
  <c r="E363"/>
  <c r="C331"/>
  <c r="D331"/>
  <c r="E331"/>
  <c r="C299"/>
  <c r="D299"/>
  <c r="E299"/>
  <c r="C267"/>
  <c r="D267"/>
  <c r="E267"/>
  <c r="C235"/>
  <c r="D235"/>
  <c r="E235"/>
  <c r="C203"/>
  <c r="D203"/>
  <c r="E203"/>
  <c r="C171"/>
  <c r="D171"/>
  <c r="E171"/>
  <c r="C139"/>
  <c r="D139"/>
  <c r="E139"/>
  <c r="C107"/>
  <c r="D107"/>
  <c r="E107"/>
  <c r="C75"/>
  <c r="D75"/>
  <c r="E75"/>
  <c r="C43"/>
  <c r="D43"/>
  <c r="E43"/>
  <c r="C1507"/>
  <c r="D1507"/>
  <c r="E1507"/>
  <c r="C1491"/>
  <c r="D1491"/>
  <c r="E1491"/>
  <c r="C1475"/>
  <c r="D1475"/>
  <c r="E1475"/>
  <c r="C1459"/>
  <c r="D1459"/>
  <c r="E1459"/>
  <c r="C1443"/>
  <c r="D1443"/>
  <c r="E1443"/>
  <c r="C1427"/>
  <c r="D1427"/>
  <c r="E1427"/>
  <c r="C1411"/>
  <c r="D1411"/>
  <c r="E1411"/>
  <c r="C1395"/>
  <c r="D1395"/>
  <c r="E1395"/>
  <c r="C1379"/>
  <c r="D1379"/>
  <c r="E1379"/>
  <c r="C1363"/>
  <c r="D1363"/>
  <c r="E1363"/>
  <c r="C1347"/>
  <c r="D1347"/>
  <c r="E1347"/>
  <c r="C1328"/>
  <c r="D1328"/>
  <c r="E1328"/>
  <c r="C1296"/>
  <c r="D1296"/>
  <c r="E1296"/>
  <c r="C1240"/>
  <c r="D1240"/>
  <c r="E1240"/>
  <c r="C1176"/>
  <c r="D1176"/>
  <c r="E1176"/>
  <c r="C1112"/>
  <c r="D1112"/>
  <c r="E1112"/>
  <c r="C1048"/>
  <c r="D1048"/>
  <c r="E1048"/>
  <c r="C984"/>
  <c r="D984"/>
  <c r="E984"/>
  <c r="C2244"/>
  <c r="D2244"/>
  <c r="E2244"/>
  <c r="C2228"/>
  <c r="D2228"/>
  <c r="E2228"/>
  <c r="C2212"/>
  <c r="D2212"/>
  <c r="E2212"/>
  <c r="C2196"/>
  <c r="D2196"/>
  <c r="E2196"/>
  <c r="C2180"/>
  <c r="D2180"/>
  <c r="E2180"/>
  <c r="C2164"/>
  <c r="D2164"/>
  <c r="E2164"/>
  <c r="C2148"/>
  <c r="D2148"/>
  <c r="E2148"/>
  <c r="C2132"/>
  <c r="D2132"/>
  <c r="E2132"/>
  <c r="C2116"/>
  <c r="D2116"/>
  <c r="E2116"/>
  <c r="C2100"/>
  <c r="D2100"/>
  <c r="E2100"/>
  <c r="C2084"/>
  <c r="D2084"/>
  <c r="E2084"/>
  <c r="C2068"/>
  <c r="D2068"/>
  <c r="E2068"/>
  <c r="C2052"/>
  <c r="D2052"/>
  <c r="E2052"/>
  <c r="C2036"/>
  <c r="D2036"/>
  <c r="E2036"/>
  <c r="C2020"/>
  <c r="D2020"/>
  <c r="E2020"/>
  <c r="C2004"/>
  <c r="D2004"/>
  <c r="E2004"/>
  <c r="C1988"/>
  <c r="D1988"/>
  <c r="E1988"/>
  <c r="C1972"/>
  <c r="D1972"/>
  <c r="E1972"/>
  <c r="C1956"/>
  <c r="D1956"/>
  <c r="E1956"/>
  <c r="C1940"/>
  <c r="D1940"/>
  <c r="E1940"/>
  <c r="C1924"/>
  <c r="D1924"/>
  <c r="E1924"/>
  <c r="C1908"/>
  <c r="D1908"/>
  <c r="E1908"/>
  <c r="C1892"/>
  <c r="D1892"/>
  <c r="E1892"/>
  <c r="C1876"/>
  <c r="D1876"/>
  <c r="E1876"/>
  <c r="C1860"/>
  <c r="D1860"/>
  <c r="E1860"/>
  <c r="C1844"/>
  <c r="D1844"/>
  <c r="E1844"/>
  <c r="C1828"/>
  <c r="D1828"/>
  <c r="E1828"/>
  <c r="C1812"/>
  <c r="D1812"/>
  <c r="E1812"/>
  <c r="C1796"/>
  <c r="D1796"/>
  <c r="E1796"/>
  <c r="C1780"/>
  <c r="D1780"/>
  <c r="E1780"/>
  <c r="C1764"/>
  <c r="D1764"/>
  <c r="E1764"/>
  <c r="C1748"/>
  <c r="D1748"/>
  <c r="E1748"/>
  <c r="C1732"/>
  <c r="D1732"/>
  <c r="E1732"/>
  <c r="C1716"/>
  <c r="D1716"/>
  <c r="E1716"/>
  <c r="C1700"/>
  <c r="D1700"/>
  <c r="E1700"/>
  <c r="C1684"/>
  <c r="D1684"/>
  <c r="E1684"/>
  <c r="C1668"/>
  <c r="D1668"/>
  <c r="E1668"/>
  <c r="C1652"/>
  <c r="D1652"/>
  <c r="E1652"/>
  <c r="C1636"/>
  <c r="D1636"/>
  <c r="E1636"/>
  <c r="C1620"/>
  <c r="D1620"/>
  <c r="E1620"/>
  <c r="C1604"/>
  <c r="D1604"/>
  <c r="E1604"/>
  <c r="C1588"/>
  <c r="D1588"/>
  <c r="E1588"/>
  <c r="C1572"/>
  <c r="D1572"/>
  <c r="E1572"/>
  <c r="C1556"/>
  <c r="D1556"/>
  <c r="E1556"/>
  <c r="C1540"/>
  <c r="D1540"/>
  <c r="E1540"/>
  <c r="C1524"/>
  <c r="D1524"/>
  <c r="E1524"/>
  <c r="C1508"/>
  <c r="D1508"/>
  <c r="E1508"/>
  <c r="C1492"/>
  <c r="D1492"/>
  <c r="E1492"/>
  <c r="C1476"/>
  <c r="D1476"/>
  <c r="E1476"/>
  <c r="C1460"/>
  <c r="D1460"/>
  <c r="E1460"/>
  <c r="C1444"/>
  <c r="D1444"/>
  <c r="E1444"/>
  <c r="C1428"/>
  <c r="D1428"/>
  <c r="E1428"/>
  <c r="C1412"/>
  <c r="D1412"/>
  <c r="E1412"/>
  <c r="C1396"/>
  <c r="D1396"/>
  <c r="E1396"/>
  <c r="C1380"/>
  <c r="D1380"/>
  <c r="E1380"/>
  <c r="C1364"/>
  <c r="D1364"/>
  <c r="E1364"/>
  <c r="C1348"/>
  <c r="D1348"/>
  <c r="E1348"/>
  <c r="C1331"/>
  <c r="D1331"/>
  <c r="E1331"/>
  <c r="C1299"/>
  <c r="D1299"/>
  <c r="E1299"/>
  <c r="C1244"/>
  <c r="D1244"/>
  <c r="E1244"/>
  <c r="C1180"/>
  <c r="D1180"/>
  <c r="E1180"/>
  <c r="C1116"/>
  <c r="D1116"/>
  <c r="E1116"/>
  <c r="C1052"/>
  <c r="D1052"/>
  <c r="E1052"/>
  <c r="C988"/>
  <c r="D988"/>
  <c r="E988"/>
  <c r="D2185"/>
  <c r="C2185"/>
  <c r="E2185"/>
  <c r="D2169"/>
  <c r="C2169"/>
  <c r="E2169"/>
  <c r="D2153"/>
  <c r="C2153"/>
  <c r="E2153"/>
  <c r="D2137"/>
  <c r="C2137"/>
  <c r="E2137"/>
  <c r="D2121"/>
  <c r="C2121"/>
  <c r="E2121"/>
  <c r="D2105"/>
  <c r="C2105"/>
  <c r="E2105"/>
  <c r="D2089"/>
  <c r="C2089"/>
  <c r="E2089"/>
  <c r="D2073"/>
  <c r="C2073"/>
  <c r="E2073"/>
  <c r="D2057"/>
  <c r="C2057"/>
  <c r="E2057"/>
  <c r="D2041"/>
  <c r="C2041"/>
  <c r="E2041"/>
  <c r="D2025"/>
  <c r="C2025"/>
  <c r="E2025"/>
  <c r="D2009"/>
  <c r="C2009"/>
  <c r="E2009"/>
  <c r="D1993"/>
  <c r="C1993"/>
  <c r="E1993"/>
  <c r="D1977"/>
  <c r="C1977"/>
  <c r="E1977"/>
  <c r="D1961"/>
  <c r="C1961"/>
  <c r="E1961"/>
  <c r="D1945"/>
  <c r="C1945"/>
  <c r="E1945"/>
  <c r="D1929"/>
  <c r="C1929"/>
  <c r="E1929"/>
  <c r="D1913"/>
  <c r="C1913"/>
  <c r="E1913"/>
  <c r="D1897"/>
  <c r="C1897"/>
  <c r="E1897"/>
  <c r="D1881"/>
  <c r="C1881"/>
  <c r="E1881"/>
  <c r="D1865"/>
  <c r="C1865"/>
  <c r="E1865"/>
  <c r="D1849"/>
  <c r="C1849"/>
  <c r="E1849"/>
  <c r="D1833"/>
  <c r="C1833"/>
  <c r="E1833"/>
  <c r="D1817"/>
  <c r="C1817"/>
  <c r="E1817"/>
  <c r="D1801"/>
  <c r="C1801"/>
  <c r="E1801"/>
  <c r="D1785"/>
  <c r="C1785"/>
  <c r="E1785"/>
  <c r="D1769"/>
  <c r="C1769"/>
  <c r="E1769"/>
  <c r="D1753"/>
  <c r="C1753"/>
  <c r="E1753"/>
  <c r="D1737"/>
  <c r="C1737"/>
  <c r="E1737"/>
  <c r="D1721"/>
  <c r="C1721"/>
  <c r="E1721"/>
  <c r="D1705"/>
  <c r="C1705"/>
  <c r="E1705"/>
  <c r="D1689"/>
  <c r="C1689"/>
  <c r="E1689"/>
  <c r="D1673"/>
  <c r="C1673"/>
  <c r="E1673"/>
  <c r="D1657"/>
  <c r="C1657"/>
  <c r="E1657"/>
  <c r="C1641"/>
  <c r="D1641"/>
  <c r="E1641"/>
  <c r="C1625"/>
  <c r="D1625"/>
  <c r="E1625"/>
  <c r="C1609"/>
  <c r="D1609"/>
  <c r="E1609"/>
  <c r="C1593"/>
  <c r="D1593"/>
  <c r="E1593"/>
  <c r="C1577"/>
  <c r="D1577"/>
  <c r="E1577"/>
  <c r="C1561"/>
  <c r="D1561"/>
  <c r="E1561"/>
  <c r="C1545"/>
  <c r="D1545"/>
  <c r="E1545"/>
  <c r="C1529"/>
  <c r="D1529"/>
  <c r="E1529"/>
  <c r="C1513"/>
  <c r="D1513"/>
  <c r="E1513"/>
  <c r="C1497"/>
  <c r="D1497"/>
  <c r="E1497"/>
  <c r="C1481"/>
  <c r="D1481"/>
  <c r="E1481"/>
  <c r="C1465"/>
  <c r="D1465"/>
  <c r="E1465"/>
  <c r="C1449"/>
  <c r="D1449"/>
  <c r="E1449"/>
  <c r="C1433"/>
  <c r="D1433"/>
  <c r="E1433"/>
  <c r="C1417"/>
  <c r="D1417"/>
  <c r="E1417"/>
  <c r="C1401"/>
  <c r="D1401"/>
  <c r="E1401"/>
  <c r="C1385"/>
  <c r="D1385"/>
  <c r="E1385"/>
  <c r="C1369"/>
  <c r="D1369"/>
  <c r="E1369"/>
  <c r="C1353"/>
  <c r="D1353"/>
  <c r="E1353"/>
  <c r="C1337"/>
  <c r="D1337"/>
  <c r="E1337"/>
  <c r="C1308"/>
  <c r="D1308"/>
  <c r="E1308"/>
  <c r="C1264"/>
  <c r="D1264"/>
  <c r="E1264"/>
  <c r="C1200"/>
  <c r="D1200"/>
  <c r="E1200"/>
  <c r="C1136"/>
  <c r="D1136"/>
  <c r="E1136"/>
  <c r="C1072"/>
  <c r="D1072"/>
  <c r="E1072"/>
  <c r="C1008"/>
  <c r="D1008"/>
  <c r="E1008"/>
  <c r="C2190"/>
  <c r="D2190"/>
  <c r="E2190"/>
  <c r="C2174"/>
  <c r="D2174"/>
  <c r="E2174"/>
  <c r="C2158"/>
  <c r="D2158"/>
  <c r="E2158"/>
  <c r="C2142"/>
  <c r="D2142"/>
  <c r="E2142"/>
  <c r="C2126"/>
  <c r="D2126"/>
  <c r="E2126"/>
  <c r="C2110"/>
  <c r="D2110"/>
  <c r="E2110"/>
  <c r="C2094"/>
  <c r="D2094"/>
  <c r="E2094"/>
  <c r="C2078"/>
  <c r="D2078"/>
  <c r="E2078"/>
  <c r="C2062"/>
  <c r="D2062"/>
  <c r="E2062"/>
  <c r="C2046"/>
  <c r="D2046"/>
  <c r="E2046"/>
  <c r="C2030"/>
  <c r="D2030"/>
  <c r="E2030"/>
  <c r="C2014"/>
  <c r="D2014"/>
  <c r="E2014"/>
  <c r="C1998"/>
  <c r="D1998"/>
  <c r="E1998"/>
  <c r="C1982"/>
  <c r="D1982"/>
  <c r="E1982"/>
  <c r="C1966"/>
  <c r="D1966"/>
  <c r="E1966"/>
  <c r="C1950"/>
  <c r="D1950"/>
  <c r="E1950"/>
  <c r="C1934"/>
  <c r="D1934"/>
  <c r="E1934"/>
  <c r="C1918"/>
  <c r="D1918"/>
  <c r="E1918"/>
  <c r="C1902"/>
  <c r="D1902"/>
  <c r="E1902"/>
  <c r="C1886"/>
  <c r="D1886"/>
  <c r="E1886"/>
  <c r="C1870"/>
  <c r="D1870"/>
  <c r="E1870"/>
  <c r="C1854"/>
  <c r="D1854"/>
  <c r="E1854"/>
  <c r="C1838"/>
  <c r="D1838"/>
  <c r="E1838"/>
  <c r="C1822"/>
  <c r="D1822"/>
  <c r="E1822"/>
  <c r="C1806"/>
  <c r="D1806"/>
  <c r="E1806"/>
  <c r="C1790"/>
  <c r="D1790"/>
  <c r="E1790"/>
  <c r="C1774"/>
  <c r="D1774"/>
  <c r="E1774"/>
  <c r="C1758"/>
  <c r="D1758"/>
  <c r="E1758"/>
  <c r="C1742"/>
  <c r="D1742"/>
  <c r="E1742"/>
  <c r="C1726"/>
  <c r="D1726"/>
  <c r="E1726"/>
  <c r="C1710"/>
  <c r="D1710"/>
  <c r="E1710"/>
  <c r="C1694"/>
  <c r="D1694"/>
  <c r="E1694"/>
  <c r="C1678"/>
  <c r="D1678"/>
  <c r="E1678"/>
  <c r="C1662"/>
  <c r="D1662"/>
  <c r="E1662"/>
  <c r="C1646"/>
  <c r="D1646"/>
  <c r="E1646"/>
  <c r="C1630"/>
  <c r="D1630"/>
  <c r="E1630"/>
  <c r="C1614"/>
  <c r="D1614"/>
  <c r="E1614"/>
  <c r="C1598"/>
  <c r="D1598"/>
  <c r="E1598"/>
  <c r="C1582"/>
  <c r="D1582"/>
  <c r="E1582"/>
  <c r="C1566"/>
  <c r="D1566"/>
  <c r="E1566"/>
  <c r="C1550"/>
  <c r="D1550"/>
  <c r="E1550"/>
  <c r="C1534"/>
  <c r="D1534"/>
  <c r="E1534"/>
  <c r="C1518"/>
  <c r="D1518"/>
  <c r="E1518"/>
  <c r="C1502"/>
  <c r="D1502"/>
  <c r="E1502"/>
  <c r="C1486"/>
  <c r="D1486"/>
  <c r="E1486"/>
  <c r="C1470"/>
  <c r="D1470"/>
  <c r="E1470"/>
  <c r="C1454"/>
  <c r="D1454"/>
  <c r="E1454"/>
  <c r="C1438"/>
  <c r="D1438"/>
  <c r="E1438"/>
  <c r="C1422"/>
  <c r="D1422"/>
  <c r="E1422"/>
  <c r="C1406"/>
  <c r="D1406"/>
  <c r="E1406"/>
  <c r="C1390"/>
  <c r="D1390"/>
  <c r="E1390"/>
  <c r="C1374"/>
  <c r="D1374"/>
  <c r="E1374"/>
  <c r="C1358"/>
  <c r="D1358"/>
  <c r="E1358"/>
  <c r="C1342"/>
  <c r="D1342"/>
  <c r="E1342"/>
  <c r="C1319"/>
  <c r="D1319"/>
  <c r="E1319"/>
  <c r="C1284"/>
  <c r="D1284"/>
  <c r="E1284"/>
  <c r="C1220"/>
  <c r="D1220"/>
  <c r="E1220"/>
  <c r="C1156"/>
  <c r="D1156"/>
  <c r="E1156"/>
  <c r="C1092"/>
  <c r="D1092"/>
  <c r="E1092"/>
  <c r="C1028"/>
  <c r="D1028"/>
  <c r="E1028"/>
  <c r="C1283"/>
  <c r="D1283"/>
  <c r="E1283"/>
  <c r="C1267"/>
  <c r="D1267"/>
  <c r="E1267"/>
  <c r="C1251"/>
  <c r="D1251"/>
  <c r="E1251"/>
  <c r="C1235"/>
  <c r="D1235"/>
  <c r="E1235"/>
  <c r="C1219"/>
  <c r="D1219"/>
  <c r="E1219"/>
  <c r="C1203"/>
  <c r="D1203"/>
  <c r="E1203"/>
  <c r="C1187"/>
  <c r="D1187"/>
  <c r="E1187"/>
  <c r="C1171"/>
  <c r="D1171"/>
  <c r="E1171"/>
  <c r="C1155"/>
  <c r="D1155"/>
  <c r="E1155"/>
  <c r="C1139"/>
  <c r="D1139"/>
  <c r="E1139"/>
  <c r="C1123"/>
  <c r="D1123"/>
  <c r="E1123"/>
  <c r="C1107"/>
  <c r="D1107"/>
  <c r="E1107"/>
  <c r="C1091"/>
  <c r="D1091"/>
  <c r="E1091"/>
  <c r="C1075"/>
  <c r="D1075"/>
  <c r="E1075"/>
  <c r="C1059"/>
  <c r="D1059"/>
  <c r="E1059"/>
  <c r="C1043"/>
  <c r="D1043"/>
  <c r="E1043"/>
  <c r="C1027"/>
  <c r="D1027"/>
  <c r="E1027"/>
  <c r="C1011"/>
  <c r="D1011"/>
  <c r="E1011"/>
  <c r="C995"/>
  <c r="D995"/>
  <c r="E995"/>
  <c r="C979"/>
  <c r="D979"/>
  <c r="E979"/>
  <c r="C963"/>
  <c r="D963"/>
  <c r="E963"/>
  <c r="C947"/>
  <c r="D947"/>
  <c r="E947"/>
  <c r="C931"/>
  <c r="D931"/>
  <c r="E931"/>
  <c r="C915"/>
  <c r="D915"/>
  <c r="E915"/>
  <c r="C899"/>
  <c r="D899"/>
  <c r="E899"/>
  <c r="C883"/>
  <c r="D883"/>
  <c r="E883"/>
  <c r="C867"/>
  <c r="D867"/>
  <c r="E867"/>
  <c r="C850"/>
  <c r="D850"/>
  <c r="E850"/>
  <c r="C828"/>
  <c r="D828"/>
  <c r="E828"/>
  <c r="C807"/>
  <c r="D807"/>
  <c r="E807"/>
  <c r="C786"/>
  <c r="D786"/>
  <c r="E786"/>
  <c r="C755"/>
  <c r="D755"/>
  <c r="E755"/>
  <c r="C723"/>
  <c r="D723"/>
  <c r="E723"/>
  <c r="C691"/>
  <c r="D691"/>
  <c r="E691"/>
  <c r="C659"/>
  <c r="D659"/>
  <c r="E659"/>
  <c r="C627"/>
  <c r="D627"/>
  <c r="E627"/>
  <c r="C595"/>
  <c r="D595"/>
  <c r="E595"/>
  <c r="C563"/>
  <c r="D563"/>
  <c r="E563"/>
  <c r="C531"/>
  <c r="D531"/>
  <c r="E531"/>
  <c r="C499"/>
  <c r="D499"/>
  <c r="E499"/>
  <c r="C467"/>
  <c r="D467"/>
  <c r="E467"/>
  <c r="C435"/>
  <c r="D435"/>
  <c r="E435"/>
  <c r="C403"/>
  <c r="D403"/>
  <c r="E403"/>
  <c r="C371"/>
  <c r="D371"/>
  <c r="E371"/>
  <c r="C339"/>
  <c r="D339"/>
  <c r="E339"/>
  <c r="C307"/>
  <c r="D307"/>
  <c r="E307"/>
  <c r="C275"/>
  <c r="D275"/>
  <c r="E275"/>
  <c r="C243"/>
  <c r="D243"/>
  <c r="E243"/>
  <c r="C211"/>
  <c r="D211"/>
  <c r="E211"/>
  <c r="C179"/>
  <c r="D179"/>
  <c r="E179"/>
  <c r="C147"/>
  <c r="D147"/>
  <c r="E147"/>
  <c r="C115"/>
  <c r="D115"/>
  <c r="E115"/>
  <c r="C83"/>
  <c r="D83"/>
  <c r="E83"/>
  <c r="C51"/>
  <c r="D51"/>
  <c r="E51"/>
  <c r="C27"/>
  <c r="D27"/>
  <c r="E27"/>
  <c r="C976"/>
  <c r="D976"/>
  <c r="E976"/>
  <c r="C960"/>
  <c r="D960"/>
  <c r="E960"/>
  <c r="C944"/>
  <c r="D944"/>
  <c r="E944"/>
  <c r="C928"/>
  <c r="D928"/>
  <c r="E928"/>
  <c r="C912"/>
  <c r="D912"/>
  <c r="E912"/>
  <c r="C896"/>
  <c r="D896"/>
  <c r="E896"/>
  <c r="C880"/>
  <c r="D880"/>
  <c r="E880"/>
  <c r="C864"/>
  <c r="D864"/>
  <c r="E864"/>
  <c r="C846"/>
  <c r="D846"/>
  <c r="E846"/>
  <c r="C824"/>
  <c r="D824"/>
  <c r="E824"/>
  <c r="C803"/>
  <c r="D803"/>
  <c r="E803"/>
  <c r="C780"/>
  <c r="D780"/>
  <c r="E780"/>
  <c r="C748"/>
  <c r="D748"/>
  <c r="E748"/>
  <c r="C716"/>
  <c r="D716"/>
  <c r="E716"/>
  <c r="C684"/>
  <c r="D684"/>
  <c r="E684"/>
  <c r="C652"/>
  <c r="D652"/>
  <c r="E652"/>
  <c r="C620"/>
  <c r="D620"/>
  <c r="E620"/>
  <c r="C588"/>
  <c r="D588"/>
  <c r="E588"/>
  <c r="C556"/>
  <c r="D556"/>
  <c r="E556"/>
  <c r="C524"/>
  <c r="D524"/>
  <c r="E524"/>
  <c r="C492"/>
  <c r="D492"/>
  <c r="E492"/>
  <c r="C460"/>
  <c r="D460"/>
  <c r="E460"/>
  <c r="C428"/>
  <c r="D428"/>
  <c r="E428"/>
  <c r="C396"/>
  <c r="D396"/>
  <c r="E396"/>
  <c r="C364"/>
  <c r="D364"/>
  <c r="E364"/>
  <c r="C332"/>
  <c r="D332"/>
  <c r="E332"/>
  <c r="C300"/>
  <c r="D300"/>
  <c r="E300"/>
  <c r="C268"/>
  <c r="D268"/>
  <c r="E268"/>
  <c r="C236"/>
  <c r="D236"/>
  <c r="E236"/>
  <c r="C204"/>
  <c r="D204"/>
  <c r="E204"/>
  <c r="C172"/>
  <c r="D172"/>
  <c r="E172"/>
  <c r="C140"/>
  <c r="D140"/>
  <c r="E140"/>
  <c r="C108"/>
  <c r="D108"/>
  <c r="E108"/>
  <c r="C76"/>
  <c r="D76"/>
  <c r="E76"/>
  <c r="C44"/>
  <c r="D44"/>
  <c r="E44"/>
  <c r="C12"/>
  <c r="D12"/>
  <c r="E12"/>
  <c r="C1317"/>
  <c r="D1317"/>
  <c r="E1317"/>
  <c r="C1301"/>
  <c r="D1301"/>
  <c r="E1301"/>
  <c r="C1285"/>
  <c r="D1285"/>
  <c r="E1285"/>
  <c r="C1269"/>
  <c r="D1269"/>
  <c r="E1269"/>
  <c r="C1253"/>
  <c r="D1253"/>
  <c r="E1253"/>
  <c r="C1237"/>
  <c r="D1237"/>
  <c r="E1237"/>
  <c r="C1221"/>
  <c r="D1221"/>
  <c r="E1221"/>
  <c r="C1205"/>
  <c r="D1205"/>
  <c r="E1205"/>
  <c r="C1189"/>
  <c r="D1189"/>
  <c r="E1189"/>
  <c r="C1173"/>
  <c r="D1173"/>
  <c r="E1173"/>
  <c r="C1157"/>
  <c r="D1157"/>
  <c r="E1157"/>
  <c r="C1141"/>
  <c r="D1141"/>
  <c r="E1141"/>
  <c r="C1125"/>
  <c r="D1125"/>
  <c r="E1125"/>
  <c r="C1109"/>
  <c r="D1109"/>
  <c r="E1109"/>
  <c r="C1093"/>
  <c r="D1093"/>
  <c r="E1093"/>
  <c r="C1077"/>
  <c r="D1077"/>
  <c r="E1077"/>
  <c r="C1061"/>
  <c r="D1061"/>
  <c r="E1061"/>
  <c r="C1045"/>
  <c r="D1045"/>
  <c r="E1045"/>
  <c r="C1029"/>
  <c r="D1029"/>
  <c r="E1029"/>
  <c r="C1013"/>
  <c r="D1013"/>
  <c r="E1013"/>
  <c r="C997"/>
  <c r="D997"/>
  <c r="E997"/>
  <c r="C981"/>
  <c r="D981"/>
  <c r="E981"/>
  <c r="C965"/>
  <c r="D965"/>
  <c r="E965"/>
  <c r="C949"/>
  <c r="D949"/>
  <c r="E949"/>
  <c r="C933"/>
  <c r="D933"/>
  <c r="E933"/>
  <c r="C917"/>
  <c r="D917"/>
  <c r="E917"/>
  <c r="C901"/>
  <c r="D901"/>
  <c r="E901"/>
  <c r="C885"/>
  <c r="D885"/>
  <c r="E885"/>
  <c r="C869"/>
  <c r="D869"/>
  <c r="E869"/>
  <c r="C852"/>
  <c r="D852"/>
  <c r="E852"/>
  <c r="C831"/>
  <c r="D831"/>
  <c r="E831"/>
  <c r="C810"/>
  <c r="D810"/>
  <c r="E810"/>
  <c r="C788"/>
  <c r="D788"/>
  <c r="E788"/>
  <c r="C759"/>
  <c r="D759"/>
  <c r="E759"/>
  <c r="C727"/>
  <c r="D727"/>
  <c r="E727"/>
  <c r="C695"/>
  <c r="D695"/>
  <c r="E695"/>
  <c r="C663"/>
  <c r="D663"/>
  <c r="E663"/>
  <c r="C631"/>
  <c r="D631"/>
  <c r="E631"/>
  <c r="C599"/>
  <c r="D599"/>
  <c r="E599"/>
  <c r="C567"/>
  <c r="D567"/>
  <c r="E567"/>
  <c r="C535"/>
  <c r="D535"/>
  <c r="E535"/>
  <c r="C503"/>
  <c r="D503"/>
  <c r="E503"/>
  <c r="C471"/>
  <c r="D471"/>
  <c r="E471"/>
  <c r="C439"/>
  <c r="D439"/>
  <c r="E439"/>
  <c r="C407"/>
  <c r="D407"/>
  <c r="E407"/>
  <c r="C375"/>
  <c r="D375"/>
  <c r="E375"/>
  <c r="C343"/>
  <c r="D343"/>
  <c r="E343"/>
  <c r="C311"/>
  <c r="D311"/>
  <c r="E311"/>
  <c r="C279"/>
  <c r="D279"/>
  <c r="E279"/>
  <c r="C247"/>
  <c r="D247"/>
  <c r="E247"/>
  <c r="C215"/>
  <c r="D215"/>
  <c r="E215"/>
  <c r="C183"/>
  <c r="D183"/>
  <c r="E183"/>
  <c r="C151"/>
  <c r="D151"/>
  <c r="E151"/>
  <c r="C119"/>
  <c r="D119"/>
  <c r="E119"/>
  <c r="C87"/>
  <c r="D87"/>
  <c r="E87"/>
  <c r="C55"/>
  <c r="D55"/>
  <c r="E55"/>
  <c r="C23"/>
  <c r="D23"/>
  <c r="E23"/>
  <c r="C1330"/>
  <c r="D1330"/>
  <c r="E1330"/>
  <c r="C1314"/>
  <c r="D1314"/>
  <c r="E1314"/>
  <c r="C1298"/>
  <c r="D1298"/>
  <c r="E1298"/>
  <c r="C1282"/>
  <c r="D1282"/>
  <c r="E1282"/>
  <c r="C1266"/>
  <c r="D1266"/>
  <c r="E1266"/>
  <c r="C1250"/>
  <c r="D1250"/>
  <c r="E1250"/>
  <c r="C1234"/>
  <c r="D1234"/>
  <c r="E1234"/>
  <c r="C1218"/>
  <c r="D1218"/>
  <c r="E1218"/>
  <c r="C1202"/>
  <c r="D1202"/>
  <c r="E1202"/>
  <c r="C1186"/>
  <c r="D1186"/>
  <c r="E1186"/>
  <c r="C1170"/>
  <c r="D1170"/>
  <c r="E1170"/>
  <c r="C1154"/>
  <c r="D1154"/>
  <c r="E1154"/>
  <c r="C1138"/>
  <c r="D1138"/>
  <c r="E1138"/>
  <c r="C1122"/>
  <c r="D1122"/>
  <c r="E1122"/>
  <c r="C1106"/>
  <c r="D1106"/>
  <c r="E1106"/>
  <c r="C1090"/>
  <c r="D1090"/>
  <c r="E1090"/>
  <c r="C1074"/>
  <c r="D1074"/>
  <c r="E1074"/>
  <c r="C1058"/>
  <c r="D1058"/>
  <c r="E1058"/>
  <c r="C1042"/>
  <c r="D1042"/>
  <c r="E1042"/>
  <c r="C1026"/>
  <c r="D1026"/>
  <c r="E1026"/>
  <c r="C1010"/>
  <c r="D1010"/>
  <c r="E1010"/>
  <c r="C994"/>
  <c r="D994"/>
  <c r="E994"/>
  <c r="C978"/>
  <c r="D978"/>
  <c r="E978"/>
  <c r="C962"/>
  <c r="D962"/>
  <c r="E962"/>
  <c r="C946"/>
  <c r="D946"/>
  <c r="E946"/>
  <c r="C930"/>
  <c r="D930"/>
  <c r="E930"/>
  <c r="C914"/>
  <c r="D914"/>
  <c r="E914"/>
  <c r="C898"/>
  <c r="D898"/>
  <c r="E898"/>
  <c r="C882"/>
  <c r="D882"/>
  <c r="E882"/>
  <c r="C866"/>
  <c r="D866"/>
  <c r="E866"/>
  <c r="C848"/>
  <c r="D848"/>
  <c r="E848"/>
  <c r="C827"/>
  <c r="D827"/>
  <c r="E827"/>
  <c r="C806"/>
  <c r="D806"/>
  <c r="E806"/>
  <c r="C784"/>
  <c r="D784"/>
  <c r="E784"/>
  <c r="C752"/>
  <c r="D752"/>
  <c r="E752"/>
  <c r="C720"/>
  <c r="D720"/>
  <c r="E720"/>
  <c r="C688"/>
  <c r="D688"/>
  <c r="E688"/>
  <c r="C656"/>
  <c r="D656"/>
  <c r="E656"/>
  <c r="C624"/>
  <c r="D624"/>
  <c r="E624"/>
  <c r="C592"/>
  <c r="D592"/>
  <c r="E592"/>
  <c r="C560"/>
  <c r="D560"/>
  <c r="E560"/>
  <c r="C528"/>
  <c r="D528"/>
  <c r="E528"/>
  <c r="C496"/>
  <c r="D496"/>
  <c r="E496"/>
  <c r="C464"/>
  <c r="D464"/>
  <c r="E464"/>
  <c r="C432"/>
  <c r="D432"/>
  <c r="E432"/>
  <c r="C400"/>
  <c r="D400"/>
  <c r="E400"/>
  <c r="C368"/>
  <c r="D368"/>
  <c r="E368"/>
  <c r="C336"/>
  <c r="D336"/>
  <c r="E336"/>
  <c r="C304"/>
  <c r="D304"/>
  <c r="E304"/>
  <c r="C272"/>
  <c r="D272"/>
  <c r="E272"/>
  <c r="C240"/>
  <c r="D240"/>
  <c r="E240"/>
  <c r="C208"/>
  <c r="D208"/>
  <c r="E208"/>
  <c r="C176"/>
  <c r="D176"/>
  <c r="E176"/>
  <c r="C144"/>
  <c r="D144"/>
  <c r="E144"/>
  <c r="C112"/>
  <c r="D112"/>
  <c r="E112"/>
  <c r="C80"/>
  <c r="D80"/>
  <c r="E80"/>
  <c r="C48"/>
  <c r="D48"/>
  <c r="E48"/>
  <c r="C16"/>
  <c r="D16"/>
  <c r="E16"/>
  <c r="C774"/>
  <c r="D774"/>
  <c r="E774"/>
  <c r="C758"/>
  <c r="D758"/>
  <c r="E758"/>
  <c r="C742"/>
  <c r="D742"/>
  <c r="E742"/>
  <c r="C726"/>
  <c r="D726"/>
  <c r="E726"/>
  <c r="C710"/>
  <c r="D710"/>
  <c r="E710"/>
  <c r="C694"/>
  <c r="D694"/>
  <c r="E694"/>
  <c r="C678"/>
  <c r="D678"/>
  <c r="E678"/>
  <c r="C662"/>
  <c r="D662"/>
  <c r="E662"/>
  <c r="C646"/>
  <c r="D646"/>
  <c r="E646"/>
  <c r="C630"/>
  <c r="D630"/>
  <c r="E630"/>
  <c r="C614"/>
  <c r="D614"/>
  <c r="E614"/>
  <c r="C598"/>
  <c r="D598"/>
  <c r="E598"/>
  <c r="C582"/>
  <c r="D582"/>
  <c r="E582"/>
  <c r="C566"/>
  <c r="D566"/>
  <c r="E566"/>
  <c r="C550"/>
  <c r="D550"/>
  <c r="E550"/>
  <c r="C534"/>
  <c r="D534"/>
  <c r="E534"/>
  <c r="C518"/>
  <c r="D518"/>
  <c r="E518"/>
  <c r="C502"/>
  <c r="D502"/>
  <c r="E502"/>
  <c r="C486"/>
  <c r="D486"/>
  <c r="E486"/>
  <c r="C470"/>
  <c r="D470"/>
  <c r="E470"/>
  <c r="C454"/>
  <c r="D454"/>
  <c r="E454"/>
  <c r="C438"/>
  <c r="D438"/>
  <c r="E438"/>
  <c r="C422"/>
  <c r="D422"/>
  <c r="E422"/>
  <c r="C406"/>
  <c r="D406"/>
  <c r="E406"/>
  <c r="C390"/>
  <c r="D390"/>
  <c r="E390"/>
  <c r="C374"/>
  <c r="D374"/>
  <c r="E374"/>
  <c r="C358"/>
  <c r="D358"/>
  <c r="E358"/>
  <c r="C342"/>
  <c r="D342"/>
  <c r="E342"/>
  <c r="C326"/>
  <c r="D326"/>
  <c r="E326"/>
  <c r="C310"/>
  <c r="D310"/>
  <c r="E310"/>
  <c r="C294"/>
  <c r="D294"/>
  <c r="E294"/>
  <c r="C278"/>
  <c r="D278"/>
  <c r="E278"/>
  <c r="C262"/>
  <c r="D262"/>
  <c r="E262"/>
  <c r="C246"/>
  <c r="D246"/>
  <c r="E246"/>
  <c r="C230"/>
  <c r="D230"/>
  <c r="E230"/>
  <c r="C214"/>
  <c r="D214"/>
  <c r="E214"/>
  <c r="C198"/>
  <c r="D198"/>
  <c r="E198"/>
  <c r="C182"/>
  <c r="D182"/>
  <c r="E182"/>
  <c r="C166"/>
  <c r="D166"/>
  <c r="E166"/>
  <c r="C150"/>
  <c r="D150"/>
  <c r="E150"/>
  <c r="C134"/>
  <c r="D134"/>
  <c r="E134"/>
  <c r="C118"/>
  <c r="D118"/>
  <c r="E118"/>
  <c r="C102"/>
  <c r="D102"/>
  <c r="E102"/>
  <c r="C86"/>
  <c r="D86"/>
  <c r="E86"/>
  <c r="C70"/>
  <c r="D70"/>
  <c r="E70"/>
  <c r="C54"/>
  <c r="D54"/>
  <c r="E54"/>
  <c r="C38"/>
  <c r="D38"/>
  <c r="E38"/>
  <c r="C22"/>
  <c r="D22"/>
  <c r="E22"/>
  <c r="C6"/>
  <c r="D6"/>
  <c r="E6"/>
  <c r="C841"/>
  <c r="D841"/>
  <c r="E841"/>
  <c r="C825"/>
  <c r="D825"/>
  <c r="E825"/>
  <c r="C809"/>
  <c r="D809"/>
  <c r="E809"/>
  <c r="C793"/>
  <c r="D793"/>
  <c r="E793"/>
  <c r="C777"/>
  <c r="D777"/>
  <c r="E777"/>
  <c r="C761"/>
  <c r="D761"/>
  <c r="E761"/>
  <c r="C745"/>
  <c r="D745"/>
  <c r="E745"/>
  <c r="C729"/>
  <c r="D729"/>
  <c r="E729"/>
  <c r="C713"/>
  <c r="D713"/>
  <c r="E713"/>
  <c r="C697"/>
  <c r="D697"/>
  <c r="E697"/>
  <c r="C681"/>
  <c r="D681"/>
  <c r="E681"/>
  <c r="C665"/>
  <c r="D665"/>
  <c r="E665"/>
  <c r="C649"/>
  <c r="D649"/>
  <c r="E649"/>
  <c r="C633"/>
  <c r="D633"/>
  <c r="E633"/>
  <c r="C617"/>
  <c r="D617"/>
  <c r="E617"/>
  <c r="C601"/>
  <c r="D601"/>
  <c r="E601"/>
  <c r="C585"/>
  <c r="D585"/>
  <c r="E585"/>
  <c r="C569"/>
  <c r="D569"/>
  <c r="E569"/>
  <c r="C553"/>
  <c r="D553"/>
  <c r="E553"/>
  <c r="C537"/>
  <c r="D537"/>
  <c r="E537"/>
  <c r="C521"/>
  <c r="D521"/>
  <c r="E521"/>
  <c r="C505"/>
  <c r="D505"/>
  <c r="E505"/>
  <c r="C489"/>
  <c r="D489"/>
  <c r="E489"/>
  <c r="C473"/>
  <c r="D473"/>
  <c r="E473"/>
  <c r="C457"/>
  <c r="D457"/>
  <c r="E457"/>
  <c r="C441"/>
  <c r="D441"/>
  <c r="E441"/>
  <c r="C425"/>
  <c r="D425"/>
  <c r="E425"/>
  <c r="C409"/>
  <c r="D409"/>
  <c r="E409"/>
  <c r="C393"/>
  <c r="D393"/>
  <c r="E393"/>
  <c r="C377"/>
  <c r="D377"/>
  <c r="E377"/>
  <c r="C361"/>
  <c r="D361"/>
  <c r="E361"/>
  <c r="C345"/>
  <c r="D345"/>
  <c r="E345"/>
  <c r="C329"/>
  <c r="D329"/>
  <c r="E329"/>
  <c r="C313"/>
  <c r="D313"/>
  <c r="E313"/>
  <c r="C297"/>
  <c r="D297"/>
  <c r="E297"/>
  <c r="C281"/>
  <c r="D281"/>
  <c r="E281"/>
  <c r="C265"/>
  <c r="D265"/>
  <c r="E265"/>
  <c r="C249"/>
  <c r="D249"/>
  <c r="E249"/>
  <c r="C233"/>
  <c r="D233"/>
  <c r="E233"/>
  <c r="C217"/>
  <c r="D217"/>
  <c r="E217"/>
  <c r="C201"/>
  <c r="D201"/>
  <c r="E201"/>
  <c r="C185"/>
  <c r="D185"/>
  <c r="E185"/>
  <c r="C169"/>
  <c r="D169"/>
  <c r="E169"/>
  <c r="C153"/>
  <c r="D153"/>
  <c r="E153"/>
  <c r="C137"/>
  <c r="D137"/>
  <c r="E137"/>
  <c r="C121"/>
  <c r="D121"/>
  <c r="E121"/>
  <c r="C105"/>
  <c r="D105"/>
  <c r="E105"/>
  <c r="C89"/>
  <c r="D89"/>
  <c r="E89"/>
  <c r="C73"/>
  <c r="D73"/>
  <c r="E73"/>
  <c r="C57"/>
  <c r="D57"/>
  <c r="E57"/>
  <c r="C41"/>
  <c r="D41"/>
  <c r="E41"/>
  <c r="C25"/>
  <c r="D25"/>
  <c r="E25"/>
  <c r="C9"/>
  <c r="D9"/>
  <c r="E9"/>
  <c r="C99"/>
  <c r="D99"/>
  <c r="E99"/>
  <c r="C67"/>
  <c r="D67"/>
  <c r="E67"/>
  <c r="C35"/>
  <c r="D35"/>
  <c r="E35"/>
  <c r="C980"/>
  <c r="D980"/>
  <c r="E980"/>
  <c r="C964"/>
  <c r="D964"/>
  <c r="E964"/>
  <c r="C948"/>
  <c r="D948"/>
  <c r="E948"/>
  <c r="C932"/>
  <c r="D932"/>
  <c r="E932"/>
  <c r="C916"/>
  <c r="D916"/>
  <c r="E916"/>
  <c r="C900"/>
  <c r="D900"/>
  <c r="E900"/>
  <c r="C884"/>
  <c r="D884"/>
  <c r="E884"/>
  <c r="C868"/>
  <c r="D868"/>
  <c r="E868"/>
  <c r="C851"/>
  <c r="D851"/>
  <c r="E851"/>
  <c r="C830"/>
  <c r="D830"/>
  <c r="E830"/>
  <c r="C808"/>
  <c r="D808"/>
  <c r="E808"/>
  <c r="C787"/>
  <c r="D787"/>
  <c r="E787"/>
  <c r="C756"/>
  <c r="D756"/>
  <c r="E756"/>
  <c r="C724"/>
  <c r="D724"/>
  <c r="E724"/>
  <c r="C692"/>
  <c r="D692"/>
  <c r="E692"/>
  <c r="C660"/>
  <c r="D660"/>
  <c r="E660"/>
  <c r="C628"/>
  <c r="D628"/>
  <c r="E628"/>
  <c r="C596"/>
  <c r="D596"/>
  <c r="E596"/>
  <c r="C564"/>
  <c r="D564"/>
  <c r="E564"/>
  <c r="C532"/>
  <c r="D532"/>
  <c r="E532"/>
  <c r="C500"/>
  <c r="D500"/>
  <c r="E500"/>
  <c r="C468"/>
  <c r="D468"/>
  <c r="E468"/>
  <c r="C436"/>
  <c r="D436"/>
  <c r="E436"/>
  <c r="C404"/>
  <c r="D404"/>
  <c r="E404"/>
  <c r="C372"/>
  <c r="D372"/>
  <c r="E372"/>
  <c r="C340"/>
  <c r="D340"/>
  <c r="E340"/>
  <c r="C308"/>
  <c r="D308"/>
  <c r="E308"/>
  <c r="C276"/>
  <c r="D276"/>
  <c r="E276"/>
  <c r="C244"/>
  <c r="D244"/>
  <c r="E244"/>
  <c r="C212"/>
  <c r="D212"/>
  <c r="E212"/>
  <c r="C180"/>
  <c r="D180"/>
  <c r="E180"/>
  <c r="C148"/>
  <c r="D148"/>
  <c r="E148"/>
  <c r="C116"/>
  <c r="D116"/>
  <c r="E116"/>
  <c r="C84"/>
  <c r="D84"/>
  <c r="E84"/>
  <c r="C52"/>
  <c r="D52"/>
  <c r="E52"/>
  <c r="C20"/>
  <c r="D20"/>
  <c r="E20"/>
  <c r="C1321"/>
  <c r="D1321"/>
  <c r="E1321"/>
  <c r="C1305"/>
  <c r="D1305"/>
  <c r="E1305"/>
  <c r="C1289"/>
  <c r="D1289"/>
  <c r="E1289"/>
  <c r="C1273"/>
  <c r="D1273"/>
  <c r="E1273"/>
  <c r="C1257"/>
  <c r="D1257"/>
  <c r="E1257"/>
  <c r="C1241"/>
  <c r="D1241"/>
  <c r="E1241"/>
  <c r="C1225"/>
  <c r="D1225"/>
  <c r="E1225"/>
  <c r="C1209"/>
  <c r="D1209"/>
  <c r="E1209"/>
  <c r="C1193"/>
  <c r="D1193"/>
  <c r="E1193"/>
  <c r="C1177"/>
  <c r="D1177"/>
  <c r="E1177"/>
  <c r="C1161"/>
  <c r="D1161"/>
  <c r="E1161"/>
  <c r="C1145"/>
  <c r="D1145"/>
  <c r="E1145"/>
  <c r="C1129"/>
  <c r="D1129"/>
  <c r="E1129"/>
  <c r="C1113"/>
  <c r="D1113"/>
  <c r="E1113"/>
  <c r="C1097"/>
  <c r="D1097"/>
  <c r="E1097"/>
  <c r="C1081"/>
  <c r="D1081"/>
  <c r="E1081"/>
  <c r="C1065"/>
  <c r="D1065"/>
  <c r="E1065"/>
  <c r="C1049"/>
  <c r="D1049"/>
  <c r="E1049"/>
  <c r="C1033"/>
  <c r="D1033"/>
  <c r="E1033"/>
  <c r="C1017"/>
  <c r="D1017"/>
  <c r="E1017"/>
  <c r="C1001"/>
  <c r="D1001"/>
  <c r="E1001"/>
  <c r="C985"/>
  <c r="D985"/>
  <c r="E985"/>
  <c r="C969"/>
  <c r="D969"/>
  <c r="E969"/>
  <c r="C953"/>
  <c r="D953"/>
  <c r="E953"/>
  <c r="C937"/>
  <c r="D937"/>
  <c r="E937"/>
  <c r="C921"/>
  <c r="D921"/>
  <c r="E921"/>
  <c r="C905"/>
  <c r="D905"/>
  <c r="E905"/>
  <c r="C889"/>
  <c r="D889"/>
  <c r="E889"/>
  <c r="C873"/>
  <c r="D873"/>
  <c r="E873"/>
  <c r="C857"/>
  <c r="D857"/>
  <c r="E857"/>
  <c r="C836"/>
  <c r="D836"/>
  <c r="E836"/>
  <c r="C815"/>
  <c r="D815"/>
  <c r="E815"/>
  <c r="C794"/>
  <c r="D794"/>
  <c r="E794"/>
  <c r="C767"/>
  <c r="D767"/>
  <c r="E767"/>
  <c r="C735"/>
  <c r="D735"/>
  <c r="E735"/>
  <c r="C703"/>
  <c r="D703"/>
  <c r="E703"/>
  <c r="C671"/>
  <c r="D671"/>
  <c r="E671"/>
  <c r="C639"/>
  <c r="D639"/>
  <c r="E639"/>
  <c r="C607"/>
  <c r="D607"/>
  <c r="E607"/>
  <c r="C575"/>
  <c r="D575"/>
  <c r="E575"/>
  <c r="C543"/>
  <c r="D543"/>
  <c r="E543"/>
  <c r="C511"/>
  <c r="D511"/>
  <c r="E511"/>
  <c r="C479"/>
  <c r="D479"/>
  <c r="E479"/>
  <c r="C447"/>
  <c r="D447"/>
  <c r="E447"/>
  <c r="C415"/>
  <c r="D415"/>
  <c r="E415"/>
  <c r="C383"/>
  <c r="D383"/>
  <c r="E383"/>
  <c r="C351"/>
  <c r="D351"/>
  <c r="E351"/>
  <c r="C319"/>
  <c r="D319"/>
  <c r="E319"/>
  <c r="C287"/>
  <c r="D287"/>
  <c r="E287"/>
  <c r="C255"/>
  <c r="D255"/>
  <c r="E255"/>
  <c r="C223"/>
  <c r="D223"/>
  <c r="E223"/>
  <c r="C191"/>
  <c r="D191"/>
  <c r="E191"/>
  <c r="C159"/>
  <c r="D159"/>
  <c r="E159"/>
  <c r="C127"/>
  <c r="D127"/>
  <c r="E127"/>
  <c r="C95"/>
  <c r="D95"/>
  <c r="E95"/>
  <c r="C63"/>
  <c r="D63"/>
  <c r="E63"/>
  <c r="C31"/>
  <c r="D31"/>
  <c r="E31"/>
  <c r="C1334"/>
  <c r="D1334"/>
  <c r="E1334"/>
  <c r="C1318"/>
  <c r="D1318"/>
  <c r="E1318"/>
  <c r="C1302"/>
  <c r="D1302"/>
  <c r="E1302"/>
  <c r="C1286"/>
  <c r="D1286"/>
  <c r="E1286"/>
  <c r="C1270"/>
  <c r="D1270"/>
  <c r="E1270"/>
  <c r="C1254"/>
  <c r="D1254"/>
  <c r="E1254"/>
  <c r="C1238"/>
  <c r="D1238"/>
  <c r="E1238"/>
  <c r="C1222"/>
  <c r="D1222"/>
  <c r="E1222"/>
  <c r="C1206"/>
  <c r="D1206"/>
  <c r="E1206"/>
  <c r="C1190"/>
  <c r="D1190"/>
  <c r="E1190"/>
  <c r="C1174"/>
  <c r="D1174"/>
  <c r="E1174"/>
  <c r="C1158"/>
  <c r="D1158"/>
  <c r="E1158"/>
  <c r="C1142"/>
  <c r="D1142"/>
  <c r="E1142"/>
  <c r="C1126"/>
  <c r="D1126"/>
  <c r="E1126"/>
  <c r="C1110"/>
  <c r="D1110"/>
  <c r="E1110"/>
  <c r="C1094"/>
  <c r="D1094"/>
  <c r="E1094"/>
  <c r="C1078"/>
  <c r="D1078"/>
  <c r="E1078"/>
  <c r="C1062"/>
  <c r="D1062"/>
  <c r="E1062"/>
  <c r="C1046"/>
  <c r="D1046"/>
  <c r="E1046"/>
  <c r="C1030"/>
  <c r="D1030"/>
  <c r="E1030"/>
  <c r="C1014"/>
  <c r="D1014"/>
  <c r="E1014"/>
  <c r="C998"/>
  <c r="D998"/>
  <c r="E998"/>
  <c r="C982"/>
  <c r="D982"/>
  <c r="E982"/>
  <c r="C966"/>
  <c r="D966"/>
  <c r="E966"/>
  <c r="C950"/>
  <c r="D950"/>
  <c r="E950"/>
  <c r="C934"/>
  <c r="D934"/>
  <c r="E934"/>
  <c r="C918"/>
  <c r="D918"/>
  <c r="E918"/>
  <c r="C902"/>
  <c r="D902"/>
  <c r="E902"/>
  <c r="C886"/>
  <c r="D886"/>
  <c r="E886"/>
  <c r="C870"/>
  <c r="D870"/>
  <c r="E870"/>
  <c r="C854"/>
  <c r="D854"/>
  <c r="E854"/>
  <c r="C832"/>
  <c r="D832"/>
  <c r="E832"/>
  <c r="C811"/>
  <c r="D811"/>
  <c r="E811"/>
  <c r="C790"/>
  <c r="D790"/>
  <c r="E790"/>
  <c r="C760"/>
  <c r="D760"/>
  <c r="E760"/>
  <c r="C728"/>
  <c r="D728"/>
  <c r="E728"/>
  <c r="C696"/>
  <c r="D696"/>
  <c r="E696"/>
  <c r="C664"/>
  <c r="D664"/>
  <c r="E664"/>
  <c r="C632"/>
  <c r="D632"/>
  <c r="E632"/>
  <c r="C600"/>
  <c r="D600"/>
  <c r="E600"/>
  <c r="C568"/>
  <c r="D568"/>
  <c r="E568"/>
  <c r="C536"/>
  <c r="D536"/>
  <c r="E536"/>
  <c r="C504"/>
  <c r="D504"/>
  <c r="E504"/>
  <c r="C472"/>
  <c r="D472"/>
  <c r="E472"/>
  <c r="C440"/>
  <c r="D440"/>
  <c r="E440"/>
  <c r="C408"/>
  <c r="D408"/>
  <c r="E408"/>
  <c r="C376"/>
  <c r="D376"/>
  <c r="E376"/>
  <c r="C344"/>
  <c r="D344"/>
  <c r="E344"/>
  <c r="C312"/>
  <c r="D312"/>
  <c r="E312"/>
  <c r="C280"/>
  <c r="D280"/>
  <c r="E280"/>
  <c r="C248"/>
  <c r="D248"/>
  <c r="E248"/>
  <c r="C216"/>
  <c r="D216"/>
  <c r="E216"/>
  <c r="C184"/>
  <c r="D184"/>
  <c r="E184"/>
  <c r="C152"/>
  <c r="D152"/>
  <c r="E152"/>
  <c r="C120"/>
  <c r="D120"/>
  <c r="E120"/>
  <c r="C88"/>
  <c r="D88"/>
  <c r="E88"/>
  <c r="C56"/>
  <c r="D56"/>
  <c r="E56"/>
  <c r="C24"/>
  <c r="D24"/>
  <c r="E24"/>
  <c r="C778"/>
  <c r="D778"/>
  <c r="E778"/>
  <c r="C762"/>
  <c r="D762"/>
  <c r="E762"/>
  <c r="C746"/>
  <c r="D746"/>
  <c r="E746"/>
  <c r="C730"/>
  <c r="D730"/>
  <c r="E730"/>
  <c r="C714"/>
  <c r="D714"/>
  <c r="E714"/>
  <c r="C698"/>
  <c r="D698"/>
  <c r="E698"/>
  <c r="C682"/>
  <c r="D682"/>
  <c r="E682"/>
  <c r="C666"/>
  <c r="D666"/>
  <c r="E666"/>
  <c r="C650"/>
  <c r="D650"/>
  <c r="E650"/>
  <c r="C634"/>
  <c r="D634"/>
  <c r="E634"/>
  <c r="C618"/>
  <c r="D618"/>
  <c r="E618"/>
  <c r="C602"/>
  <c r="D602"/>
  <c r="E602"/>
  <c r="C586"/>
  <c r="D586"/>
  <c r="E586"/>
  <c r="C570"/>
  <c r="D570"/>
  <c r="E570"/>
  <c r="C554"/>
  <c r="D554"/>
  <c r="E554"/>
  <c r="C538"/>
  <c r="D538"/>
  <c r="E538"/>
  <c r="C522"/>
  <c r="D522"/>
  <c r="E522"/>
  <c r="C506"/>
  <c r="D506"/>
  <c r="E506"/>
  <c r="C490"/>
  <c r="D490"/>
  <c r="E490"/>
  <c r="C474"/>
  <c r="D474"/>
  <c r="E474"/>
  <c r="C458"/>
  <c r="D458"/>
  <c r="E458"/>
  <c r="C442"/>
  <c r="D442"/>
  <c r="E442"/>
  <c r="C426"/>
  <c r="D426"/>
  <c r="E426"/>
  <c r="C410"/>
  <c r="D410"/>
  <c r="E410"/>
  <c r="C394"/>
  <c r="D394"/>
  <c r="E394"/>
  <c r="C378"/>
  <c r="D378"/>
  <c r="E378"/>
  <c r="C362"/>
  <c r="D362"/>
  <c r="E362"/>
  <c r="C346"/>
  <c r="D346"/>
  <c r="E346"/>
  <c r="C330"/>
  <c r="D330"/>
  <c r="E330"/>
  <c r="C314"/>
  <c r="D314"/>
  <c r="E314"/>
  <c r="C298"/>
  <c r="D298"/>
  <c r="E298"/>
  <c r="C282"/>
  <c r="D282"/>
  <c r="E282"/>
  <c r="C266"/>
  <c r="D266"/>
  <c r="E266"/>
  <c r="C250"/>
  <c r="D250"/>
  <c r="E250"/>
  <c r="C234"/>
  <c r="D234"/>
  <c r="E234"/>
  <c r="C218"/>
  <c r="D218"/>
  <c r="E218"/>
  <c r="C202"/>
  <c r="D202"/>
  <c r="E202"/>
  <c r="C186"/>
  <c r="D186"/>
  <c r="E186"/>
  <c r="C170"/>
  <c r="D170"/>
  <c r="E170"/>
  <c r="C154"/>
  <c r="D154"/>
  <c r="E154"/>
  <c r="C138"/>
  <c r="D138"/>
  <c r="E138"/>
  <c r="C122"/>
  <c r="D122"/>
  <c r="E122"/>
  <c r="C106"/>
  <c r="D106"/>
  <c r="E106"/>
  <c r="C90"/>
  <c r="D90"/>
  <c r="E90"/>
  <c r="C74"/>
  <c r="D74"/>
  <c r="E74"/>
  <c r="C58"/>
  <c r="D58"/>
  <c r="E58"/>
  <c r="C42"/>
  <c r="D42"/>
  <c r="E42"/>
  <c r="C26"/>
  <c r="D26"/>
  <c r="E26"/>
  <c r="C10"/>
  <c r="D10"/>
  <c r="E10"/>
  <c r="C845"/>
  <c r="D845"/>
  <c r="E845"/>
  <c r="C829"/>
  <c r="D829"/>
  <c r="E829"/>
  <c r="C813"/>
  <c r="D813"/>
  <c r="E813"/>
  <c r="C797"/>
  <c r="D797"/>
  <c r="E797"/>
  <c r="C781"/>
  <c r="D781"/>
  <c r="E781"/>
  <c r="C765"/>
  <c r="D765"/>
  <c r="E765"/>
  <c r="C749"/>
  <c r="D749"/>
  <c r="E749"/>
  <c r="C733"/>
  <c r="D733"/>
  <c r="E733"/>
  <c r="C717"/>
  <c r="D717"/>
  <c r="E717"/>
  <c r="C701"/>
  <c r="D701"/>
  <c r="E701"/>
  <c r="C685"/>
  <c r="D685"/>
  <c r="E685"/>
  <c r="C669"/>
  <c r="D669"/>
  <c r="E669"/>
  <c r="C653"/>
  <c r="D653"/>
  <c r="E653"/>
  <c r="C637"/>
  <c r="D637"/>
  <c r="E637"/>
  <c r="C621"/>
  <c r="D621"/>
  <c r="E621"/>
  <c r="C605"/>
  <c r="D605"/>
  <c r="E605"/>
  <c r="C589"/>
  <c r="D589"/>
  <c r="E589"/>
  <c r="C573"/>
  <c r="D573"/>
  <c r="E573"/>
  <c r="C557"/>
  <c r="D557"/>
  <c r="E557"/>
  <c r="C541"/>
  <c r="D541"/>
  <c r="E541"/>
  <c r="C525"/>
  <c r="D525"/>
  <c r="E525"/>
  <c r="C509"/>
  <c r="D509"/>
  <c r="E509"/>
  <c r="C493"/>
  <c r="D493"/>
  <c r="E493"/>
  <c r="C477"/>
  <c r="D477"/>
  <c r="E477"/>
  <c r="C461"/>
  <c r="D461"/>
  <c r="E461"/>
  <c r="C445"/>
  <c r="D445"/>
  <c r="E445"/>
  <c r="C429"/>
  <c r="D429"/>
  <c r="E429"/>
  <c r="C413"/>
  <c r="D413"/>
  <c r="E413"/>
  <c r="C397"/>
  <c r="D397"/>
  <c r="E397"/>
  <c r="C381"/>
  <c r="D381"/>
  <c r="E381"/>
  <c r="C365"/>
  <c r="D365"/>
  <c r="E365"/>
  <c r="C349"/>
  <c r="D349"/>
  <c r="E349"/>
  <c r="C333"/>
  <c r="D333"/>
  <c r="E333"/>
  <c r="C317"/>
  <c r="D317"/>
  <c r="E317"/>
  <c r="C301"/>
  <c r="D301"/>
  <c r="E301"/>
  <c r="C285"/>
  <c r="D285"/>
  <c r="E285"/>
  <c r="C269"/>
  <c r="D269"/>
  <c r="E269"/>
  <c r="C253"/>
  <c r="D253"/>
  <c r="E253"/>
  <c r="C237"/>
  <c r="D237"/>
  <c r="E237"/>
  <c r="C221"/>
  <c r="D221"/>
  <c r="E221"/>
  <c r="C205"/>
  <c r="D205"/>
  <c r="E205"/>
  <c r="C189"/>
  <c r="D189"/>
  <c r="E189"/>
  <c r="C173"/>
  <c r="D173"/>
  <c r="E173"/>
  <c r="C157"/>
  <c r="D157"/>
  <c r="E157"/>
  <c r="C141"/>
  <c r="D141"/>
  <c r="E141"/>
  <c r="C125"/>
  <c r="D125"/>
  <c r="E125"/>
  <c r="C109"/>
  <c r="D109"/>
  <c r="E109"/>
  <c r="C93"/>
  <c r="D93"/>
  <c r="E93"/>
  <c r="C77"/>
  <c r="D77"/>
  <c r="E77"/>
  <c r="C61"/>
  <c r="D61"/>
  <c r="E61"/>
  <c r="C45"/>
  <c r="D45"/>
  <c r="E45"/>
  <c r="C29"/>
  <c r="D29"/>
  <c r="E29"/>
  <c r="C13"/>
  <c r="D13"/>
  <c r="E13"/>
  <c r="C11"/>
  <c r="D11"/>
  <c r="E11"/>
  <c r="C968"/>
  <c r="D968"/>
  <c r="E968"/>
  <c r="C952"/>
  <c r="D952"/>
  <c r="E952"/>
  <c r="C936"/>
  <c r="D936"/>
  <c r="E936"/>
  <c r="C920"/>
  <c r="D920"/>
  <c r="E920"/>
  <c r="C904"/>
  <c r="D904"/>
  <c r="E904"/>
  <c r="C888"/>
  <c r="D888"/>
  <c r="E888"/>
  <c r="C872"/>
  <c r="D872"/>
  <c r="E872"/>
  <c r="C856"/>
  <c r="D856"/>
  <c r="E856"/>
  <c r="C835"/>
  <c r="D835"/>
  <c r="E835"/>
  <c r="C814"/>
  <c r="D814"/>
  <c r="E814"/>
  <c r="C792"/>
  <c r="D792"/>
  <c r="E792"/>
  <c r="C764"/>
  <c r="D764"/>
  <c r="E764"/>
  <c r="C732"/>
  <c r="D732"/>
  <c r="E732"/>
  <c r="C700"/>
  <c r="D700"/>
  <c r="E700"/>
  <c r="C668"/>
  <c r="D668"/>
  <c r="E668"/>
  <c r="C636"/>
  <c r="D636"/>
  <c r="E636"/>
  <c r="C604"/>
  <c r="D604"/>
  <c r="E604"/>
  <c r="C572"/>
  <c r="D572"/>
  <c r="E572"/>
  <c r="C540"/>
  <c r="D540"/>
  <c r="E540"/>
  <c r="C508"/>
  <c r="D508"/>
  <c r="E508"/>
  <c r="C476"/>
  <c r="D476"/>
  <c r="E476"/>
  <c r="C444"/>
  <c r="D444"/>
  <c r="E444"/>
  <c r="C412"/>
  <c r="D412"/>
  <c r="E412"/>
  <c r="C380"/>
  <c r="D380"/>
  <c r="E380"/>
  <c r="C348"/>
  <c r="D348"/>
  <c r="E348"/>
  <c r="C316"/>
  <c r="D316"/>
  <c r="E316"/>
  <c r="C284"/>
  <c r="D284"/>
  <c r="E284"/>
  <c r="C252"/>
  <c r="D252"/>
  <c r="E252"/>
  <c r="C220"/>
  <c r="D220"/>
  <c r="E220"/>
  <c r="C188"/>
  <c r="D188"/>
  <c r="E188"/>
  <c r="C156"/>
  <c r="D156"/>
  <c r="E156"/>
  <c r="C124"/>
  <c r="D124"/>
  <c r="E124"/>
  <c r="C92"/>
  <c r="D92"/>
  <c r="E92"/>
  <c r="C60"/>
  <c r="D60"/>
  <c r="E60"/>
  <c r="C28"/>
  <c r="D28"/>
  <c r="E28"/>
  <c r="C1325"/>
  <c r="D1325"/>
  <c r="E1325"/>
  <c r="C1309"/>
  <c r="D1309"/>
  <c r="E1309"/>
  <c r="C1293"/>
  <c r="D1293"/>
  <c r="E1293"/>
  <c r="C1277"/>
  <c r="D1277"/>
  <c r="E1277"/>
  <c r="C1261"/>
  <c r="D1261"/>
  <c r="E1261"/>
  <c r="C1245"/>
  <c r="D1245"/>
  <c r="E1245"/>
  <c r="C1229"/>
  <c r="D1229"/>
  <c r="E1229"/>
  <c r="C1213"/>
  <c r="D1213"/>
  <c r="E1213"/>
  <c r="C1197"/>
  <c r="D1197"/>
  <c r="E1197"/>
  <c r="C1181"/>
  <c r="D1181"/>
  <c r="E1181"/>
  <c r="C1165"/>
  <c r="D1165"/>
  <c r="E1165"/>
  <c r="C1149"/>
  <c r="D1149"/>
  <c r="E1149"/>
  <c r="C1133"/>
  <c r="D1133"/>
  <c r="E1133"/>
  <c r="C1117"/>
  <c r="D1117"/>
  <c r="E1117"/>
  <c r="C1101"/>
  <c r="D1101"/>
  <c r="E1101"/>
  <c r="C1085"/>
  <c r="D1085"/>
  <c r="E1085"/>
  <c r="C1069"/>
  <c r="D1069"/>
  <c r="E1069"/>
  <c r="C1053"/>
  <c r="D1053"/>
  <c r="E1053"/>
  <c r="C1037"/>
  <c r="D1037"/>
  <c r="E1037"/>
  <c r="C1021"/>
  <c r="D1021"/>
  <c r="E1021"/>
  <c r="C1005"/>
  <c r="D1005"/>
  <c r="E1005"/>
  <c r="C989"/>
  <c r="D989"/>
  <c r="E989"/>
  <c r="C973"/>
  <c r="D973"/>
  <c r="E973"/>
  <c r="C957"/>
  <c r="D957"/>
  <c r="E957"/>
  <c r="C941"/>
  <c r="D941"/>
  <c r="E941"/>
  <c r="C925"/>
  <c r="D925"/>
  <c r="E925"/>
  <c r="C909"/>
  <c r="D909"/>
  <c r="E909"/>
  <c r="C893"/>
  <c r="D893"/>
  <c r="E893"/>
  <c r="C877"/>
  <c r="D877"/>
  <c r="E877"/>
  <c r="C861"/>
  <c r="D861"/>
  <c r="E861"/>
  <c r="C842"/>
  <c r="D842"/>
  <c r="E842"/>
  <c r="C820"/>
  <c r="D820"/>
  <c r="E820"/>
  <c r="C799"/>
  <c r="D799"/>
  <c r="E799"/>
  <c r="C775"/>
  <c r="D775"/>
  <c r="E775"/>
  <c r="C743"/>
  <c r="D743"/>
  <c r="E743"/>
  <c r="C711"/>
  <c r="D711"/>
  <c r="E711"/>
  <c r="C679"/>
  <c r="D679"/>
  <c r="E679"/>
  <c r="C647"/>
  <c r="D647"/>
  <c r="E647"/>
  <c r="C615"/>
  <c r="D615"/>
  <c r="E615"/>
  <c r="C583"/>
  <c r="D583"/>
  <c r="E583"/>
  <c r="C551"/>
  <c r="D551"/>
  <c r="E551"/>
  <c r="C519"/>
  <c r="D519"/>
  <c r="E519"/>
  <c r="C487"/>
  <c r="D487"/>
  <c r="E487"/>
  <c r="C455"/>
  <c r="D455"/>
  <c r="E455"/>
  <c r="C423"/>
  <c r="D423"/>
  <c r="E423"/>
  <c r="C391"/>
  <c r="D391"/>
  <c r="E391"/>
  <c r="C359"/>
  <c r="D359"/>
  <c r="E359"/>
  <c r="C327"/>
  <c r="D327"/>
  <c r="E327"/>
  <c r="C295"/>
  <c r="D295"/>
  <c r="E295"/>
  <c r="C263"/>
  <c r="D263"/>
  <c r="E263"/>
  <c r="C231"/>
  <c r="D231"/>
  <c r="E231"/>
  <c r="C199"/>
  <c r="D199"/>
  <c r="E199"/>
  <c r="C167"/>
  <c r="D167"/>
  <c r="E167"/>
  <c r="C135"/>
  <c r="D135"/>
  <c r="E135"/>
  <c r="C103"/>
  <c r="D103"/>
  <c r="E103"/>
  <c r="C71"/>
  <c r="D71"/>
  <c r="E71"/>
  <c r="C39"/>
  <c r="D39"/>
  <c r="E39"/>
  <c r="C7"/>
  <c r="D7"/>
  <c r="E7"/>
  <c r="C1322"/>
  <c r="D1322"/>
  <c r="E1322"/>
  <c r="C1306"/>
  <c r="D1306"/>
  <c r="E1306"/>
  <c r="C1290"/>
  <c r="D1290"/>
  <c r="E1290"/>
  <c r="C1274"/>
  <c r="D1274"/>
  <c r="E1274"/>
  <c r="C1258"/>
  <c r="D1258"/>
  <c r="E1258"/>
  <c r="C1242"/>
  <c r="D1242"/>
  <c r="E1242"/>
  <c r="C1226"/>
  <c r="D1226"/>
  <c r="E1226"/>
  <c r="C1210"/>
  <c r="D1210"/>
  <c r="E1210"/>
  <c r="C1194"/>
  <c r="D1194"/>
  <c r="E1194"/>
  <c r="C1178"/>
  <c r="D1178"/>
  <c r="E1178"/>
  <c r="C1162"/>
  <c r="D1162"/>
  <c r="E1162"/>
  <c r="C1146"/>
  <c r="D1146"/>
  <c r="E1146"/>
  <c r="C1130"/>
  <c r="D1130"/>
  <c r="E1130"/>
  <c r="C1114"/>
  <c r="D1114"/>
  <c r="E1114"/>
  <c r="C1098"/>
  <c r="D1098"/>
  <c r="E1098"/>
  <c r="C1082"/>
  <c r="D1082"/>
  <c r="E1082"/>
  <c r="C1066"/>
  <c r="D1066"/>
  <c r="E1066"/>
  <c r="C1050"/>
  <c r="D1050"/>
  <c r="E1050"/>
  <c r="C1034"/>
  <c r="D1034"/>
  <c r="E1034"/>
  <c r="C1018"/>
  <c r="D1018"/>
  <c r="E1018"/>
  <c r="C1002"/>
  <c r="D1002"/>
  <c r="E1002"/>
  <c r="C986"/>
  <c r="D986"/>
  <c r="E986"/>
  <c r="C970"/>
  <c r="D970"/>
  <c r="E970"/>
  <c r="C954"/>
  <c r="D954"/>
  <c r="E954"/>
  <c r="C938"/>
  <c r="D938"/>
  <c r="E938"/>
  <c r="C922"/>
  <c r="D922"/>
  <c r="E922"/>
  <c r="C906"/>
  <c r="D906"/>
  <c r="E906"/>
  <c r="C890"/>
  <c r="D890"/>
  <c r="E890"/>
  <c r="C874"/>
  <c r="D874"/>
  <c r="E874"/>
  <c r="C858"/>
  <c r="D858"/>
  <c r="E858"/>
  <c r="C838"/>
  <c r="D838"/>
  <c r="E838"/>
  <c r="C816"/>
  <c r="D816"/>
  <c r="E816"/>
  <c r="C795"/>
  <c r="D795"/>
  <c r="E795"/>
  <c r="C768"/>
  <c r="D768"/>
  <c r="E768"/>
  <c r="C736"/>
  <c r="D736"/>
  <c r="E736"/>
  <c r="C704"/>
  <c r="D704"/>
  <c r="E704"/>
  <c r="C672"/>
  <c r="D672"/>
  <c r="E672"/>
  <c r="C640"/>
  <c r="D640"/>
  <c r="E640"/>
  <c r="C608"/>
  <c r="D608"/>
  <c r="E608"/>
  <c r="C576"/>
  <c r="D576"/>
  <c r="E576"/>
  <c r="C544"/>
  <c r="D544"/>
  <c r="E544"/>
  <c r="C512"/>
  <c r="D512"/>
  <c r="E512"/>
  <c r="C480"/>
  <c r="D480"/>
  <c r="E480"/>
  <c r="C448"/>
  <c r="D448"/>
  <c r="E448"/>
  <c r="C416"/>
  <c r="D416"/>
  <c r="E416"/>
  <c r="C384"/>
  <c r="D384"/>
  <c r="E384"/>
  <c r="C352"/>
  <c r="D352"/>
  <c r="E352"/>
  <c r="C320"/>
  <c r="D320"/>
  <c r="E320"/>
  <c r="C288"/>
  <c r="D288"/>
  <c r="E288"/>
  <c r="C256"/>
  <c r="D256"/>
  <c r="E256"/>
  <c r="C224"/>
  <c r="D224"/>
  <c r="E224"/>
  <c r="C192"/>
  <c r="D192"/>
  <c r="E192"/>
  <c r="C160"/>
  <c r="D160"/>
  <c r="E160"/>
  <c r="C128"/>
  <c r="D128"/>
  <c r="E128"/>
  <c r="C96"/>
  <c r="D96"/>
  <c r="E96"/>
  <c r="C64"/>
  <c r="D64"/>
  <c r="E64"/>
  <c r="C32"/>
  <c r="D32"/>
  <c r="E32"/>
  <c r="C782"/>
  <c r="D782"/>
  <c r="E782"/>
  <c r="C766"/>
  <c r="D766"/>
  <c r="E766"/>
  <c r="C750"/>
  <c r="D750"/>
  <c r="E750"/>
  <c r="C734"/>
  <c r="D734"/>
  <c r="E734"/>
  <c r="C718"/>
  <c r="D718"/>
  <c r="E718"/>
  <c r="C702"/>
  <c r="D702"/>
  <c r="E702"/>
  <c r="C686"/>
  <c r="D686"/>
  <c r="E686"/>
  <c r="C670"/>
  <c r="D670"/>
  <c r="E670"/>
  <c r="C654"/>
  <c r="D654"/>
  <c r="E654"/>
  <c r="C638"/>
  <c r="D638"/>
  <c r="E638"/>
  <c r="C622"/>
  <c r="D622"/>
  <c r="E622"/>
  <c r="C606"/>
  <c r="D606"/>
  <c r="E606"/>
  <c r="C590"/>
  <c r="D590"/>
  <c r="E590"/>
  <c r="C574"/>
  <c r="D574"/>
  <c r="E574"/>
  <c r="C558"/>
  <c r="D558"/>
  <c r="E558"/>
  <c r="C542"/>
  <c r="D542"/>
  <c r="E542"/>
  <c r="C526"/>
  <c r="D526"/>
  <c r="E526"/>
  <c r="C510"/>
  <c r="D510"/>
  <c r="E510"/>
  <c r="C494"/>
  <c r="D494"/>
  <c r="E494"/>
  <c r="C478"/>
  <c r="D478"/>
  <c r="E478"/>
  <c r="C462"/>
  <c r="D462"/>
  <c r="E462"/>
  <c r="C446"/>
  <c r="D446"/>
  <c r="E446"/>
  <c r="C430"/>
  <c r="D430"/>
  <c r="E430"/>
  <c r="C414"/>
  <c r="D414"/>
  <c r="E414"/>
  <c r="C398"/>
  <c r="D398"/>
  <c r="E398"/>
  <c r="C382"/>
  <c r="D382"/>
  <c r="E382"/>
  <c r="C366"/>
  <c r="D366"/>
  <c r="E366"/>
  <c r="C350"/>
  <c r="D350"/>
  <c r="E350"/>
  <c r="C334"/>
  <c r="D334"/>
  <c r="E334"/>
  <c r="C318"/>
  <c r="D318"/>
  <c r="E318"/>
  <c r="C302"/>
  <c r="D302"/>
  <c r="E302"/>
  <c r="C286"/>
  <c r="D286"/>
  <c r="E286"/>
  <c r="C270"/>
  <c r="D270"/>
  <c r="E270"/>
  <c r="C254"/>
  <c r="D254"/>
  <c r="E254"/>
  <c r="C238"/>
  <c r="D238"/>
  <c r="E238"/>
  <c r="C222"/>
  <c r="D222"/>
  <c r="E222"/>
  <c r="C206"/>
  <c r="D206"/>
  <c r="E206"/>
  <c r="C190"/>
  <c r="D190"/>
  <c r="E190"/>
  <c r="C174"/>
  <c r="D174"/>
  <c r="E174"/>
  <c r="C158"/>
  <c r="D158"/>
  <c r="E158"/>
  <c r="C142"/>
  <c r="D142"/>
  <c r="E142"/>
  <c r="C126"/>
  <c r="D126"/>
  <c r="E126"/>
  <c r="C110"/>
  <c r="D110"/>
  <c r="E110"/>
  <c r="C94"/>
  <c r="D94"/>
  <c r="E94"/>
  <c r="C78"/>
  <c r="D78"/>
  <c r="E78"/>
  <c r="C62"/>
  <c r="D62"/>
  <c r="E62"/>
  <c r="C46"/>
  <c r="D46"/>
  <c r="E46"/>
  <c r="C30"/>
  <c r="D30"/>
  <c r="E30"/>
  <c r="C14"/>
  <c r="D14"/>
  <c r="E14"/>
  <c r="C849"/>
  <c r="D849"/>
  <c r="E849"/>
  <c r="C833"/>
  <c r="D833"/>
  <c r="E833"/>
  <c r="C817"/>
  <c r="D817"/>
  <c r="E817"/>
  <c r="C801"/>
  <c r="D801"/>
  <c r="E801"/>
  <c r="C785"/>
  <c r="D785"/>
  <c r="E785"/>
  <c r="C769"/>
  <c r="D769"/>
  <c r="E769"/>
  <c r="C753"/>
  <c r="D753"/>
  <c r="E753"/>
  <c r="C737"/>
  <c r="D737"/>
  <c r="E737"/>
  <c r="C721"/>
  <c r="D721"/>
  <c r="E721"/>
  <c r="C705"/>
  <c r="D705"/>
  <c r="E705"/>
  <c r="C689"/>
  <c r="D689"/>
  <c r="E689"/>
  <c r="C673"/>
  <c r="D673"/>
  <c r="E673"/>
  <c r="C657"/>
  <c r="D657"/>
  <c r="E657"/>
  <c r="C641"/>
  <c r="D641"/>
  <c r="E641"/>
  <c r="C625"/>
  <c r="D625"/>
  <c r="E625"/>
  <c r="C609"/>
  <c r="D609"/>
  <c r="E609"/>
  <c r="C593"/>
  <c r="D593"/>
  <c r="E593"/>
  <c r="C577"/>
  <c r="D577"/>
  <c r="E577"/>
  <c r="C561"/>
  <c r="D561"/>
  <c r="E561"/>
  <c r="C545"/>
  <c r="D545"/>
  <c r="E545"/>
  <c r="C529"/>
  <c r="D529"/>
  <c r="E529"/>
  <c r="C513"/>
  <c r="D513"/>
  <c r="E513"/>
  <c r="C497"/>
  <c r="D497"/>
  <c r="E497"/>
  <c r="C481"/>
  <c r="D481"/>
  <c r="E481"/>
  <c r="C465"/>
  <c r="D465"/>
  <c r="E465"/>
  <c r="C449"/>
  <c r="D449"/>
  <c r="E449"/>
  <c r="C433"/>
  <c r="D433"/>
  <c r="E433"/>
  <c r="C417"/>
  <c r="D417"/>
  <c r="E417"/>
  <c r="C401"/>
  <c r="D401"/>
  <c r="E401"/>
  <c r="C385"/>
  <c r="D385"/>
  <c r="E385"/>
  <c r="C369"/>
  <c r="D369"/>
  <c r="E369"/>
  <c r="C353"/>
  <c r="D353"/>
  <c r="E353"/>
  <c r="C337"/>
  <c r="D337"/>
  <c r="E337"/>
  <c r="C321"/>
  <c r="D321"/>
  <c r="E321"/>
  <c r="C305"/>
  <c r="D305"/>
  <c r="E305"/>
  <c r="C289"/>
  <c r="D289"/>
  <c r="E289"/>
  <c r="C273"/>
  <c r="D273"/>
  <c r="E273"/>
  <c r="C257"/>
  <c r="D257"/>
  <c r="E257"/>
  <c r="C241"/>
  <c r="D241"/>
  <c r="E241"/>
  <c r="C225"/>
  <c r="D225"/>
  <c r="E225"/>
  <c r="C209"/>
  <c r="D209"/>
  <c r="E209"/>
  <c r="C193"/>
  <c r="D193"/>
  <c r="E193"/>
  <c r="C177"/>
  <c r="D177"/>
  <c r="E177"/>
  <c r="C161"/>
  <c r="D161"/>
  <c r="E161"/>
  <c r="C145"/>
  <c r="D145"/>
  <c r="E145"/>
  <c r="C129"/>
  <c r="D129"/>
  <c r="E129"/>
  <c r="C113"/>
  <c r="D113"/>
  <c r="E113"/>
  <c r="C97"/>
  <c r="D97"/>
  <c r="E97"/>
  <c r="C81"/>
  <c r="D81"/>
  <c r="E81"/>
  <c r="C65"/>
  <c r="D65"/>
  <c r="E65"/>
  <c r="C49"/>
  <c r="D49"/>
  <c r="E49"/>
  <c r="C33"/>
  <c r="D33"/>
  <c r="E33"/>
  <c r="C17"/>
  <c r="D17"/>
  <c r="E17"/>
  <c r="C19"/>
  <c r="D19"/>
  <c r="E19"/>
  <c r="C972"/>
  <c r="D972"/>
  <c r="E972"/>
  <c r="C956"/>
  <c r="D956"/>
  <c r="E956"/>
  <c r="C940"/>
  <c r="D940"/>
  <c r="E940"/>
  <c r="C924"/>
  <c r="D924"/>
  <c r="E924"/>
  <c r="C908"/>
  <c r="D908"/>
  <c r="E908"/>
  <c r="C892"/>
  <c r="D892"/>
  <c r="E892"/>
  <c r="C876"/>
  <c r="D876"/>
  <c r="E876"/>
  <c r="C860"/>
  <c r="D860"/>
  <c r="E860"/>
  <c r="C840"/>
  <c r="D840"/>
  <c r="E840"/>
  <c r="C819"/>
  <c r="D819"/>
  <c r="E819"/>
  <c r="C798"/>
  <c r="D798"/>
  <c r="E798"/>
  <c r="C772"/>
  <c r="D772"/>
  <c r="E772"/>
  <c r="C740"/>
  <c r="D740"/>
  <c r="E740"/>
  <c r="C708"/>
  <c r="D708"/>
  <c r="E708"/>
  <c r="C676"/>
  <c r="D676"/>
  <c r="E676"/>
  <c r="C644"/>
  <c r="D644"/>
  <c r="E644"/>
  <c r="C612"/>
  <c r="D612"/>
  <c r="E612"/>
  <c r="C580"/>
  <c r="D580"/>
  <c r="E580"/>
  <c r="C548"/>
  <c r="D548"/>
  <c r="E548"/>
  <c r="C516"/>
  <c r="D516"/>
  <c r="E516"/>
  <c r="C484"/>
  <c r="D484"/>
  <c r="E484"/>
  <c r="C452"/>
  <c r="D452"/>
  <c r="E452"/>
  <c r="C420"/>
  <c r="D420"/>
  <c r="E420"/>
  <c r="C388"/>
  <c r="D388"/>
  <c r="E388"/>
  <c r="C356"/>
  <c r="D356"/>
  <c r="E356"/>
  <c r="C324"/>
  <c r="D324"/>
  <c r="E324"/>
  <c r="C292"/>
  <c r="D292"/>
  <c r="E292"/>
  <c r="C260"/>
  <c r="D260"/>
  <c r="E260"/>
  <c r="C228"/>
  <c r="D228"/>
  <c r="E228"/>
  <c r="C196"/>
  <c r="D196"/>
  <c r="E196"/>
  <c r="C164"/>
  <c r="D164"/>
  <c r="E164"/>
  <c r="C132"/>
  <c r="D132"/>
  <c r="E132"/>
  <c r="C100"/>
  <c r="D100"/>
  <c r="E100"/>
  <c r="C68"/>
  <c r="D68"/>
  <c r="E68"/>
  <c r="C36"/>
  <c r="D36"/>
  <c r="E36"/>
  <c r="C1329"/>
  <c r="D1329"/>
  <c r="E1329"/>
  <c r="C1313"/>
  <c r="D1313"/>
  <c r="E1313"/>
  <c r="C1297"/>
  <c r="D1297"/>
  <c r="E1297"/>
  <c r="C1281"/>
  <c r="D1281"/>
  <c r="E1281"/>
  <c r="C1265"/>
  <c r="D1265"/>
  <c r="E1265"/>
  <c r="C1249"/>
  <c r="D1249"/>
  <c r="E1249"/>
  <c r="C1233"/>
  <c r="D1233"/>
  <c r="E1233"/>
  <c r="C1217"/>
  <c r="D1217"/>
  <c r="E1217"/>
  <c r="C1201"/>
  <c r="D1201"/>
  <c r="E1201"/>
  <c r="C1185"/>
  <c r="D1185"/>
  <c r="E1185"/>
  <c r="C1169"/>
  <c r="D1169"/>
  <c r="E1169"/>
  <c r="C1153"/>
  <c r="D1153"/>
  <c r="E1153"/>
  <c r="C1137"/>
  <c r="D1137"/>
  <c r="E1137"/>
  <c r="C1121"/>
  <c r="D1121"/>
  <c r="E1121"/>
  <c r="C1105"/>
  <c r="D1105"/>
  <c r="E1105"/>
  <c r="C1089"/>
  <c r="D1089"/>
  <c r="E1089"/>
  <c r="C1073"/>
  <c r="D1073"/>
  <c r="E1073"/>
  <c r="C1057"/>
  <c r="D1057"/>
  <c r="E1057"/>
  <c r="C1041"/>
  <c r="D1041"/>
  <c r="E1041"/>
  <c r="C1025"/>
  <c r="D1025"/>
  <c r="E1025"/>
  <c r="C1009"/>
  <c r="D1009"/>
  <c r="E1009"/>
  <c r="C993"/>
  <c r="D993"/>
  <c r="E993"/>
  <c r="C977"/>
  <c r="D977"/>
  <c r="E977"/>
  <c r="C961"/>
  <c r="D961"/>
  <c r="E961"/>
  <c r="C945"/>
  <c r="D945"/>
  <c r="E945"/>
  <c r="C929"/>
  <c r="D929"/>
  <c r="E929"/>
  <c r="C913"/>
  <c r="D913"/>
  <c r="E913"/>
  <c r="C897"/>
  <c r="D897"/>
  <c r="E897"/>
  <c r="C881"/>
  <c r="D881"/>
  <c r="E881"/>
  <c r="C865"/>
  <c r="D865"/>
  <c r="E865"/>
  <c r="C847"/>
  <c r="D847"/>
  <c r="E847"/>
  <c r="C826"/>
  <c r="D826"/>
  <c r="E826"/>
  <c r="C804"/>
  <c r="D804"/>
  <c r="E804"/>
  <c r="C783"/>
  <c r="D783"/>
  <c r="E783"/>
  <c r="C751"/>
  <c r="D751"/>
  <c r="E751"/>
  <c r="C719"/>
  <c r="D719"/>
  <c r="E719"/>
  <c r="C687"/>
  <c r="D687"/>
  <c r="E687"/>
  <c r="C655"/>
  <c r="D655"/>
  <c r="E655"/>
  <c r="C623"/>
  <c r="D623"/>
  <c r="E623"/>
  <c r="C591"/>
  <c r="D591"/>
  <c r="E591"/>
  <c r="C559"/>
  <c r="D559"/>
  <c r="E559"/>
  <c r="C527"/>
  <c r="D527"/>
  <c r="E527"/>
  <c r="C495"/>
  <c r="D495"/>
  <c r="E495"/>
  <c r="C463"/>
  <c r="D463"/>
  <c r="E463"/>
  <c r="C431"/>
  <c r="D431"/>
  <c r="E431"/>
  <c r="C399"/>
  <c r="D399"/>
  <c r="E399"/>
  <c r="C367"/>
  <c r="D367"/>
  <c r="E367"/>
  <c r="C335"/>
  <c r="D335"/>
  <c r="E335"/>
  <c r="C303"/>
  <c r="D303"/>
  <c r="E303"/>
  <c r="C271"/>
  <c r="D271"/>
  <c r="E271"/>
  <c r="C239"/>
  <c r="D239"/>
  <c r="E239"/>
  <c r="C207"/>
  <c r="D207"/>
  <c r="E207"/>
  <c r="C175"/>
  <c r="D175"/>
  <c r="E175"/>
  <c r="C143"/>
  <c r="D143"/>
  <c r="E143"/>
  <c r="C111"/>
  <c r="D111"/>
  <c r="E111"/>
  <c r="C79"/>
  <c r="D79"/>
  <c r="E79"/>
  <c r="C47"/>
  <c r="D47"/>
  <c r="E47"/>
  <c r="C15"/>
  <c r="D15"/>
  <c r="E15"/>
  <c r="C1326"/>
  <c r="D1326"/>
  <c r="E1326"/>
  <c r="C1310"/>
  <c r="D1310"/>
  <c r="E1310"/>
  <c r="C1294"/>
  <c r="D1294"/>
  <c r="E1294"/>
  <c r="C1278"/>
  <c r="D1278"/>
  <c r="E1278"/>
  <c r="C1262"/>
  <c r="D1262"/>
  <c r="E1262"/>
  <c r="C1246"/>
  <c r="D1246"/>
  <c r="E1246"/>
  <c r="C1230"/>
  <c r="D1230"/>
  <c r="E1230"/>
  <c r="C1214"/>
  <c r="D1214"/>
  <c r="E1214"/>
  <c r="C1198"/>
  <c r="D1198"/>
  <c r="E1198"/>
  <c r="C1182"/>
  <c r="D1182"/>
  <c r="E1182"/>
  <c r="C1166"/>
  <c r="D1166"/>
  <c r="E1166"/>
  <c r="C1150"/>
  <c r="D1150"/>
  <c r="E1150"/>
  <c r="C1134"/>
  <c r="D1134"/>
  <c r="E1134"/>
  <c r="C1118"/>
  <c r="D1118"/>
  <c r="E1118"/>
  <c r="C1102"/>
  <c r="D1102"/>
  <c r="E1102"/>
  <c r="C1086"/>
  <c r="D1086"/>
  <c r="E1086"/>
  <c r="C1070"/>
  <c r="D1070"/>
  <c r="E1070"/>
  <c r="C1054"/>
  <c r="D1054"/>
  <c r="E1054"/>
  <c r="C1038"/>
  <c r="D1038"/>
  <c r="E1038"/>
  <c r="C1022"/>
  <c r="D1022"/>
  <c r="E1022"/>
  <c r="C1006"/>
  <c r="D1006"/>
  <c r="E1006"/>
  <c r="C990"/>
  <c r="D990"/>
  <c r="E990"/>
  <c r="C974"/>
  <c r="D974"/>
  <c r="E974"/>
  <c r="C958"/>
  <c r="D958"/>
  <c r="E958"/>
  <c r="C942"/>
  <c r="D942"/>
  <c r="E942"/>
  <c r="C926"/>
  <c r="D926"/>
  <c r="E926"/>
  <c r="C910"/>
  <c r="D910"/>
  <c r="E910"/>
  <c r="C894"/>
  <c r="D894"/>
  <c r="E894"/>
  <c r="C878"/>
  <c r="D878"/>
  <c r="E878"/>
  <c r="C862"/>
  <c r="D862"/>
  <c r="E862"/>
  <c r="C843"/>
  <c r="D843"/>
  <c r="E843"/>
  <c r="C822"/>
  <c r="D822"/>
  <c r="E822"/>
  <c r="C800"/>
  <c r="D800"/>
  <c r="E800"/>
  <c r="C776"/>
  <c r="D776"/>
  <c r="E776"/>
  <c r="C744"/>
  <c r="D744"/>
  <c r="E744"/>
  <c r="C712"/>
  <c r="D712"/>
  <c r="E712"/>
  <c r="C680"/>
  <c r="D680"/>
  <c r="E680"/>
  <c r="C648"/>
  <c r="D648"/>
  <c r="E648"/>
  <c r="C616"/>
  <c r="D616"/>
  <c r="E616"/>
  <c r="C584"/>
  <c r="D584"/>
  <c r="E584"/>
  <c r="C552"/>
  <c r="D552"/>
  <c r="E552"/>
  <c r="C520"/>
  <c r="D520"/>
  <c r="E520"/>
  <c r="C488"/>
  <c r="D488"/>
  <c r="E488"/>
  <c r="C456"/>
  <c r="D456"/>
  <c r="E456"/>
  <c r="C424"/>
  <c r="D424"/>
  <c r="E424"/>
  <c r="C392"/>
  <c r="D392"/>
  <c r="E392"/>
  <c r="C360"/>
  <c r="D360"/>
  <c r="E360"/>
  <c r="C328"/>
  <c r="D328"/>
  <c r="E328"/>
  <c r="C296"/>
  <c r="D296"/>
  <c r="E296"/>
  <c r="C264"/>
  <c r="D264"/>
  <c r="E264"/>
  <c r="C232"/>
  <c r="D232"/>
  <c r="E232"/>
  <c r="C200"/>
  <c r="D200"/>
  <c r="E200"/>
  <c r="C168"/>
  <c r="D168"/>
  <c r="E168"/>
  <c r="C136"/>
  <c r="D136"/>
  <c r="E136"/>
  <c r="C104"/>
  <c r="D104"/>
  <c r="E104"/>
  <c r="C72"/>
  <c r="D72"/>
  <c r="E72"/>
  <c r="C40"/>
  <c r="D40"/>
  <c r="E40"/>
  <c r="C8"/>
  <c r="D8"/>
  <c r="E8"/>
  <c r="C770"/>
  <c r="D770"/>
  <c r="E770"/>
  <c r="C754"/>
  <c r="D754"/>
  <c r="E754"/>
  <c r="C738"/>
  <c r="D738"/>
  <c r="E738"/>
  <c r="C722"/>
  <c r="D722"/>
  <c r="E722"/>
  <c r="C706"/>
  <c r="D706"/>
  <c r="E706"/>
  <c r="C690"/>
  <c r="D690"/>
  <c r="E690"/>
  <c r="C674"/>
  <c r="D674"/>
  <c r="E674"/>
  <c r="C658"/>
  <c r="D658"/>
  <c r="E658"/>
  <c r="C642"/>
  <c r="D642"/>
  <c r="E642"/>
  <c r="C626"/>
  <c r="D626"/>
  <c r="E626"/>
  <c r="C610"/>
  <c r="D610"/>
  <c r="E610"/>
  <c r="C594"/>
  <c r="D594"/>
  <c r="E594"/>
  <c r="C578"/>
  <c r="D578"/>
  <c r="E578"/>
  <c r="C562"/>
  <c r="D562"/>
  <c r="E562"/>
  <c r="C546"/>
  <c r="D546"/>
  <c r="E546"/>
  <c r="C530"/>
  <c r="D530"/>
  <c r="E530"/>
  <c r="C514"/>
  <c r="D514"/>
  <c r="E514"/>
  <c r="C498"/>
  <c r="D498"/>
  <c r="E498"/>
  <c r="C482"/>
  <c r="D482"/>
  <c r="E482"/>
  <c r="C466"/>
  <c r="D466"/>
  <c r="E466"/>
  <c r="C450"/>
  <c r="D450"/>
  <c r="E450"/>
  <c r="C434"/>
  <c r="D434"/>
  <c r="E434"/>
  <c r="C418"/>
  <c r="D418"/>
  <c r="E418"/>
  <c r="C402"/>
  <c r="D402"/>
  <c r="E402"/>
  <c r="C386"/>
  <c r="D386"/>
  <c r="E386"/>
  <c r="C370"/>
  <c r="D370"/>
  <c r="E370"/>
  <c r="C354"/>
  <c r="D354"/>
  <c r="E354"/>
  <c r="C338"/>
  <c r="D338"/>
  <c r="E338"/>
  <c r="C322"/>
  <c r="D322"/>
  <c r="E322"/>
  <c r="C306"/>
  <c r="D306"/>
  <c r="E306"/>
  <c r="C290"/>
  <c r="D290"/>
  <c r="E290"/>
  <c r="C274"/>
  <c r="D274"/>
  <c r="E274"/>
  <c r="C258"/>
  <c r="D258"/>
  <c r="E258"/>
  <c r="C242"/>
  <c r="D242"/>
  <c r="E242"/>
  <c r="C226"/>
  <c r="D226"/>
  <c r="E226"/>
  <c r="C210"/>
  <c r="D210"/>
  <c r="E210"/>
  <c r="C194"/>
  <c r="D194"/>
  <c r="E194"/>
  <c r="C178"/>
  <c r="D178"/>
  <c r="E178"/>
  <c r="C162"/>
  <c r="D162"/>
  <c r="E162"/>
  <c r="C146"/>
  <c r="D146"/>
  <c r="E146"/>
  <c r="C130"/>
  <c r="D130"/>
  <c r="E130"/>
  <c r="C114"/>
  <c r="D114"/>
  <c r="E114"/>
  <c r="C98"/>
  <c r="D98"/>
  <c r="E98"/>
  <c r="C82"/>
  <c r="D82"/>
  <c r="E82"/>
  <c r="C66"/>
  <c r="D66"/>
  <c r="E66"/>
  <c r="C50"/>
  <c r="D50"/>
  <c r="E50"/>
  <c r="C34"/>
  <c r="D34"/>
  <c r="E34"/>
  <c r="C18"/>
  <c r="D18"/>
  <c r="E18"/>
  <c r="C853"/>
  <c r="D853"/>
  <c r="E853"/>
  <c r="C837"/>
  <c r="D837"/>
  <c r="E837"/>
  <c r="C821"/>
  <c r="D821"/>
  <c r="E821"/>
  <c r="C805"/>
  <c r="D805"/>
  <c r="E805"/>
  <c r="C789"/>
  <c r="D789"/>
  <c r="E789"/>
  <c r="C773"/>
  <c r="D773"/>
  <c r="E773"/>
  <c r="C757"/>
  <c r="D757"/>
  <c r="E757"/>
  <c r="C741"/>
  <c r="D741"/>
  <c r="E741"/>
  <c r="C725"/>
  <c r="D725"/>
  <c r="E725"/>
  <c r="C709"/>
  <c r="D709"/>
  <c r="E709"/>
  <c r="C693"/>
  <c r="D693"/>
  <c r="E693"/>
  <c r="C677"/>
  <c r="D677"/>
  <c r="E677"/>
  <c r="C661"/>
  <c r="D661"/>
  <c r="E661"/>
  <c r="C645"/>
  <c r="D645"/>
  <c r="E645"/>
  <c r="C629"/>
  <c r="D629"/>
  <c r="E629"/>
  <c r="C613"/>
  <c r="D613"/>
  <c r="E613"/>
  <c r="C597"/>
  <c r="D597"/>
  <c r="E597"/>
  <c r="C581"/>
  <c r="D581"/>
  <c r="E581"/>
  <c r="C565"/>
  <c r="D565"/>
  <c r="E565"/>
  <c r="C549"/>
  <c r="D549"/>
  <c r="E549"/>
  <c r="C533"/>
  <c r="D533"/>
  <c r="E533"/>
  <c r="C517"/>
  <c r="D517"/>
  <c r="E517"/>
  <c r="C501"/>
  <c r="D501"/>
  <c r="E501"/>
  <c r="C485"/>
  <c r="D485"/>
  <c r="E485"/>
  <c r="C469"/>
  <c r="D469"/>
  <c r="E469"/>
  <c r="C453"/>
  <c r="D453"/>
  <c r="E453"/>
  <c r="C437"/>
  <c r="D437"/>
  <c r="E437"/>
  <c r="C421"/>
  <c r="D421"/>
  <c r="E421"/>
  <c r="C405"/>
  <c r="D405"/>
  <c r="E405"/>
  <c r="C389"/>
  <c r="D389"/>
  <c r="E389"/>
  <c r="C373"/>
  <c r="D373"/>
  <c r="E373"/>
  <c r="C357"/>
  <c r="D357"/>
  <c r="E357"/>
  <c r="C341"/>
  <c r="D341"/>
  <c r="E341"/>
  <c r="C325"/>
  <c r="D325"/>
  <c r="E325"/>
  <c r="C309"/>
  <c r="D309"/>
  <c r="E309"/>
  <c r="C293"/>
  <c r="D293"/>
  <c r="E293"/>
  <c r="C277"/>
  <c r="D277"/>
  <c r="E277"/>
  <c r="C261"/>
  <c r="D261"/>
  <c r="E261"/>
  <c r="C245"/>
  <c r="D245"/>
  <c r="E245"/>
  <c r="C229"/>
  <c r="D229"/>
  <c r="E229"/>
  <c r="C213"/>
  <c r="D213"/>
  <c r="E213"/>
  <c r="C197"/>
  <c r="D197"/>
  <c r="E197"/>
  <c r="C181"/>
  <c r="D181"/>
  <c r="E181"/>
  <c r="C165"/>
  <c r="D165"/>
  <c r="E165"/>
  <c r="C149"/>
  <c r="D149"/>
  <c r="E149"/>
  <c r="C133"/>
  <c r="D133"/>
  <c r="E133"/>
  <c r="C117"/>
  <c r="D117"/>
  <c r="E117"/>
  <c r="C101"/>
  <c r="D101"/>
  <c r="E101"/>
  <c r="C85"/>
  <c r="D85"/>
  <c r="E85"/>
  <c r="C69"/>
  <c r="D69"/>
  <c r="E69"/>
  <c r="C53"/>
  <c r="D53"/>
  <c r="E53"/>
  <c r="C37"/>
  <c r="D37"/>
  <c r="E37"/>
  <c r="C21"/>
  <c r="D21"/>
  <c r="E21"/>
  <c r="C5"/>
  <c r="D5"/>
  <c r="E5"/>
  <c r="S63" i="6"/>
  <c r="A4" i="11"/>
  <c r="T56" i="6"/>
  <c r="R56"/>
  <c r="K56" s="1"/>
  <c r="J56" s="1"/>
  <c r="G56" s="1"/>
  <c r="E56" s="1"/>
  <c r="E45" i="13"/>
  <c r="F45" s="1"/>
  <c r="E47"/>
  <c r="F47" s="1"/>
  <c r="T21" i="6"/>
  <c r="T30"/>
  <c r="S18"/>
  <c r="S55"/>
  <c r="C15"/>
  <c r="K4"/>
  <c r="J4" s="1"/>
  <c r="E4" s="1"/>
  <c r="T22"/>
  <c r="T18"/>
  <c r="K68"/>
  <c r="J68" s="1"/>
  <c r="G68" s="1"/>
  <c r="K31"/>
  <c r="J31" s="1"/>
  <c r="G31" s="1"/>
  <c r="E31" s="1"/>
  <c r="K3"/>
  <c r="J3" s="1"/>
  <c r="E3" s="1"/>
  <c r="K53"/>
  <c r="J53" s="1"/>
  <c r="G53" s="1"/>
  <c r="K60"/>
  <c r="J60" s="1"/>
  <c r="G60" s="1"/>
  <c r="E60" s="1"/>
  <c r="K16"/>
  <c r="J16" s="1"/>
  <c r="K59"/>
  <c r="J59" s="1"/>
  <c r="G59" s="1"/>
  <c r="E59" s="1"/>
  <c r="K66"/>
  <c r="J66" s="1"/>
  <c r="G66" s="1"/>
  <c r="S40"/>
  <c r="K40" s="1"/>
  <c r="J40" s="1"/>
  <c r="G40" s="1"/>
  <c r="E40" s="1"/>
  <c r="R21"/>
  <c r="K21" s="1"/>
  <c r="J21" s="1"/>
  <c r="G21" s="1"/>
  <c r="E21" s="1"/>
  <c r="E18" i="15"/>
  <c r="E19" s="1"/>
  <c r="B4" s="1"/>
  <c r="D18"/>
  <c r="D19" s="1"/>
  <c r="B3" s="1"/>
  <c r="R38" i="6"/>
  <c r="K38" s="1"/>
  <c r="J38" s="1"/>
  <c r="G38" s="1"/>
  <c r="E38" s="1"/>
  <c r="R36"/>
  <c r="K36" s="1"/>
  <c r="J36" s="1"/>
  <c r="G36" s="1"/>
  <c r="E36" s="1"/>
  <c r="T70"/>
  <c r="R70"/>
  <c r="K70" s="1"/>
  <c r="J70" s="1"/>
  <c r="G70" s="1"/>
  <c r="R22"/>
  <c r="K22" s="1"/>
  <c r="J22" s="1"/>
  <c r="G22" s="1"/>
  <c r="E22" s="1"/>
  <c r="J71"/>
  <c r="G71" s="1"/>
  <c r="J67"/>
  <c r="G67" s="1"/>
  <c r="E44" i="13"/>
  <c r="F44" s="1"/>
  <c r="D43"/>
  <c r="E43" s="1"/>
  <c r="F43" s="1"/>
  <c r="E31"/>
  <c r="F31" s="1"/>
  <c r="D30"/>
  <c r="E30" s="1"/>
  <c r="F30" s="1"/>
  <c r="E7"/>
  <c r="D8"/>
  <c r="E8" s="1"/>
  <c r="F8" s="1"/>
  <c r="E5"/>
  <c r="F5" s="1"/>
  <c r="D4"/>
  <c r="E4" s="1"/>
  <c r="F4" s="1"/>
  <c r="D21"/>
  <c r="E21" s="1"/>
  <c r="F21" s="1"/>
  <c r="E20"/>
  <c r="F20" s="1"/>
  <c r="E18"/>
  <c r="F18" s="1"/>
  <c r="D17"/>
  <c r="E17" s="1"/>
  <c r="F17" s="1"/>
  <c r="F7"/>
  <c r="R5" i="6"/>
  <c r="K5" s="1"/>
  <c r="J5" s="1"/>
  <c r="E5" s="1"/>
  <c r="R18"/>
  <c r="K18" s="1"/>
  <c r="J18" s="1"/>
  <c r="R30"/>
  <c r="K30" s="1"/>
  <c r="J30" s="1"/>
  <c r="G30" s="1"/>
  <c r="E30" s="1"/>
  <c r="T61"/>
  <c r="T34"/>
  <c r="J27"/>
  <c r="G27" s="1"/>
  <c r="R64"/>
  <c r="K64" s="1"/>
  <c r="J64" s="1"/>
  <c r="G64" s="1"/>
  <c r="E64" s="1"/>
  <c r="T64"/>
  <c r="R63"/>
  <c r="K63" s="1"/>
  <c r="J63" s="1"/>
  <c r="G63" s="1"/>
  <c r="E63" s="1"/>
  <c r="T41"/>
  <c r="T69"/>
  <c r="T2"/>
  <c r="R42"/>
  <c r="K42" s="1"/>
  <c r="J42" s="1"/>
  <c r="G42" s="1"/>
  <c r="E42" s="1"/>
  <c r="T43"/>
  <c r="T38"/>
  <c r="J62"/>
  <c r="G62" s="1"/>
  <c r="E62" s="1"/>
  <c r="J48"/>
  <c r="G48" s="1"/>
  <c r="T53"/>
  <c r="T63"/>
  <c r="T52"/>
  <c r="T40"/>
  <c r="T50"/>
  <c r="T42"/>
  <c r="T51"/>
  <c r="R39"/>
  <c r="K39" s="1"/>
  <c r="J39" s="1"/>
  <c r="G39" s="1"/>
  <c r="J43"/>
  <c r="G43" s="1"/>
  <c r="J50"/>
  <c r="G50" s="1"/>
  <c r="E50" s="1"/>
  <c r="T39"/>
  <c r="J41"/>
  <c r="G41" s="1"/>
  <c r="J52"/>
  <c r="G52" s="1"/>
  <c r="E52" s="1"/>
  <c r="J51"/>
  <c r="G51" s="1"/>
  <c r="J69"/>
  <c r="G69" s="1"/>
  <c r="J29"/>
  <c r="G29" s="1"/>
  <c r="E29" s="1"/>
  <c r="J49"/>
  <c r="G49" s="1"/>
  <c r="C17"/>
  <c r="C16"/>
  <c r="R2"/>
  <c r="K2" s="1"/>
  <c r="J2" s="1"/>
  <c r="E2" s="1"/>
  <c r="K17"/>
  <c r="J17" s="1"/>
  <c r="K9"/>
  <c r="J9" s="1"/>
  <c r="E9" s="1"/>
  <c r="T55"/>
  <c r="R55"/>
  <c r="K55" s="1"/>
  <c r="J55" s="1"/>
  <c r="G55" s="1"/>
  <c r="E55" s="1"/>
  <c r="R57"/>
  <c r="K57" s="1"/>
  <c r="J57" s="1"/>
  <c r="G57" s="1"/>
  <c r="E57" s="1"/>
  <c r="T57"/>
  <c r="K26"/>
  <c r="J26" s="1"/>
  <c r="G26" s="1"/>
  <c r="K15"/>
  <c r="J15" s="1"/>
  <c r="K8"/>
  <c r="J8" s="1"/>
  <c r="E8" s="1"/>
  <c r="K11"/>
  <c r="J11" s="1"/>
  <c r="G11" s="1"/>
  <c r="E11" s="1"/>
  <c r="K33"/>
  <c r="J33" s="1"/>
  <c r="G33" s="1"/>
  <c r="E33" s="1"/>
  <c r="K35"/>
  <c r="J35" s="1"/>
  <c r="G35" s="1"/>
  <c r="E35" s="1"/>
  <c r="K25"/>
  <c r="J25" s="1"/>
  <c r="G25" s="1"/>
  <c r="K6"/>
  <c r="J6" s="1"/>
  <c r="E6" s="1"/>
  <c r="K46"/>
  <c r="J46" s="1"/>
  <c r="G46" s="1"/>
  <c r="E46" s="1"/>
  <c r="K34"/>
  <c r="J34" s="1"/>
  <c r="G34" s="1"/>
  <c r="E34" s="1"/>
  <c r="T27"/>
  <c r="R19"/>
  <c r="K19" s="1"/>
  <c r="J19" s="1"/>
  <c r="G19" s="1"/>
  <c r="R14"/>
  <c r="K14" s="1"/>
  <c r="J14" s="1"/>
  <c r="G14" s="1"/>
  <c r="R23"/>
  <c r="K23" s="1"/>
  <c r="J23" s="1"/>
  <c r="G23" s="1"/>
  <c r="E23" s="1"/>
  <c r="T23"/>
  <c r="T47"/>
  <c r="K61"/>
  <c r="J61" s="1"/>
  <c r="G61" s="1"/>
  <c r="E61" s="1"/>
  <c r="K47"/>
  <c r="J47" s="1"/>
  <c r="G47" s="1"/>
  <c r="K45"/>
  <c r="J45" s="1"/>
  <c r="G45" s="1"/>
  <c r="K44"/>
  <c r="J44" s="1"/>
  <c r="G44" s="1"/>
  <c r="E44" s="1"/>
  <c r="K13"/>
  <c r="J13" s="1"/>
  <c r="G13" s="1"/>
  <c r="K7"/>
  <c r="J7" s="1"/>
  <c r="E7" s="1"/>
  <c r="G15" l="1"/>
  <c r="O6"/>
  <c r="O55"/>
  <c r="O66"/>
  <c r="O16"/>
  <c r="O8"/>
  <c r="O33"/>
  <c r="O26"/>
  <c r="O48"/>
  <c r="O49"/>
  <c r="O44"/>
  <c r="O47"/>
  <c r="D4" i="11"/>
  <c r="E4"/>
  <c r="C4"/>
  <c r="O3" i="6"/>
  <c r="O4"/>
  <c r="O59"/>
  <c r="O46"/>
  <c r="O69"/>
  <c r="O53"/>
  <c r="O19"/>
  <c r="O41"/>
  <c r="O50"/>
  <c r="O52"/>
  <c r="O70"/>
  <c r="O63"/>
  <c r="O7"/>
  <c r="O68"/>
  <c r="O71"/>
  <c r="O2"/>
  <c r="M27"/>
  <c r="H27" s="1"/>
  <c r="I27" s="1"/>
  <c r="F27" s="1"/>
  <c r="O57"/>
  <c r="O25"/>
  <c r="M25"/>
  <c r="H25" s="1"/>
  <c r="I25" s="1"/>
  <c r="F25" s="1"/>
  <c r="O60"/>
  <c r="N30"/>
  <c r="N13"/>
  <c r="O29"/>
  <c r="N35"/>
  <c r="O64"/>
  <c r="O67"/>
  <c r="O35"/>
  <c r="M3"/>
  <c r="H3" s="1"/>
  <c r="I3" s="1"/>
  <c r="D3" s="1"/>
  <c r="M29"/>
  <c r="H29" s="1"/>
  <c r="I29" s="1"/>
  <c r="F29" s="1"/>
  <c r="D29" s="1"/>
  <c r="O14"/>
  <c r="O11"/>
  <c r="M56"/>
  <c r="H56" s="1"/>
  <c r="I56" s="1"/>
  <c r="F56" s="1"/>
  <c r="D56" s="1"/>
  <c r="O34"/>
  <c r="M42"/>
  <c r="H42" s="1"/>
  <c r="I42" s="1"/>
  <c r="F42" s="1"/>
  <c r="D42" s="1"/>
  <c r="O18"/>
  <c r="O56"/>
  <c r="M30"/>
  <c r="H30" s="1"/>
  <c r="I30" s="1"/>
  <c r="F30" s="1"/>
  <c r="D30" s="1"/>
  <c r="M13"/>
  <c r="H13" s="1"/>
  <c r="I13" s="1"/>
  <c r="F13" s="1"/>
  <c r="N3"/>
  <c r="N29"/>
  <c r="N25"/>
  <c r="M70"/>
  <c r="H70" s="1"/>
  <c r="I70" s="1"/>
  <c r="F70" s="1"/>
  <c r="M19"/>
  <c r="H19" s="1"/>
  <c r="I19" s="1"/>
  <c r="F19" s="1"/>
  <c r="N4"/>
  <c r="N22"/>
  <c r="M21"/>
  <c r="H21" s="1"/>
  <c r="M40"/>
  <c r="H40" s="1"/>
  <c r="I40" s="1"/>
  <c r="F40" s="1"/>
  <c r="D40" s="1"/>
  <c r="N44"/>
  <c r="N45"/>
  <c r="M41"/>
  <c r="H41" s="1"/>
  <c r="I41" s="1"/>
  <c r="F41" s="1"/>
  <c r="N11"/>
  <c r="N62"/>
  <c r="N5"/>
  <c r="N67"/>
  <c r="M64"/>
  <c r="H64" s="1"/>
  <c r="I64" s="1"/>
  <c r="F64" s="1"/>
  <c r="D64" s="1"/>
  <c r="N7"/>
  <c r="N9"/>
  <c r="N69"/>
  <c r="N14"/>
  <c r="M23"/>
  <c r="H23" s="1"/>
  <c r="I23" s="1"/>
  <c r="F23" s="1"/>
  <c r="D23" s="1"/>
  <c r="O31"/>
  <c r="N49"/>
  <c r="N16"/>
  <c r="N36"/>
  <c r="M33"/>
  <c r="H33" s="1"/>
  <c r="I33" s="1"/>
  <c r="F33" s="1"/>
  <c r="D33" s="1"/>
  <c r="M48"/>
  <c r="H48" s="1"/>
  <c r="I48" s="1"/>
  <c r="F48" s="1"/>
  <c r="N70"/>
  <c r="N19"/>
  <c r="O22"/>
  <c r="N21"/>
  <c r="M60"/>
  <c r="H60" s="1"/>
  <c r="I60" s="1"/>
  <c r="F60" s="1"/>
  <c r="D60" s="1"/>
  <c r="N40"/>
  <c r="N41"/>
  <c r="N61"/>
  <c r="M47"/>
  <c r="H47" s="1"/>
  <c r="I47" s="1"/>
  <c r="F47" s="1"/>
  <c r="M51"/>
  <c r="H51" s="1"/>
  <c r="I51" s="1"/>
  <c r="F51" s="1"/>
  <c r="M50"/>
  <c r="H50" s="1"/>
  <c r="I50" s="1"/>
  <c r="F50" s="1"/>
  <c r="D50" s="1"/>
  <c r="M52"/>
  <c r="H52" s="1"/>
  <c r="I52" s="1"/>
  <c r="F52" s="1"/>
  <c r="D52" s="1"/>
  <c r="N64"/>
  <c r="M57"/>
  <c r="H57" s="1"/>
  <c r="I57" s="1"/>
  <c r="F57" s="1"/>
  <c r="D57" s="1"/>
  <c r="M2"/>
  <c r="H2" s="1"/>
  <c r="I2" s="1"/>
  <c r="D2" s="1"/>
  <c r="M15"/>
  <c r="H15" s="1"/>
  <c r="I15" s="1"/>
  <c r="F15" s="1"/>
  <c r="O9"/>
  <c r="M8"/>
  <c r="H8" s="1"/>
  <c r="I8" s="1"/>
  <c r="D8" s="1"/>
  <c r="N27"/>
  <c r="N23"/>
  <c r="M26"/>
  <c r="H26" s="1"/>
  <c r="I26" s="1"/>
  <c r="F26" s="1"/>
  <c r="M17"/>
  <c r="H17" s="1"/>
  <c r="I17" s="1"/>
  <c r="F17" s="1"/>
  <c r="M55"/>
  <c r="H55" s="1"/>
  <c r="I55" s="1"/>
  <c r="F55" s="1"/>
  <c r="D55" s="1"/>
  <c r="O36"/>
  <c r="N33"/>
  <c r="N48"/>
  <c r="M35"/>
  <c r="H35" s="1"/>
  <c r="I35" s="1"/>
  <c r="F35" s="1"/>
  <c r="D35" s="1"/>
  <c r="O30"/>
  <c r="M59"/>
  <c r="H59" s="1"/>
  <c r="I59" s="1"/>
  <c r="F59" s="1"/>
  <c r="D59" s="1"/>
  <c r="M63"/>
  <c r="H63" s="1"/>
  <c r="I63" s="1"/>
  <c r="F63" s="1"/>
  <c r="D63" s="1"/>
  <c r="O21"/>
  <c r="N60"/>
  <c r="M66"/>
  <c r="H66" s="1"/>
  <c r="I66" s="1"/>
  <c r="F66" s="1"/>
  <c r="M68"/>
  <c r="H68" s="1"/>
  <c r="I68" s="1"/>
  <c r="F68" s="1"/>
  <c r="M53"/>
  <c r="H53" s="1"/>
  <c r="I53" s="1"/>
  <c r="F53" s="1"/>
  <c r="N47"/>
  <c r="M46"/>
  <c r="H46" s="1"/>
  <c r="I46" s="1"/>
  <c r="F46" s="1"/>
  <c r="D46" s="1"/>
  <c r="N56"/>
  <c r="N51"/>
  <c r="N50"/>
  <c r="N52"/>
  <c r="N57"/>
  <c r="N2"/>
  <c r="N15"/>
  <c r="M6"/>
  <c r="H6" s="1"/>
  <c r="I6" s="1"/>
  <c r="D6" s="1"/>
  <c r="M34"/>
  <c r="H34" s="1"/>
  <c r="I34" s="1"/>
  <c r="F34" s="1"/>
  <c r="D34" s="1"/>
  <c r="M71"/>
  <c r="H71" s="1"/>
  <c r="I71" s="1"/>
  <c r="F71" s="1"/>
  <c r="N8"/>
  <c r="O23"/>
  <c r="M31"/>
  <c r="H31" s="1"/>
  <c r="I31" s="1"/>
  <c r="F31" s="1"/>
  <c r="D31" s="1"/>
  <c r="N26"/>
  <c r="M18"/>
  <c r="H18" s="1"/>
  <c r="I18" s="1"/>
  <c r="F18" s="1"/>
  <c r="N17"/>
  <c r="N55"/>
  <c r="N59"/>
  <c r="N63"/>
  <c r="N43"/>
  <c r="M4"/>
  <c r="H4" s="1"/>
  <c r="I4" s="1"/>
  <c r="D4" s="1"/>
  <c r="M22"/>
  <c r="H22" s="1"/>
  <c r="I22" s="1"/>
  <c r="M44"/>
  <c r="H44" s="1"/>
  <c r="I44" s="1"/>
  <c r="F44" s="1"/>
  <c r="D44" s="1"/>
  <c r="M45"/>
  <c r="H45" s="1"/>
  <c r="I45" s="1"/>
  <c r="F45" s="1"/>
  <c r="N42"/>
  <c r="M11"/>
  <c r="H11" s="1"/>
  <c r="I11" s="1"/>
  <c r="F11" s="1"/>
  <c r="D11" s="1"/>
  <c r="N39"/>
  <c r="M62"/>
  <c r="H62" s="1"/>
  <c r="I62" s="1"/>
  <c r="F62" s="1"/>
  <c r="D62" s="1"/>
  <c r="M5"/>
  <c r="H5" s="1"/>
  <c r="I5" s="1"/>
  <c r="D5" s="1"/>
  <c r="N66"/>
  <c r="N68"/>
  <c r="N53"/>
  <c r="N46"/>
  <c r="M67"/>
  <c r="H67" s="1"/>
  <c r="I67" s="1"/>
  <c r="F67" s="1"/>
  <c r="M7"/>
  <c r="H7" s="1"/>
  <c r="I7" s="1"/>
  <c r="D7" s="1"/>
  <c r="O15"/>
  <c r="N6"/>
  <c r="N34"/>
  <c r="M9"/>
  <c r="H9" s="1"/>
  <c r="I9" s="1"/>
  <c r="D9" s="1"/>
  <c r="M69"/>
  <c r="H69" s="1"/>
  <c r="I69" s="1"/>
  <c r="F69" s="1"/>
  <c r="N71"/>
  <c r="M14"/>
  <c r="H14" s="1"/>
  <c r="N31"/>
  <c r="N18"/>
  <c r="M49"/>
  <c r="H49" s="1"/>
  <c r="I49" s="1"/>
  <c r="F49" s="1"/>
  <c r="M16"/>
  <c r="H16" s="1"/>
  <c r="I16" s="1"/>
  <c r="F16" s="1"/>
  <c r="M36"/>
  <c r="H36" s="1"/>
  <c r="I36" s="1"/>
  <c r="F36" s="1"/>
  <c r="D36" s="1"/>
  <c r="G17"/>
  <c r="B2" i="15"/>
  <c r="B3" i="14" s="1"/>
  <c r="D48" i="13"/>
  <c r="D35"/>
  <c r="E67" i="6" s="1"/>
  <c r="D22" i="13"/>
  <c r="E47" i="6" s="1"/>
  <c r="D9" i="13"/>
  <c r="D19" i="6" s="1"/>
  <c r="G16"/>
  <c r="G18"/>
  <c r="F22"/>
  <c r="D22" s="1"/>
  <c r="I21"/>
  <c r="D27" l="1"/>
  <c r="N38"/>
  <c r="O27"/>
  <c r="M38"/>
  <c r="H38" s="1"/>
  <c r="I38" s="1"/>
  <c r="F38" s="1"/>
  <c r="D38" s="1"/>
  <c r="M61"/>
  <c r="H61" s="1"/>
  <c r="I61" s="1"/>
  <c r="F61" s="1"/>
  <c r="D61" s="1"/>
  <c r="O42"/>
  <c r="O51"/>
  <c r="O39"/>
  <c r="O43"/>
  <c r="O40"/>
  <c r="M39"/>
  <c r="H39" s="1"/>
  <c r="I39" s="1"/>
  <c r="F39" s="1"/>
  <c r="M43"/>
  <c r="H43" s="1"/>
  <c r="I43" s="1"/>
  <c r="F43" s="1"/>
  <c r="O45"/>
  <c r="O38"/>
  <c r="O5"/>
  <c r="O62"/>
  <c r="O17"/>
  <c r="O61"/>
  <c r="O13"/>
  <c r="D16"/>
  <c r="E70"/>
  <c r="D18"/>
  <c r="D70"/>
  <c r="E69"/>
  <c r="E71"/>
  <c r="D68"/>
  <c r="E68"/>
  <c r="D67"/>
  <c r="D71"/>
  <c r="E66"/>
  <c r="D66"/>
  <c r="D15"/>
  <c r="E16"/>
  <c r="E19"/>
  <c r="E27"/>
  <c r="E25"/>
  <c r="E26"/>
  <c r="D69"/>
  <c r="D26"/>
  <c r="D25"/>
  <c r="D53"/>
  <c r="E45"/>
  <c r="D41"/>
  <c r="D17"/>
  <c r="D49"/>
  <c r="D39"/>
  <c r="D13"/>
  <c r="E53"/>
  <c r="D47"/>
  <c r="E49"/>
  <c r="D45"/>
  <c r="D51"/>
  <c r="E41"/>
  <c r="E14"/>
  <c r="E51"/>
  <c r="E43"/>
  <c r="E39"/>
  <c r="E15"/>
  <c r="D43"/>
  <c r="E48"/>
  <c r="D48"/>
  <c r="E13"/>
  <c r="E17"/>
  <c r="E18"/>
  <c r="G73"/>
  <c r="F21"/>
  <c r="D21" s="1"/>
  <c r="E73" l="1"/>
  <c r="I14"/>
  <c r="F14" l="1"/>
  <c r="D14" l="1"/>
  <c r="D73" s="1"/>
  <c r="C24" i="8" s="1"/>
  <c r="F73" i="6"/>
  <c r="C23" i="8" l="1"/>
  <c r="C21"/>
  <c r="C20"/>
  <c r="C22"/>
  <c r="C26"/>
  <c r="B4" i="5" s="1"/>
</calcChain>
</file>

<file path=xl/comments1.xml><?xml version="1.0" encoding="utf-8"?>
<comments xmlns="http://schemas.openxmlformats.org/spreadsheetml/2006/main">
  <authors>
    <author>Sam Meshcheryakov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No indices?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7.6 row size = 1434, increased in 8.0 because of increasing custom strings to 255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7.6 row size = 779, increased in 8.0 because of increasing custom strings to 255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7.6 row size = 779, increased in 8.0 because of increasing custom strings to 255</t>
        </r>
      </text>
    </comment>
    <comment ref="C50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VQ_V = 1/2 of MSF_V, another 1/2 - ACDQ.</t>
        </r>
      </text>
    </comment>
    <comment ref="C51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VQ_MM = MSF_MM</t>
        </r>
      </text>
    </comment>
    <comment ref="C52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RR_V=VQ_V</t>
        </r>
      </text>
    </comment>
    <comment ref="C53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RR_MM=VQ_MM</t>
        </r>
      </text>
    </comment>
    <comment ref="C59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0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1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2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3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4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V&amp;MM not separated</t>
        </r>
      </text>
    </comment>
    <comment ref="C67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As-is formula from 7.6</t>
        </r>
      </text>
    </comment>
    <comment ref="E67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No indices?</t>
        </r>
      </text>
    </comment>
    <comment ref="C68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As-is formula from 7.6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No indices?</t>
        </r>
      </text>
    </comment>
    <comment ref="C69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As-is formula from 7.6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No indices?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No indices?</t>
        </r>
      </text>
    </comment>
  </commentList>
</comments>
</file>

<file path=xl/comments2.xml><?xml version="1.0" encoding="utf-8"?>
<comments xmlns="http://schemas.openxmlformats.org/spreadsheetml/2006/main">
  <authors>
    <author>Sam Meshcheryakov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Use Oracle for all DBMS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Use Oracle for all DBMS</t>
        </r>
      </text>
    </comment>
    <comment ref="B52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assumes worst case of 10 groups of 10,000 combinations</t>
        </r>
      </text>
    </comment>
    <comment ref="C56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=Number_of_Agent_State_Changes_per_Interaction</t>
        </r>
      </text>
    </comment>
    <comment ref="C58" authorId="0">
      <text>
        <r>
          <rPr>
            <b/>
            <sz val="8"/>
            <color indexed="81"/>
            <rFont val="Tahoma"/>
            <family val="2"/>
          </rPr>
          <t>Sam Meshcheryakov:</t>
        </r>
        <r>
          <rPr>
            <sz val="8"/>
            <color indexed="81"/>
            <rFont val="Tahoma"/>
            <family val="2"/>
          </rPr>
          <t xml:space="preserve">
=Number_of_Agent_State_Changes_per_Interaction</t>
        </r>
      </text>
    </comment>
  </commentList>
</comments>
</file>

<file path=xl/sharedStrings.xml><?xml version="1.0" encoding="utf-8"?>
<sst xmlns="http://schemas.openxmlformats.org/spreadsheetml/2006/main" count="14182" uniqueCount="1555">
  <si>
    <t>Number of Tenants</t>
  </si>
  <si>
    <t>Number of Routing Points</t>
  </si>
  <si>
    <t>Number of Queues</t>
  </si>
  <si>
    <t>Number of IVR Ports</t>
  </si>
  <si>
    <t>Number of Agents</t>
  </si>
  <si>
    <t>Number of Places</t>
  </si>
  <si>
    <t>Number of Skills</t>
  </si>
  <si>
    <t>Number of Agent Groups</t>
  </si>
  <si>
    <t>Number of Place Groups</t>
  </si>
  <si>
    <t>Number of Service Types</t>
  </si>
  <si>
    <t>Number of Routing Strategies</t>
  </si>
  <si>
    <t>Number of IVR Applications</t>
  </si>
  <si>
    <t>Number of Requested Skill Combinations</t>
  </si>
  <si>
    <t>Number of Service Subtypes</t>
  </si>
  <si>
    <t>Number</t>
  </si>
  <si>
    <t>Contact Center Configuration</t>
  </si>
  <si>
    <t>Business Data</t>
  </si>
  <si>
    <t>Interaction Volume</t>
  </si>
  <si>
    <t>Agent Activity Volume</t>
  </si>
  <si>
    <t>bigint</t>
  </si>
  <si>
    <t>int</t>
  </si>
  <si>
    <t>smallint</t>
  </si>
  <si>
    <t>datetime</t>
  </si>
  <si>
    <t>Table</t>
  </si>
  <si>
    <t>Outbound Configuration</t>
  </si>
  <si>
    <t>Database</t>
  </si>
  <si>
    <t>Code</t>
  </si>
  <si>
    <t>Oracle</t>
  </si>
  <si>
    <t>MS SQLServer</t>
  </si>
  <si>
    <t>IBM DB2</t>
  </si>
  <si>
    <t>Database Settings</t>
  </si>
  <si>
    <t>Value</t>
  </si>
  <si>
    <t>Block Size</t>
  </si>
  <si>
    <t>Voice</t>
  </si>
  <si>
    <t>Number of Business Results</t>
  </si>
  <si>
    <t>Number of Custom Fields per Calling List Record</t>
  </si>
  <si>
    <t>Number of Software Reasons</t>
  </si>
  <si>
    <t>Percentage of Free Space</t>
  </si>
  <si>
    <t>Number of Skills per Agent</t>
  </si>
  <si>
    <t>Number of Agents per Agent Group</t>
  </si>
  <si>
    <t>Number of Places per Place Group</t>
  </si>
  <si>
    <t>Number of Skill Changes per Agent per Day</t>
  </si>
  <si>
    <t>Number of Skills per Combination</t>
  </si>
  <si>
    <t>Number of Voice Interactions per Day</t>
  </si>
  <si>
    <t>Number of Agent State Changes per Interaction</t>
  </si>
  <si>
    <t>Number of Outbound Calls per Day</t>
  </si>
  <si>
    <t>Average Number of Phones per Contact in Calling List</t>
  </si>
  <si>
    <t>Number of Logins per Agent per Day</t>
  </si>
  <si>
    <t>Number of Calling Lists</t>
  </si>
  <si>
    <t>Number of Campaigns</t>
  </si>
  <si>
    <t>Database Platform (Click to select a value.)</t>
  </si>
  <si>
    <t>Number of Queue Groups</t>
  </si>
  <si>
    <t>Genesys Info Mart 8.0 Database Size Estimator</t>
  </si>
  <si>
    <t>Info Mart Database</t>
  </si>
  <si>
    <t>Number of Columns per User Data Dimension Table</t>
  </si>
  <si>
    <t>Number of Columns per User Data Fact Table</t>
  </si>
  <si>
    <t>Number of Handling Resources per Voice Interaction</t>
  </si>
  <si>
    <t>Number of Handling Resources per MM Interaction</t>
  </si>
  <si>
    <t>Number of Mediation Resources per MM Interaction</t>
  </si>
  <si>
    <t>Days to Keep Info Mart Facts</t>
  </si>
  <si>
    <t>INTERACTION_RESOURCE_FACT</t>
  </si>
  <si>
    <t>ATTEMPT_DISPOSITION</t>
  </si>
  <si>
    <t>ATTEMPT_DISPOSITION_KEY</t>
  </si>
  <si>
    <t>CALL_RESULT</t>
  </si>
  <si>
    <t>CALL_RESULT_KEY</t>
  </si>
  <si>
    <t>CALLING_LIST_METRIC_FACT</t>
  </si>
  <si>
    <t>CALLING_LIST_METRIC_FACT_KEY</t>
  </si>
  <si>
    <t>numeric</t>
  </si>
  <si>
    <t>DATE_TIME_KEY</t>
  </si>
  <si>
    <t>TENANT_KEY</t>
  </si>
  <si>
    <t>CALLING_LIST_TO_CAMP_FACT_</t>
  </si>
  <si>
    <t>CALLING_LIST_TO_CAMP_FACT_KEY</t>
  </si>
  <si>
    <t>START_DATE_TIME_KEY</t>
  </si>
  <si>
    <t>CAMPAIGN_GROUP_SESSION_FACT</t>
  </si>
  <si>
    <t>CAMP_GROUP_SESSION_FACT_KEY</t>
  </si>
  <si>
    <t>END_DATE_TIME_KEY</t>
  </si>
  <si>
    <t>CAMPAIGN_GROUP_STATE</t>
  </si>
  <si>
    <t>CAMPAIGN_GROUP_STATE_KEY</t>
  </si>
  <si>
    <t>CAMPAIGN_GROUP_STATE_FACT</t>
  </si>
  <si>
    <t>CAMP_GROUP_STATE_FACT_KEY</t>
  </si>
  <si>
    <t>CONTACT_ATTEMPT_FACT</t>
  </si>
  <si>
    <t>CONTACT_ATTEMPT_FACT_KEY</t>
  </si>
  <si>
    <t>CONTACT_INFO_TYPE</t>
  </si>
  <si>
    <t>CONTACT_INFO_TYPE_KEY</t>
  </si>
  <si>
    <t>CTL_AUDIT_LOG</t>
  </si>
  <si>
    <t>AUDIT_KEY</t>
  </si>
  <si>
    <t>PROCESSING_STATUS_KEY</t>
  </si>
  <si>
    <t>CTL_DBSOURCE</t>
  </si>
  <si>
    <t>CTL_DS</t>
  </si>
  <si>
    <t>DATA_SOURCE_KEY</t>
  </si>
  <si>
    <t>CTL_ETL_HISTORY</t>
  </si>
  <si>
    <t>JOB_ID</t>
  </si>
  <si>
    <t>varchar</t>
  </si>
  <si>
    <t>WORKFLOW_TYPE</t>
  </si>
  <si>
    <t>CTL_EXTRACT_HWM</t>
  </si>
  <si>
    <t>TABLE_NAME</t>
  </si>
  <si>
    <t>CTL_PROCESSING_STATUS</t>
  </si>
  <si>
    <t>CTL_SCHEDULED_JOBS</t>
  </si>
  <si>
    <t>SCHEDULE_ID</t>
  </si>
  <si>
    <t>CTL_TRANSFORM_HWM</t>
  </si>
  <si>
    <t>HWM_NAME</t>
  </si>
  <si>
    <t>CTL_UD_TO_UDE_MAPPING</t>
  </si>
  <si>
    <t>ID</t>
  </si>
  <si>
    <t>CTL_UDE_KEYS_TO_DIM_MAPPING</t>
  </si>
  <si>
    <t>DIM_TABLE_NAME</t>
  </si>
  <si>
    <t>CTL_WORKFLOW_STATUS</t>
  </si>
  <si>
    <t>JOB_NAME</t>
  </si>
  <si>
    <t>DATE_TIME</t>
  </si>
  <si>
    <t>CAL_DATE</t>
  </si>
  <si>
    <t>DATE_TIME_30MIN_KEY</t>
  </si>
  <si>
    <t>DATE_TIME_DAY_KEY</t>
  </si>
  <si>
    <t>DATE_TIME_HOUR_KEY</t>
  </si>
  <si>
    <t>DATE_TIME_MONTH_KEY</t>
  </si>
  <si>
    <t>DATE_TIME_NEXT_30MIN_KEY</t>
  </si>
  <si>
    <t>DATE_TIME_NEXT_DAY_KEY</t>
  </si>
  <si>
    <t>DATE_TIME_NEXT_HOUR_KEY</t>
  </si>
  <si>
    <t>DATE_TIME_NEXT_KEY</t>
  </si>
  <si>
    <t>DATE_TIME_NEXT_MONTH_KEY</t>
  </si>
  <si>
    <t>DIALING_MODE</t>
  </si>
  <si>
    <t>DIALING_MODE_KEY</t>
  </si>
  <si>
    <t>G_CALL</t>
  </si>
  <si>
    <t>CALLID</t>
  </si>
  <si>
    <t>GSYS_SEQ</t>
  </si>
  <si>
    <t>GSYS_SYS_ID</t>
  </si>
  <si>
    <t>GSYS_USEQ</t>
  </si>
  <si>
    <t>MERGECALLID</t>
  </si>
  <si>
    <t>PARENTCALLID</t>
  </si>
  <si>
    <t>ROOTIRID</t>
  </si>
  <si>
    <t>G_DB_PARAMETERS</t>
  </si>
  <si>
    <t>G_IR</t>
  </si>
  <si>
    <t>IRID</t>
  </si>
  <si>
    <t>PARENTIRID</t>
  </si>
  <si>
    <t>ROOTCALLID</t>
  </si>
  <si>
    <t>G_IS_LINK</t>
  </si>
  <si>
    <t>LINKID</t>
  </si>
  <si>
    <t>REMOTELOCATION</t>
  </si>
  <si>
    <t>G_LOG_ATTRS</t>
  </si>
  <si>
    <t>G_LOG_GETIDRANGEREQ</t>
  </si>
  <si>
    <t>G_LOG_MESSAGES</t>
  </si>
  <si>
    <t>G_PROV_CONTROL</t>
  </si>
  <si>
    <t>PROVIDERTAG</t>
  </si>
  <si>
    <t>GIDB_G_AGENT_STATE_HISTORY_MM</t>
  </si>
  <si>
    <t>ADDED_TS</t>
  </si>
  <si>
    <t>PARTYID</t>
  </si>
  <si>
    <t>GIDB_G_AGENT_STATE_HISTORY_V</t>
  </si>
  <si>
    <t>GIDB_G_AGENT_STATE_RC_MM</t>
  </si>
  <si>
    <t>TERMINATED_TS</t>
  </si>
  <si>
    <t>GIDB_G_AGENT_STATE_RC_V</t>
  </si>
  <si>
    <t>GIDB_G_CALL_HISTORY_MM</t>
  </si>
  <si>
    <t>GIDB_G_CALL_HISTORY_V</t>
  </si>
  <si>
    <t>GIDB_G_CALL_MM</t>
  </si>
  <si>
    <t>GIDB_G_CALL_STAT_V</t>
  </si>
  <si>
    <t>GSYS_EXT_INT2</t>
  </si>
  <si>
    <t>GIDB_G_CALL_V</t>
  </si>
  <si>
    <t>CREATED_TS</t>
  </si>
  <si>
    <t>GIDB_G_CUSTOM_DATA_S_MM</t>
  </si>
  <si>
    <t>CREATE_AUDIT_KEY</t>
  </si>
  <si>
    <t>GIDB_G_CUSTOM_DATA_S_V</t>
  </si>
  <si>
    <t>GIDB_G_DND_HISTORY_MM</t>
  </si>
  <si>
    <t>GIDB_G_DND_HISTORY_V</t>
  </si>
  <si>
    <t>GIDB_G_IR_HISTORY_MM</t>
  </si>
  <si>
    <t>GIDB_G_IR_HISTORY_V</t>
  </si>
  <si>
    <t>GIDB_G_IR_MM</t>
  </si>
  <si>
    <t>IR_KEY</t>
  </si>
  <si>
    <t>UPDATE_AUDIT_KEY</t>
  </si>
  <si>
    <t>GIDB_G_IR_V</t>
  </si>
  <si>
    <t>GIDB_G_IS_LINK_HISTORY_V</t>
  </si>
  <si>
    <t>GIDB_G_IS_LINK_V</t>
  </si>
  <si>
    <t>INITIATED_TS</t>
  </si>
  <si>
    <t>GIDB_G_LOGIN_SESSION_MM</t>
  </si>
  <si>
    <t>AGENTID</t>
  </si>
  <si>
    <t>LOGINSESSIONID</t>
  </si>
  <si>
    <t>GIDB_G_LOGIN_SESSION_V</t>
  </si>
  <si>
    <t>GIDB_G_PARTY_HISTORY_MM</t>
  </si>
  <si>
    <t>GIDB_G_PARTY_HISTORY_V</t>
  </si>
  <si>
    <t>GIDB_G_PARTY_MM</t>
  </si>
  <si>
    <t>PARTY_KEY</t>
  </si>
  <si>
    <t>PARTYGUID</t>
  </si>
  <si>
    <t>GIDB_G_PARTY_V</t>
  </si>
  <si>
    <t>GIDB_G_ROUTE_RESULT_MM</t>
  </si>
  <si>
    <t>GIDB_G_ROUTE_RESULT_V</t>
  </si>
  <si>
    <t>GIDB_G_SECURE_UD_HISTORY_MM</t>
  </si>
  <si>
    <t>GIDB_G_SECURE_UD_HISTORY_V</t>
  </si>
  <si>
    <t>GIDB_G_USERDATA_HISTORY_MM</t>
  </si>
  <si>
    <t>GIDB_G_USERDATA_HISTORY_V</t>
  </si>
  <si>
    <t>GIDB_G_VIRTUAL_QUEUE_MM</t>
  </si>
  <si>
    <t>ORIGCALLID</t>
  </si>
  <si>
    <t>VQ_KEY</t>
  </si>
  <si>
    <t>VQID</t>
  </si>
  <si>
    <t>GIDB_G_VIRTUAL_QUEUE_V</t>
  </si>
  <si>
    <t>GIDB_GC_ACTION_CODE</t>
  </si>
  <si>
    <t>GIDB_GC_AGENT</t>
  </si>
  <si>
    <t>GIDB_GC_APPLICATION</t>
  </si>
  <si>
    <t>GIDB_GC_ATTR_VALUE</t>
  </si>
  <si>
    <t>GIDB_GC_BUS_ATTRIBUTE</t>
  </si>
  <si>
    <t>GIDB_GC_CALLING_LIST</t>
  </si>
  <si>
    <t>GIDB_GC_CAMPAIGN</t>
  </si>
  <si>
    <t>GIDB_GC_ENDPOINT</t>
  </si>
  <si>
    <t>GIDB_GC_FIELD</t>
  </si>
  <si>
    <t>GIDB_GC_FILTER</t>
  </si>
  <si>
    <t>GIDB_GC_FOLDER</t>
  </si>
  <si>
    <t>GIDB_GC_FORMAT</t>
  </si>
  <si>
    <t>GIDB_GC_GROUP</t>
  </si>
  <si>
    <t>GIDB_GC_IVR</t>
  </si>
  <si>
    <t>GIDB_GC_IVRPORT</t>
  </si>
  <si>
    <t>GIDB_GC_LOGIN</t>
  </si>
  <si>
    <t>GIDB_GC_OBJ_TABLE</t>
  </si>
  <si>
    <t>GIDB_GC_PLACE</t>
  </si>
  <si>
    <t>GIDB_GC_SCRIPT</t>
  </si>
  <si>
    <t>GIDB_GC_SKILL</t>
  </si>
  <si>
    <t>GIDB_GC_SWITCH</t>
  </si>
  <si>
    <t>GIDB_GC_TABLE_ACCESS</t>
  </si>
  <si>
    <t>GIDB_GC_TENANT</t>
  </si>
  <si>
    <t>GIDB_GC_TIME_ZONE</t>
  </si>
  <si>
    <t>GIDB_GC_TREATMENT</t>
  </si>
  <si>
    <t>GIDB_GCX_AGENT_PLACE</t>
  </si>
  <si>
    <t>PLACEID</t>
  </si>
  <si>
    <t>STATUS</t>
  </si>
  <si>
    <t>GIDB_GCX_CAMPGROUP_INFO</t>
  </si>
  <si>
    <t>CAMPAIGNID</t>
  </si>
  <si>
    <t>GROUPID</t>
  </si>
  <si>
    <t>GIDB_GCX_CAMPLIST_INFO</t>
  </si>
  <si>
    <t>LISTID</t>
  </si>
  <si>
    <t>GIDB_GCX_ENDPOINT_PLACE</t>
  </si>
  <si>
    <t>DELETED_TS</t>
  </si>
  <si>
    <t>ENDPOINTID</t>
  </si>
  <si>
    <t>GIDB_GCX_FORMAT_FIELD</t>
  </si>
  <si>
    <t>FIELDID</t>
  </si>
  <si>
    <t>FORMATID</t>
  </si>
  <si>
    <t>GIDB_GCX_GROUP_AGENT</t>
  </si>
  <si>
    <t>GIDB_GCX_GROUP_ENDPOINT</t>
  </si>
  <si>
    <t>GIDB_GCX_GROUP_PLACE</t>
  </si>
  <si>
    <t>GIDB_GCX_GROUP_ROUTEDN</t>
  </si>
  <si>
    <t>GIDB_GCX_LIST_TREATMENT</t>
  </si>
  <si>
    <t>TREATMENTID</t>
  </si>
  <si>
    <t>GIDB_GCX_LOGIN_INFO</t>
  </si>
  <si>
    <t>LOGINID</t>
  </si>
  <si>
    <t>GIDB_GCX_SKILL_LEVEL</t>
  </si>
  <si>
    <t>SKILLID</t>
  </si>
  <si>
    <t>GIDB_GCX_SUBCODE</t>
  </si>
  <si>
    <t>CODE</t>
  </si>
  <si>
    <t>CODEID</t>
  </si>
  <si>
    <t>GIDB_GM_F_USERDATA</t>
  </si>
  <si>
    <t>GIDB_GM_L_USERDATA</t>
  </si>
  <si>
    <t>GIDB_GO_CAMPAIGN</t>
  </si>
  <si>
    <t>SESSID</t>
  </si>
  <si>
    <t>GIDB_GO_CHAIN</t>
  </si>
  <si>
    <t>CHAINGUID</t>
  </si>
  <si>
    <t>GIDB_GO_RECORD</t>
  </si>
  <si>
    <t>RECORDHANDLE</t>
  </si>
  <si>
    <t>GIDB_GX_SESSION_ENDPOINT_MM</t>
  </si>
  <si>
    <t>QUEUETYPE</t>
  </si>
  <si>
    <t>TYPE</t>
  </si>
  <si>
    <t>GIDB_GX_SESSION_ENDPOINT_V</t>
  </si>
  <si>
    <t>GROUP_TO_CAMPAIGN_FACT_</t>
  </si>
  <si>
    <t>GROUP_TO_CAMPAIGN_FACT_KEY</t>
  </si>
  <si>
    <t>GSYS_DNPREMOTELOCATION</t>
  </si>
  <si>
    <t>GSYS_MERGE_LOCK</t>
  </si>
  <si>
    <t>GSYS_PENDING_IR</t>
  </si>
  <si>
    <t>GSYS_PENDING_LINK</t>
  </si>
  <si>
    <t>GSYS_SYSPROCINFO</t>
  </si>
  <si>
    <t>INTERACTION_DESCRIPTOR</t>
  </si>
  <si>
    <t>INTERACTION_DESCRIPTOR_KEY</t>
  </si>
  <si>
    <t>INTERACTION_FACT</t>
  </si>
  <si>
    <t>INTERACTION_ID</t>
  </si>
  <si>
    <t>HANDLE_COUNT</t>
  </si>
  <si>
    <t>INTERACTION_RESOURCE_ID</t>
  </si>
  <si>
    <t>INTERACTION_TYPE_KEY</t>
  </si>
  <si>
    <t>LEAD_CLIP_DURATION</t>
  </si>
  <si>
    <t>MEDIATION_START_DATE_TIME_KEY</t>
  </si>
  <si>
    <t>RES_PREVIOUS_SM_STATE_FACT_KEY</t>
  </si>
  <si>
    <t>TECHNICAL_DESCRIPTOR_KEY</t>
  </si>
  <si>
    <t>TRAIL_CLIP_DURATION</t>
  </si>
  <si>
    <t>INTERACTION_RESOURCE_STATE</t>
  </si>
  <si>
    <t>INTERACTION_RESOURCE_STATE_KEY</t>
  </si>
  <si>
    <t>INTERACTION_TYPE</t>
  </si>
  <si>
    <t>IRF_USER_DATA_CUST_1</t>
  </si>
  <si>
    <t>IRF_USER_DATA_GEN_1</t>
  </si>
  <si>
    <t>IRF_USER_DATA_KEYS</t>
  </si>
  <si>
    <t>IXN_RESOURCE_STATE_FACT</t>
  </si>
  <si>
    <t>IXN_RESOURCE_STATE_FACT_KEY</t>
  </si>
  <si>
    <t>MEDIA_TYPE_KEY</t>
  </si>
  <si>
    <t>RESOURCE_KEY</t>
  </si>
  <si>
    <t>TOTAL_DURATION</t>
  </si>
  <si>
    <t>MEDIA_TYPE</t>
  </si>
  <si>
    <t>MEDIA_NAME_CODE</t>
  </si>
  <si>
    <t>MEDIATION_SEGMENT_FACT</t>
  </si>
  <si>
    <t>MEDIATION_SEGMENT_ID</t>
  </si>
  <si>
    <t>TARGET_IXN_RESOURCE_ID</t>
  </si>
  <si>
    <t>PLACE_GROUP_FACT_</t>
  </si>
  <si>
    <t>PLACE_GROUP_FACT_KEY</t>
  </si>
  <si>
    <t>RECORD_FIELD_GROUP_1</t>
  </si>
  <si>
    <t>RECORD_FIELD_GROUP_1_KEY</t>
  </si>
  <si>
    <t>RECORD_FIELD_GROUP_2</t>
  </si>
  <si>
    <t>RECORD_FIELD_GROUP_2_KEY</t>
  </si>
  <si>
    <t>RECORD_STATUS</t>
  </si>
  <si>
    <t>RECORD_STATUS_KEY</t>
  </si>
  <si>
    <t>RECORD_TYPE</t>
  </si>
  <si>
    <t>RECORD_TYPE_KEY</t>
  </si>
  <si>
    <t>REQUESTED_SKILL_COMBINATION</t>
  </si>
  <si>
    <t>SKILL_COMBINATION_KEY</t>
  </si>
  <si>
    <t>RESOURCE_</t>
  </si>
  <si>
    <t>RESOURCE_CFG_DBID</t>
  </si>
  <si>
    <t>RESOURCE_CFG_TYPE_ID</t>
  </si>
  <si>
    <t>RESOURCE_TYPE_CODE</t>
  </si>
  <si>
    <t>RESOURCE_GROUP_FACT_</t>
  </si>
  <si>
    <t>END_TS</t>
  </si>
  <si>
    <t>GROUP_KEY</t>
  </si>
  <si>
    <t>RESOURCE_GROUP_FACT_KEY</t>
  </si>
  <si>
    <t>START_TS</t>
  </si>
  <si>
    <t>RESOURCE_SKILL_FACT_</t>
  </si>
  <si>
    <t>RESOURCE_SKILL_FACT_KEY</t>
  </si>
  <si>
    <t>RESOURCE_STATE</t>
  </si>
  <si>
    <t>RESOURCE_STATE_KEY</t>
  </si>
  <si>
    <t>RESOURCE_STATE_REASON</t>
  </si>
  <si>
    <t>RESOURCE_STATE_REASON_KEY</t>
  </si>
  <si>
    <t>ROUTING_TARGET</t>
  </si>
  <si>
    <t>ROUTING_TARGET_KEY</t>
  </si>
  <si>
    <t>SM_RES_SESSION_FACT</t>
  </si>
  <si>
    <t>SM_RES_SESSION_FACT_KEY</t>
  </si>
  <si>
    <t>SM_RES_STATE_FACT</t>
  </si>
  <si>
    <t>RESOURCE_GROUP_COMBINATION_KEY</t>
  </si>
  <si>
    <t>SM_RES_STATE_FACT_KEY</t>
  </si>
  <si>
    <t>SM_RES_STATE_REASON_FACT</t>
  </si>
  <si>
    <t>SM_RES_STATE_REASON_FACT_KEY</t>
  </si>
  <si>
    <t>STG_ACTIVE_IF</t>
  </si>
  <si>
    <t>EFFECTIVE_ROOT_ID</t>
  </si>
  <si>
    <t>GIDB_G_IR_ID</t>
  </si>
  <si>
    <t>STG_ACTIVE_IRF</t>
  </si>
  <si>
    <t>STG_ACTIVE_IRF_REPLIES</t>
  </si>
  <si>
    <t>STG_ACTIVE_MSF</t>
  </si>
  <si>
    <t>STG_CONFIGURED_MM_QUEUE</t>
  </si>
  <si>
    <t>STG_IDB_FK_VIOLATION</t>
  </si>
  <si>
    <t>STG_MEDIATION_RESOURCE</t>
  </si>
  <si>
    <t>CFG_TYPE_ID</t>
  </si>
  <si>
    <t>CFGDBID</t>
  </si>
  <si>
    <t>STG_RESOURCE_GROUP_COMB</t>
  </si>
  <si>
    <t>GROUP_COMBINATION_KEY</t>
  </si>
  <si>
    <t>STG_SM_RES_SESSION_FACT_MM</t>
  </si>
  <si>
    <t>STG_SM_RES_SESSION_FACT_V</t>
  </si>
  <si>
    <t>STG_SM_RES_ST_REASON_FACT_MM</t>
  </si>
  <si>
    <t>STG_SM_RES_ST_REASON_FACT_V</t>
  </si>
  <si>
    <t>STG_SM_RES_STATE_FACT_MM</t>
  </si>
  <si>
    <t>STG_SM_RES_STATE_FACT_V</t>
  </si>
  <si>
    <t>STG_THRESHOLD</t>
  </si>
  <si>
    <t>STG_UDH_MM</t>
  </si>
  <si>
    <t>STG_UDH_V</t>
  </si>
  <si>
    <t>STG_VQ</t>
  </si>
  <si>
    <t>STG_VQ_BY_GROUTERESULT</t>
  </si>
  <si>
    <t>STRATEGY</t>
  </si>
  <si>
    <t>STRATEGY_KEY</t>
  </si>
  <si>
    <t>TECHNICAL_DESCRIPTOR</t>
  </si>
  <si>
    <t>TIME_ZONE</t>
  </si>
  <si>
    <t>TIME_ZONE_KEY</t>
  </si>
  <si>
    <t>USER_DATA_CUST_DIM_1</t>
  </si>
  <si>
    <t>table_name</t>
  </si>
  <si>
    <t>column_name</t>
  </si>
  <si>
    <t>datatype</t>
  </si>
  <si>
    <t>column_prec</t>
  </si>
  <si>
    <t>column_length</t>
  </si>
  <si>
    <t>type</t>
  </si>
  <si>
    <t>int_10_4</t>
  </si>
  <si>
    <t>numeric_19_9</t>
  </si>
  <si>
    <t>numeric_16_9</t>
  </si>
  <si>
    <t>bigint_19_8</t>
  </si>
  <si>
    <t>smallint_5_2</t>
  </si>
  <si>
    <t>numeric_1_5</t>
  </si>
  <si>
    <t>datetime_23_8</t>
  </si>
  <si>
    <t>MSSQL</t>
  </si>
  <si>
    <t>index_name</t>
  </si>
  <si>
    <t>PK_ATTEMPT_DISPOSITION</t>
  </si>
  <si>
    <t>PK_CALL_RESULT</t>
  </si>
  <si>
    <t>PK_CALL_LST_MT_FT</t>
  </si>
  <si>
    <t>CLCM2TDTS_FK</t>
  </si>
  <si>
    <t>CLCM2TNT_FK</t>
  </si>
  <si>
    <t>PK_CLNGLTTCMPFT</t>
  </si>
  <si>
    <t>PK_CMP_GR_SN_FT</t>
  </si>
  <si>
    <t>PK_CMPGN_GR_ST</t>
  </si>
  <si>
    <t>PK_CMPGN_GR_ST_FT</t>
  </si>
  <si>
    <t>PK_CNTCT_ATTMPT_FT</t>
  </si>
  <si>
    <t>PK_CNTCT_INF_TP</t>
  </si>
  <si>
    <t>IDX_CTL_AL_PS</t>
  </si>
  <si>
    <t>PK_CTL_AUDIT_LOG</t>
  </si>
  <si>
    <t>PK_CTL_DS</t>
  </si>
  <si>
    <t>PK_CTL_ETL_HISTORY</t>
  </si>
  <si>
    <t>PK_CTL_PROC_ST</t>
  </si>
  <si>
    <t>PK_CTL_SCHED_JOBS</t>
  </si>
  <si>
    <t>PK_CTL_TRRM_HWM</t>
  </si>
  <si>
    <t>PK_CTL_UD_KM</t>
  </si>
  <si>
    <t>PK_UDE_KEYS_TO_D_M</t>
  </si>
  <si>
    <t>PK_CTL_WFLOW_ST</t>
  </si>
  <si>
    <t>IDX_DT_30</t>
  </si>
  <si>
    <t>IDX_DT_30_INT</t>
  </si>
  <si>
    <t>IDX_DT_CAL_DATE</t>
  </si>
  <si>
    <t>IDX_DT_DAY_INT</t>
  </si>
  <si>
    <t>IDX_DT_HOUR_INT</t>
  </si>
  <si>
    <t>IDX_DT_MONTH_INT</t>
  </si>
  <si>
    <t>IDX_DT_NEXT</t>
  </si>
  <si>
    <t>IDX_DT_NEXT30</t>
  </si>
  <si>
    <t>PK_DATE_TIME</t>
  </si>
  <si>
    <t>PK_DIALING_MODE</t>
  </si>
  <si>
    <t>IDX_G_CALL_RTIRID</t>
  </si>
  <si>
    <t>PK_MG_CALL</t>
  </si>
  <si>
    <t>PK_MG_IR</t>
  </si>
  <si>
    <t>PK_MG_IS_LINK</t>
  </si>
  <si>
    <t>I_G_AS_RC_MM_ENDTS</t>
  </si>
  <si>
    <t>I_G_AS_RC_V_ENDTS</t>
  </si>
  <si>
    <t>I_G_CALL_H_CID</t>
  </si>
  <si>
    <t>I_G_CALL_MM_IRID</t>
  </si>
  <si>
    <t>I_G_CALL_MM_RIRID</t>
  </si>
  <si>
    <t>PK_GIDB_G_CALL_MM</t>
  </si>
  <si>
    <t>I_G_CALL_ST_V_CID</t>
  </si>
  <si>
    <t>I_G_CALL_V_CTS</t>
  </si>
  <si>
    <t>I_G_CALL_V_RTIRID</t>
  </si>
  <si>
    <t>PK_GIDB_G_CALL_V</t>
  </si>
  <si>
    <t>I_G_GIR_H_MM_IRID</t>
  </si>
  <si>
    <t>I_G_GIR_H_V_IRID</t>
  </si>
  <si>
    <t>I_G_IR_MM_CTS</t>
  </si>
  <si>
    <t>I_G_IR_MM_IRID</t>
  </si>
  <si>
    <t>I_G_IR_MM_UAK</t>
  </si>
  <si>
    <t>I_G_IR_V_CTS</t>
  </si>
  <si>
    <t>I_G_IR_V_IRID</t>
  </si>
  <si>
    <t>I_G_IR_V_UAK</t>
  </si>
  <si>
    <t>I_G_IS_LNK_H_CID</t>
  </si>
  <si>
    <t>PK_GIDB_G_IS_LINK_V</t>
  </si>
  <si>
    <t>PK_G_LGN_SESS_MM</t>
  </si>
  <si>
    <t>I_G_PTH_MM_PID</t>
  </si>
  <si>
    <t>I_G_PTH_V_PID</t>
  </si>
  <si>
    <t>I_G_PT_MM_CID</t>
  </si>
  <si>
    <t>I_G_PT_MM_CTS</t>
  </si>
  <si>
    <t>I_G_PT_MM_PID</t>
  </si>
  <si>
    <t>PK_GIDB_G_PARTY_MM</t>
  </si>
  <si>
    <t>I_G_PT_V_CID</t>
  </si>
  <si>
    <t>I_G_PT_V_CTS</t>
  </si>
  <si>
    <t>I_G_PT_V_GUID</t>
  </si>
  <si>
    <t>I_G_PT_V_PID</t>
  </si>
  <si>
    <t>PK_GIDB_G_PARTY_V</t>
  </si>
  <si>
    <t>I_G_RRES_MM_CID</t>
  </si>
  <si>
    <t>I_G_RRES_MM_CTS</t>
  </si>
  <si>
    <t>I_G_RRES_V_CID</t>
  </si>
  <si>
    <t>I_G_RRES_V_CTS</t>
  </si>
  <si>
    <t>I_G_UDH_MM_CID</t>
  </si>
  <si>
    <t>I_G_G_VQ_MM_CAK</t>
  </si>
  <si>
    <t>I_G_G_VQ_V_CAK</t>
  </si>
  <si>
    <t>I_G_GC_ACTION_CD_ID</t>
  </si>
  <si>
    <t>I_GC_AGNT_DTK</t>
  </si>
  <si>
    <t>I_GC_AGNT_ID</t>
  </si>
  <si>
    <t>I_G_GC_APP_ID</t>
  </si>
  <si>
    <t>I_G_GC_ATTR_VALUE_ID</t>
  </si>
  <si>
    <t>I_G_GC_BUS_ATTR_ID</t>
  </si>
  <si>
    <t>I_G_GC_CALLING_LIST_ID</t>
  </si>
  <si>
    <t>I_G_GC_CAMPAIGN_ID</t>
  </si>
  <si>
    <t>I_GC_EP_AK</t>
  </si>
  <si>
    <t>I_GC_EP_ID</t>
  </si>
  <si>
    <t>I_G_GC_FIELD_ID</t>
  </si>
  <si>
    <t>I_G_GC_FILTER_ID</t>
  </si>
  <si>
    <t>I_G_GC_FOLDER_ID</t>
  </si>
  <si>
    <t>I_G_GC_FORMAT_ID</t>
  </si>
  <si>
    <t>I_G_GC_GROUP_ID</t>
  </si>
  <si>
    <t>I_G_GC_IVR_ID</t>
  </si>
  <si>
    <t>I_G_GC_IVRPORT_ID</t>
  </si>
  <si>
    <t>I_G_GC_LOGIN_ID</t>
  </si>
  <si>
    <t>I_G_GC_OBJ_TABLE_ID</t>
  </si>
  <si>
    <t>I_G_GC_PLACE_ID</t>
  </si>
  <si>
    <t>I_G_GC_SCRIPT_ID</t>
  </si>
  <si>
    <t>I_G_GC_SKILL_ID</t>
  </si>
  <si>
    <t>I_G_GC_SWITCH_ID</t>
  </si>
  <si>
    <t>I_G_GC_TBL_ACCS_ID</t>
  </si>
  <si>
    <t>PK_GIDB_GC_TENANT</t>
  </si>
  <si>
    <t>I_G_GC_TZ_ID</t>
  </si>
  <si>
    <t>I_G_GC_TRTMNT_ID</t>
  </si>
  <si>
    <t>IDX_G_AGENT_PL</t>
  </si>
  <si>
    <t>PK_GCX_AGNT_PL</t>
  </si>
  <si>
    <t>IDX_G_CMPGR_INF</t>
  </si>
  <si>
    <t>PK_GCX_CAMP_GR</t>
  </si>
  <si>
    <t>IDX_G_CMPLST_INF</t>
  </si>
  <si>
    <t>PK_GCX_CAMP_LIST</t>
  </si>
  <si>
    <t>I_G_ENDPNT_EPCD</t>
  </si>
  <si>
    <t>I_G_ENDPNT_PL</t>
  </si>
  <si>
    <t>PK_GIDB_GCX_ENDPOINT_PLACE</t>
  </si>
  <si>
    <t>IDX_G_FRMT_FLD</t>
  </si>
  <si>
    <t>PK_GCX_FRMT_FLD</t>
  </si>
  <si>
    <t>I_GROUP_AGENT_ID</t>
  </si>
  <si>
    <t>PK_GCX_GR_AGENT</t>
  </si>
  <si>
    <t>I_GR_ENDPT_EPT_TS</t>
  </si>
  <si>
    <t>I_GR_ENDPT_ID</t>
  </si>
  <si>
    <t>IDX_GROUP_ENDPOINT</t>
  </si>
  <si>
    <t>PK_GCX_GR_ENDPNT</t>
  </si>
  <si>
    <t>I_G_GR_PLACE_ID</t>
  </si>
  <si>
    <t>IDX_G_GR_PLACE</t>
  </si>
  <si>
    <t>PK_GCX_GR_PLC</t>
  </si>
  <si>
    <t>IDX_G_GR_RTDN</t>
  </si>
  <si>
    <t>PK_GCX_GR_RTDN</t>
  </si>
  <si>
    <t>IDX_G_LIST_TRTMNT</t>
  </si>
  <si>
    <t>PK_GCX_LST_TRT</t>
  </si>
  <si>
    <t>I_G_LOGIN_INFO_ID</t>
  </si>
  <si>
    <t>IDX_G_LGIN_INF</t>
  </si>
  <si>
    <t>PK_GCX_LGN_INF</t>
  </si>
  <si>
    <t>I_G_SKILL_LEVEL_ID</t>
  </si>
  <si>
    <t>IDX_G_SKILL_LEVEL</t>
  </si>
  <si>
    <t>PK_GCX_SKLL_LVL</t>
  </si>
  <si>
    <t>I_G_GCX_SUBCODE_ID</t>
  </si>
  <si>
    <t>IDX_G_SUBCODE</t>
  </si>
  <si>
    <t>PK_GCX_SUBCD</t>
  </si>
  <si>
    <t>PK_GO_CAMPAIGN</t>
  </si>
  <si>
    <t>PK_GO_CHAIN</t>
  </si>
  <si>
    <t>IDX_GIDB_GO_RC_CHD</t>
  </si>
  <si>
    <t>IDX_GIDB_GO_RC_PHD</t>
  </si>
  <si>
    <t>PK_GX_SES_EP_MM</t>
  </si>
  <si>
    <t>GPCM2DTS_FK</t>
  </si>
  <si>
    <t>GPCM2TNT_FK</t>
  </si>
  <si>
    <t>PK_GR_TO_CMPGN_FT</t>
  </si>
  <si>
    <t>PK_GSYS_DNP_RM_LOC</t>
  </si>
  <si>
    <t>PK_INTRCTN_DESCR</t>
  </si>
  <si>
    <t>PK_INTERCTN_FT</t>
  </si>
  <si>
    <t>PK_INTRCTN_RC_FT</t>
  </si>
  <si>
    <t>PK_INTRCTN_RC_ST</t>
  </si>
  <si>
    <t>PK_INTRCTN_TP</t>
  </si>
  <si>
    <t>PK_IRF_USER_DATA_CUST_1</t>
  </si>
  <si>
    <t>PK_IXN_RC_ST_FT</t>
  </si>
  <si>
    <t>I_MEDIA_TP_MCD</t>
  </si>
  <si>
    <t>PK_MEDIA_TYPE</t>
  </si>
  <si>
    <t>PK_M_SEGMENT_FACT</t>
  </si>
  <si>
    <t>PGRP2DTS_FK</t>
  </si>
  <si>
    <t>PGRP2TNT_FK</t>
  </si>
  <si>
    <t>PK_PLC_GR_FT</t>
  </si>
  <si>
    <t>PK_RCRD_FLD_GR_1</t>
  </si>
  <si>
    <t>PK_RCRD_FLD_GR_2</t>
  </si>
  <si>
    <t>PK_RECORD_STATUS</t>
  </si>
  <si>
    <t>PK_RECORD_TYPE</t>
  </si>
  <si>
    <t>AK_KEY_1_REQUESTE</t>
  </si>
  <si>
    <t>I_RES_KEY_CFG_DBID</t>
  </si>
  <si>
    <t>IDX_RES_CFG_DBID</t>
  </si>
  <si>
    <t>IDX_RES_TYPE_CODE</t>
  </si>
  <si>
    <t>PK_RESOURCE_</t>
  </si>
  <si>
    <t>IDX_RGF_GRP</t>
  </si>
  <si>
    <t>IDX_RGF_RES</t>
  </si>
  <si>
    <t>IDX_RGF_ST_ET</t>
  </si>
  <si>
    <t>IDX_RGF_ST_ST</t>
  </si>
  <si>
    <t>PK_RSRC_GR_FT</t>
  </si>
  <si>
    <t>RGRP2TDTS_FK</t>
  </si>
  <si>
    <t>RGRP2TNT_FK</t>
  </si>
  <si>
    <t>PK_RSRC_SKLL_FT</t>
  </si>
  <si>
    <t>RSKL2DTS_FK</t>
  </si>
  <si>
    <t>RSKL2TNT_FK</t>
  </si>
  <si>
    <t>PK_RESOURCE_STATE</t>
  </si>
  <si>
    <t>PK_RSRC_ST_RSN</t>
  </si>
  <si>
    <t>PK_ROUTING_TARGET</t>
  </si>
  <si>
    <t>PK_SM_RS_SSSN_FT</t>
  </si>
  <si>
    <t>PK_SM_RSF</t>
  </si>
  <si>
    <t>PK_SM_RS_ST_RSN_FT</t>
  </si>
  <si>
    <t>I_S_ACT_IF_ERTID</t>
  </si>
  <si>
    <t>I_S_ACT_IF_IRID</t>
  </si>
  <si>
    <t>PK_STG_ACTIVE_IF</t>
  </si>
  <si>
    <t>I_S_ACTIVE_IF_RTID</t>
  </si>
  <si>
    <t>I_S_ACTIVE_IRF_CALLID</t>
  </si>
  <si>
    <t>PK_STG_ACTIVE_IRF</t>
  </si>
  <si>
    <t>IDX_A_IRF_RPL_CID</t>
  </si>
  <si>
    <t>IDX_A_IRF_RPL_INTID</t>
  </si>
  <si>
    <t>PK_STG_A_IRF_RPL</t>
  </si>
  <si>
    <t>PK_STG_ACTIVE_MSF</t>
  </si>
  <si>
    <t>PK_STG_CNF_MM_Q</t>
  </si>
  <si>
    <t>STG_IDB_FK_V</t>
  </si>
  <si>
    <t>PK_STG_MED_RC</t>
  </si>
  <si>
    <t>PK_STG_RES_GR_COM</t>
  </si>
  <si>
    <t>PK_S_SM_RSF_MM</t>
  </si>
  <si>
    <t>PK_S_SM_RSF_V</t>
  </si>
  <si>
    <t>PK_S_SM_RSRF_MM</t>
  </si>
  <si>
    <t>PK_S_SM_RSRF_V</t>
  </si>
  <si>
    <t>PK_S_SM_RSTF_MM</t>
  </si>
  <si>
    <t>PK_S_SM_RSTF_V</t>
  </si>
  <si>
    <t>PK_STG_THRSHLD</t>
  </si>
  <si>
    <t>I_S_VQUEUE_VQID</t>
  </si>
  <si>
    <t>PK_STG_VQ</t>
  </si>
  <si>
    <t>I_S_VQ_BY_RR</t>
  </si>
  <si>
    <t>PK_STRATEGY</t>
  </si>
  <si>
    <t>PK_TCHNCL_DSCR</t>
  </si>
  <si>
    <t>PK_TIME_ZONE</t>
  </si>
  <si>
    <t>PK_USER_DATA_CUST_DIM_1</t>
  </si>
  <si>
    <t>IDX_ORACLE</t>
  </si>
  <si>
    <t>IDX_MSSQL</t>
  </si>
  <si>
    <t>Index Fill Factor - not used?</t>
  </si>
  <si>
    <t>DataType</t>
  </si>
  <si>
    <t>DB2</t>
  </si>
  <si>
    <t>DBMS Data Block Free Size</t>
  </si>
  <si>
    <t>DBMS Data Block Header</t>
  </si>
  <si>
    <t>DBMS Data Row Header</t>
  </si>
  <si>
    <t>DBMS Index Block Header</t>
  </si>
  <si>
    <t>DBMS Index Row Header</t>
  </si>
  <si>
    <t>DBMS Index Block Free Size</t>
  </si>
  <si>
    <t>CAUSE</t>
  </si>
  <si>
    <t>CAUSE_CODE</t>
  </si>
  <si>
    <t>CAUSE_ID</t>
  </si>
  <si>
    <t>DESCRIPTOR</t>
  </si>
  <si>
    <t>DESCRIPTOR_CODE</t>
  </si>
  <si>
    <t>CALL_RESULT_CODE</t>
  </si>
  <si>
    <t>ACTIVE_FLAG</t>
  </si>
  <si>
    <t>CALLING_LIST_KEY</t>
  </si>
  <si>
    <t>CAMPAIGN_KEY</t>
  </si>
  <si>
    <t>GMT_TS</t>
  </si>
  <si>
    <t>NOT_PROCESSED_CONTACTS</t>
  </si>
  <si>
    <t>NOT_PROCESSED_RECORDS</t>
  </si>
  <si>
    <t>PURGE_FLAG</t>
  </si>
  <si>
    <t>TOTAL_CONTACTS</t>
  </si>
  <si>
    <t>TOTAL_RECORDS</t>
  </si>
  <si>
    <t>DESCRIPTION</t>
  </si>
  <si>
    <t>GMT_END_TIME</t>
  </si>
  <si>
    <t>GMT_START_TIME</t>
  </si>
  <si>
    <t>IDB_ID</t>
  </si>
  <si>
    <t>CAMPAIGN_GROUP_SESSION_ID</t>
  </si>
  <si>
    <t>CAMPAIGN_GROUP_STATE_CODE</t>
  </si>
  <si>
    <t>ATTEMPT_ORDINAL</t>
  </si>
  <si>
    <t>CALL_ATTEMPT_ID</t>
  </si>
  <si>
    <t>CHAIN_ID</t>
  </si>
  <si>
    <t>CHAIN_N</t>
  </si>
  <si>
    <t>CONTACT_COMPLETE_FLAG</t>
  </si>
  <si>
    <t>CONTACT_DAILY_FROM_TIME</t>
  </si>
  <si>
    <t>CONTACT_DAILY_UNTIL_TIME</t>
  </si>
  <si>
    <t>CONTACT_DIAL_SCHED_TIME</t>
  </si>
  <si>
    <t>CONTACT_INFO</t>
  </si>
  <si>
    <t>CONTACT_IXN_START_TIME</t>
  </si>
  <si>
    <t>CONTACT_WITHIN_DAILY_RANGE</t>
  </si>
  <si>
    <t>CONVERSION_FLAG</t>
  </si>
  <si>
    <t>CPD_RESULT_KEY</t>
  </si>
  <si>
    <t>DAILY_FROM_SECONDS</t>
  </si>
  <si>
    <t>DAILY_FROM_TIME</t>
  </si>
  <si>
    <t>DAILY_FROM_TIME_KEY</t>
  </si>
  <si>
    <t>DAILY_UNTIL_SECONDS</t>
  </si>
  <si>
    <t>DAILY_UNTIL_TIME</t>
  </si>
  <si>
    <t>DAILY_UNTIL_TIME_KEY</t>
  </si>
  <si>
    <t>DIAL_SCHED_TIME</t>
  </si>
  <si>
    <t>DIAL_SCHED_TIME_KEY</t>
  </si>
  <si>
    <t>IXN_START_TIME</t>
  </si>
  <si>
    <t>IXN_START_TIME_KEY</t>
  </si>
  <si>
    <t>OVERDIAL_FLAG</t>
  </si>
  <si>
    <t>PLACE_KEY</t>
  </si>
  <si>
    <t>RECORD_FIELD_1</t>
  </si>
  <si>
    <t>RECORD_FIELD_10</t>
  </si>
  <si>
    <t>RECORD_FIELD_11</t>
  </si>
  <si>
    <t>RECORD_FIELD_12</t>
  </si>
  <si>
    <t>RECORD_FIELD_13</t>
  </si>
  <si>
    <t>RECORD_FIELD_14</t>
  </si>
  <si>
    <t>RECORD_FIELD_15</t>
  </si>
  <si>
    <t>RECORD_FIELD_16</t>
  </si>
  <si>
    <t>RECORD_FIELD_17</t>
  </si>
  <si>
    <t>RECORD_FIELD_18</t>
  </si>
  <si>
    <t>RECORD_FIELD_19</t>
  </si>
  <si>
    <t>RECORD_FIELD_2</t>
  </si>
  <si>
    <t>RECORD_FIELD_20</t>
  </si>
  <si>
    <t>RECORD_FIELD_21</t>
  </si>
  <si>
    <t>RECORD_FIELD_22</t>
  </si>
  <si>
    <t>RECORD_FIELD_23</t>
  </si>
  <si>
    <t>RECORD_FIELD_24</t>
  </si>
  <si>
    <t>RECORD_FIELD_25</t>
  </si>
  <si>
    <t>RECORD_FIELD_26</t>
  </si>
  <si>
    <t>RECORD_FIELD_27</t>
  </si>
  <si>
    <t>RECORD_FIELD_28</t>
  </si>
  <si>
    <t>RECORD_FIELD_29</t>
  </si>
  <si>
    <t>RECORD_FIELD_3</t>
  </si>
  <si>
    <t>RECORD_FIELD_30</t>
  </si>
  <si>
    <t>RECORD_FIELD_31</t>
  </si>
  <si>
    <t>RECORD_FIELD_32</t>
  </si>
  <si>
    <t>RECORD_FIELD_33</t>
  </si>
  <si>
    <t>RECORD_FIELD_34</t>
  </si>
  <si>
    <t>RECORD_FIELD_35</t>
  </si>
  <si>
    <t>RECORD_FIELD_36</t>
  </si>
  <si>
    <t>RECORD_FIELD_37</t>
  </si>
  <si>
    <t>RECORD_FIELD_38</t>
  </si>
  <si>
    <t>RECORD_FIELD_39</t>
  </si>
  <si>
    <t>RECORD_FIELD_4</t>
  </si>
  <si>
    <t>RECORD_FIELD_40</t>
  </si>
  <si>
    <t>RECORD_FIELD_5</t>
  </si>
  <si>
    <t>RECORD_FIELD_6</t>
  </si>
  <si>
    <t>RECORD_FIELD_7</t>
  </si>
  <si>
    <t>RECORD_FIELD_8</t>
  </si>
  <si>
    <t>RECORD_FIELD_9</t>
  </si>
  <si>
    <t>RECORD_ID</t>
  </si>
  <si>
    <t>RPC_FLAG</t>
  </si>
  <si>
    <t>CONTACT_INFO_TYPE_CODE</t>
  </si>
  <si>
    <t>CREATED</t>
  </si>
  <si>
    <t>MAX_CHUNK_TS</t>
  </si>
  <si>
    <t>MAX_START_DATE_TIME_KEY</t>
  </si>
  <si>
    <t>MIN_START_DATE_TIME_KEY</t>
  </si>
  <si>
    <t>DAP_NAME</t>
  </si>
  <si>
    <t>DS_DBID</t>
  </si>
  <si>
    <t>DS_DBID_PRIM</t>
  </si>
  <si>
    <t>DS_TYPE</t>
  </si>
  <si>
    <t>DS2_DBID</t>
  </si>
  <si>
    <t>DURATION</t>
  </si>
  <si>
    <t>JOB_VERSION</t>
  </si>
  <si>
    <t>LOCAL_END_TIME</t>
  </si>
  <si>
    <t>LOCAL_START_TIME</t>
  </si>
  <si>
    <t>CTL_EXTRACT_HISTORY</t>
  </si>
  <si>
    <t>DATA_SOURCE_TYPE</t>
  </si>
  <si>
    <t>DSS_ID</t>
  </si>
  <si>
    <t>EXTRACT_END_TIME</t>
  </si>
  <si>
    <t>EXTRACT_START_TIME</t>
  </si>
  <si>
    <t>ICON_DBID</t>
  </si>
  <si>
    <t>MAX_TIME</t>
  </si>
  <si>
    <t>MAX_TS</t>
  </si>
  <si>
    <t>ROW_COUNT</t>
  </si>
  <si>
    <t>PARTITION_KEY</t>
  </si>
  <si>
    <t>CTL_EXTRACT_METRICS</t>
  </si>
  <si>
    <t>LAST_CFG_EXTRACT_TS</t>
  </si>
  <si>
    <t>CTL_PURGE_HISTORY</t>
  </si>
  <si>
    <t>PURGE_END_TIME</t>
  </si>
  <si>
    <t>PURGE_MAX_TIME</t>
  </si>
  <si>
    <t>PURGE_MAX_TS</t>
  </si>
  <si>
    <t>PURGE_START_TIME</t>
  </si>
  <si>
    <t>JOB_PARMS</t>
  </si>
  <si>
    <t>START_TIME</t>
  </si>
  <si>
    <t>START_UTC</t>
  </si>
  <si>
    <t>CTL_SCHEMA_INFO</t>
  </si>
  <si>
    <t>INSTALL_TIME</t>
  </si>
  <si>
    <t>MIGRATE_FLAG</t>
  </si>
  <si>
    <t>MIGRATE_TIME</t>
  </si>
  <si>
    <t>SCHEMA_DESCRIPTION</t>
  </si>
  <si>
    <t>SCHEMA_NAME</t>
  </si>
  <si>
    <t>SCHEMA_VERSION</t>
  </si>
  <si>
    <t>CTL_TIME_ZONE_OFFSET</t>
  </si>
  <si>
    <t>OFFSET</t>
  </si>
  <si>
    <t>CTL_TRANSFORM_HISTORY</t>
  </si>
  <si>
    <t>HWM_VALUE</t>
  </si>
  <si>
    <t>TRANSFORM_END_TIME</t>
  </si>
  <si>
    <t>TRANSFORM_START_TIME</t>
  </si>
  <si>
    <t>DEFAULT_VALUE</t>
  </si>
  <si>
    <t>PROPAGATION_RULE</t>
  </si>
  <si>
    <t>UD_KEY_NAME</t>
  </si>
  <si>
    <t>UDE_COLUMN_NAME</t>
  </si>
  <si>
    <t>UDE_TABLE_NAME</t>
  </si>
  <si>
    <t>DIM_TABLE_PK_NAME</t>
  </si>
  <si>
    <t>UDE_KEY_NAME</t>
  </si>
  <si>
    <t>END_TIME</t>
  </si>
  <si>
    <t>END_UTC</t>
  </si>
  <si>
    <t>LAST_STATUS_UPDATE_TIME</t>
  </si>
  <si>
    <t>LAST_STATUS_UPDATE_UTC</t>
  </si>
  <si>
    <t>AMPM_INDICATOR</t>
  </si>
  <si>
    <t>CAL_30MINUTE_NUM_IN_HOUR</t>
  </si>
  <si>
    <t>CAL_DAY_NAME</t>
  </si>
  <si>
    <t>CAL_DAY_NUM_IN_MONTH</t>
  </si>
  <si>
    <t>CAL_DAY_NUM_IN_WEEK</t>
  </si>
  <si>
    <t>CAL_DAY_NUM_IN_YEAR</t>
  </si>
  <si>
    <t>CAL_HALF_NUM_IN_YEAR</t>
  </si>
  <si>
    <t>CAL_HOUR_24_NUM_IN_DAY</t>
  </si>
  <si>
    <t>CAL_HOUR_NUM_IN_DAY</t>
  </si>
  <si>
    <t>CAL_LAST_DAY_IN_MONTH</t>
  </si>
  <si>
    <t>CAL_LAST_DAY_IN_WEEK</t>
  </si>
  <si>
    <t>CAL_MINUTE_NUM_IN_HOUR</t>
  </si>
  <si>
    <t>CAL_MONTH_NAME</t>
  </si>
  <si>
    <t>CAL_MONTH_NUM_IN_YEAR</t>
  </si>
  <si>
    <t>CAL_QUARTER_NUM_IN_YEAR</t>
  </si>
  <si>
    <t>CAL_WEEK_END_DATE</t>
  </si>
  <si>
    <t>CAL_WEEK_NUM_IN_YEAR</t>
  </si>
  <si>
    <t>CAL_WEEK_START_DATE</t>
  </si>
  <si>
    <t>CAL_YEAR_NUM</t>
  </si>
  <si>
    <t>DATE_TIME_NEXT_QUARTER_KEY</t>
  </si>
  <si>
    <t>DATE_TIME_NEXT_WEEK_KEY</t>
  </si>
  <si>
    <t>DATE_TIME_NEXT_YEAR_KEY</t>
  </si>
  <si>
    <t>DATE_TIME_QUARTER_KEY</t>
  </si>
  <si>
    <t>DATE_TIME_WEEK_KEY</t>
  </si>
  <si>
    <t>DATE_TIME_YEAR_KEY</t>
  </si>
  <si>
    <t>LABEL_30MI</t>
  </si>
  <si>
    <t>LABEL_DD</t>
  </si>
  <si>
    <t>LABEL_HH</t>
  </si>
  <si>
    <t>LABEL_HH24</t>
  </si>
  <si>
    <t>LABEL_MI</t>
  </si>
  <si>
    <t>LABEL_MM</t>
  </si>
  <si>
    <t>LABEL_QQ</t>
  </si>
  <si>
    <t>LABEL_TZ</t>
  </si>
  <si>
    <t>LABEL_WE</t>
  </si>
  <si>
    <t>LABEL_YYYY</t>
  </si>
  <si>
    <t>LABEL_YYYY_MM</t>
  </si>
  <si>
    <t>LABEL_YYYY_MM_DD</t>
  </si>
  <si>
    <t>LABEL_YYYY_MM_DD_HH</t>
  </si>
  <si>
    <t>LABEL_YYYY_MM_DD_HH_15INT</t>
  </si>
  <si>
    <t>LABEL_YYYY_MM_DD_HH_30INT</t>
  </si>
  <si>
    <t>LABEL_YYYY_MM_DD_HH_30MI</t>
  </si>
  <si>
    <t>LABEL_YYYY_MM_DD_HH_MI</t>
  </si>
  <si>
    <t>LABEL_YYYY_MM_DD_HH24</t>
  </si>
  <si>
    <t>LABEL_YYYY_MM_DD_HH24_15INT</t>
  </si>
  <si>
    <t>LABEL_YYYY_MM_DD_HH24_30INT</t>
  </si>
  <si>
    <t>LABEL_YYYY_MM_DD_HH24_30MI</t>
  </si>
  <si>
    <t>LABEL_YYYY_MM_DD_HH24_MI</t>
  </si>
  <si>
    <t>LABEL_YYYY_QQ</t>
  </si>
  <si>
    <t>LABEL_YYYY_WE</t>
  </si>
  <si>
    <t>LABEL_YYYY_WE_D</t>
  </si>
  <si>
    <t>RUNNING_30MIN_NUM</t>
  </si>
  <si>
    <t>RUNNING_DAY_NUM</t>
  </si>
  <si>
    <t>RUNNING_HOUR_NUM</t>
  </si>
  <si>
    <t>RUNNING_MONTH_NUM</t>
  </si>
  <si>
    <t>RUNNING_QUARTER_NUM</t>
  </si>
  <si>
    <t>RUNNING_WEEK_NUM</t>
  </si>
  <si>
    <t>RUNNING_YEAR_NUM</t>
  </si>
  <si>
    <t>WEEK_YEAR</t>
  </si>
  <si>
    <t>DIALING_MODE_CODE</t>
  </si>
  <si>
    <t>dual</t>
  </si>
  <si>
    <t>foo</t>
  </si>
  <si>
    <t>CALLANI</t>
  </si>
  <si>
    <t>CALLDNIS</t>
  </si>
  <si>
    <t>CALLTYPE</t>
  </si>
  <si>
    <t>CONNID</t>
  </si>
  <si>
    <t>CONNIDNUM</t>
  </si>
  <si>
    <t>CREATED_TCODE</t>
  </si>
  <si>
    <t>GSYS_DOMAIN</t>
  </si>
  <si>
    <t>GSYS_EXT_INT1</t>
  </si>
  <si>
    <t>GSYS_EXT_VCH1</t>
  </si>
  <si>
    <t>GSYS_EXT_VCH2</t>
  </si>
  <si>
    <t>GSYS_PARTITION</t>
  </si>
  <si>
    <t>GSYS_TC</t>
  </si>
  <si>
    <t>GSYS_TS</t>
  </si>
  <si>
    <t>MEDIATYPE</t>
  </si>
  <si>
    <t>MERGETYPE</t>
  </si>
  <si>
    <t>STATE</t>
  </si>
  <si>
    <t>SWITCHCALLID</t>
  </si>
  <si>
    <t>SWITCHID</t>
  </si>
  <si>
    <t>TENANTID</t>
  </si>
  <si>
    <t>TERMINATED</t>
  </si>
  <si>
    <t>TERMINATED_TCODE</t>
  </si>
  <si>
    <t>GSYS_MSEQ</t>
  </si>
  <si>
    <t>GSYS_MSEQ_TS</t>
  </si>
  <si>
    <t>MERGESTATE</t>
  </si>
  <si>
    <t>PARENTLINKTYPE</t>
  </si>
  <si>
    <t>INITIATED</t>
  </si>
  <si>
    <t>INITIATED_TCODE</t>
  </si>
  <si>
    <t>ISLINKTYPE</t>
  </si>
  <si>
    <t>LASTCHANGE</t>
  </si>
  <si>
    <t>LASTCHANGE_TCODE</t>
  </si>
  <si>
    <t>LASTCHANGE_TS</t>
  </si>
  <si>
    <t>ADDED</t>
  </si>
  <si>
    <t>ADDED_TCODE</t>
  </si>
  <si>
    <t>AGENTSTATECONDITION</t>
  </si>
  <si>
    <t>LSEQ</t>
  </si>
  <si>
    <t>PENDINGSTATE</t>
  </si>
  <si>
    <t>PREVSENTER</t>
  </si>
  <si>
    <t>PREVSENTER_TCODE</t>
  </si>
  <si>
    <t>PREVSENTER_TS</t>
  </si>
  <si>
    <t>PREVSTATE</t>
  </si>
  <si>
    <t>PSEQ</t>
  </si>
  <si>
    <t>QUEUEID</t>
  </si>
  <si>
    <t>REASONCODE</t>
  </si>
  <si>
    <t>SEQ</t>
  </si>
  <si>
    <t>SYSREASON</t>
  </si>
  <si>
    <t>WORKMODE</t>
  </si>
  <si>
    <t>AGENTSTATE</t>
  </si>
  <si>
    <t>FSEQ</t>
  </si>
  <si>
    <t>HWFLAG</t>
  </si>
  <si>
    <t>KEYNAME</t>
  </si>
  <si>
    <t>SESSIONID</t>
  </si>
  <si>
    <t>VALUE</t>
  </si>
  <si>
    <t>CHANGETYPE</t>
  </si>
  <si>
    <t>CHID</t>
  </si>
  <si>
    <t>CSEQ</t>
  </si>
  <si>
    <t>REFID</t>
  </si>
  <si>
    <t>CM_EXT_1</t>
  </si>
  <si>
    <t>CM_EXT_10</t>
  </si>
  <si>
    <t>CM_EXT_2</t>
  </si>
  <si>
    <t>CM_EXT_3</t>
  </si>
  <si>
    <t>CM_EXT_4</t>
  </si>
  <si>
    <t>CM_EXT_5</t>
  </si>
  <si>
    <t>CM_EXT_6</t>
  </si>
  <si>
    <t>CM_EXT_7</t>
  </si>
  <si>
    <t>CM_EXT_8</t>
  </si>
  <si>
    <t>CM_EXT_9</t>
  </si>
  <si>
    <t>CNT_CONFERENCE</t>
  </si>
  <si>
    <t>CNT_DIVERT</t>
  </si>
  <si>
    <t>CNT_HOLD</t>
  </si>
  <si>
    <t>CNT_TRANSFER</t>
  </si>
  <si>
    <t>CNT_TRANSFER_LGIN</t>
  </si>
  <si>
    <t>F_CONN</t>
  </si>
  <si>
    <t>F_CONN_EXTN</t>
  </si>
  <si>
    <t>F_TE_ABND</t>
  </si>
  <si>
    <t>T_CONN</t>
  </si>
  <si>
    <t>T_CONN_EXTN</t>
  </si>
  <si>
    <t>T_DURATION</t>
  </si>
  <si>
    <t>T_TE_ABND</t>
  </si>
  <si>
    <t>TT_ALERTING</t>
  </si>
  <si>
    <t>TT_CONNECTED</t>
  </si>
  <si>
    <t>TT_HOLD</t>
  </si>
  <si>
    <t>TT_QUEUED</t>
  </si>
  <si>
    <t>ENDPOINTDN</t>
  </si>
  <si>
    <t>IRHID</t>
  </si>
  <si>
    <t>XSEQ</t>
  </si>
  <si>
    <t>PREVCALLID</t>
  </si>
  <si>
    <t>INTERNALREASON</t>
  </si>
  <si>
    <t>PRIMARYDEVICEID</t>
  </si>
  <si>
    <t>REASON</t>
  </si>
  <si>
    <t>CCEVENT</t>
  </si>
  <si>
    <t>CCEVENTCAUSE</t>
  </si>
  <si>
    <t>PARENTPARTYID</t>
  </si>
  <si>
    <t>PHID</t>
  </si>
  <si>
    <t>ENDPOINTTYPE</t>
  </si>
  <si>
    <t>PROLE</t>
  </si>
  <si>
    <t>DESTENDPOINTDN</t>
  </si>
  <si>
    <t>DESTENDPOINTID</t>
  </si>
  <si>
    <t>DESTENDPOINTTYPE</t>
  </si>
  <si>
    <t>RESULT</t>
  </si>
  <si>
    <t>RREQUESTEDSKILLCOMB</t>
  </si>
  <si>
    <t>RSTRATEGYNAME</t>
  </si>
  <si>
    <t>RTARGETAGENTSELECTED</t>
  </si>
  <si>
    <t>RTARGETOBJECTSELECTED</t>
  </si>
  <si>
    <t>RTARGETPLACESELECTED</t>
  </si>
  <si>
    <t>RTARGETRULESELECTED</t>
  </si>
  <si>
    <t>RTARGETTYPESELECTED</t>
  </si>
  <si>
    <t>RTENANT</t>
  </si>
  <si>
    <t>KEYID</t>
  </si>
  <si>
    <t>KSEQ</t>
  </si>
  <si>
    <t>DISTCALLID</t>
  </si>
  <si>
    <t>DISTDN</t>
  </si>
  <si>
    <t>DISTDNID</t>
  </si>
  <si>
    <t>DISTDNTYPE</t>
  </si>
  <si>
    <t>DISTOBJTYPE</t>
  </si>
  <si>
    <t>DISTSWITCHID</t>
  </si>
  <si>
    <t>ORIGDN</t>
  </si>
  <si>
    <t>ORIGDNID</t>
  </si>
  <si>
    <t>ORIGDNTYPE</t>
  </si>
  <si>
    <t>ORIGOBJTYPE</t>
  </si>
  <si>
    <t>ORIGSWITCHID</t>
  </si>
  <si>
    <t>TARGETCALLID</t>
  </si>
  <si>
    <t>TARGETDN</t>
  </si>
  <si>
    <t>TARGETDNID</t>
  </si>
  <si>
    <t>TARGETDNTYPE</t>
  </si>
  <si>
    <t>TARGETOBJTYPE</t>
  </si>
  <si>
    <t>TARGETSWITCHID</t>
  </si>
  <si>
    <t>VQDN</t>
  </si>
  <si>
    <t>VQDNID</t>
  </si>
  <si>
    <t>VQEXTVCH1</t>
  </si>
  <si>
    <t>VQEXTVCH2</t>
  </si>
  <si>
    <t>VQSWITCHID</t>
  </si>
  <si>
    <t>DELETED</t>
  </si>
  <si>
    <t>DELETED_TCODE</t>
  </si>
  <si>
    <t>FOLDERID</t>
  </si>
  <si>
    <t>NAME</t>
  </si>
  <si>
    <t>EMAIL</t>
  </si>
  <si>
    <t>EMPLOYEEID</t>
  </si>
  <si>
    <t>FIRSTNAME</t>
  </si>
  <si>
    <t>LASTNAME</t>
  </si>
  <si>
    <t>USERNAME</t>
  </si>
  <si>
    <t>VERSION</t>
  </si>
  <si>
    <t>ATTRIBUTEID</t>
  </si>
  <si>
    <t>DISPLAYNAME</t>
  </si>
  <si>
    <t>FILTERID</t>
  </si>
  <si>
    <t>LOGTABLEID</t>
  </si>
  <si>
    <t>MAXATTEMPTS</t>
  </si>
  <si>
    <t>TABLEID</t>
  </si>
  <si>
    <t>TIMEFROM</t>
  </si>
  <si>
    <t>TIMEUNTIL</t>
  </si>
  <si>
    <t>ASSOCIATION</t>
  </si>
  <si>
    <t>DN</t>
  </si>
  <si>
    <t>DNLOGINID</t>
  </si>
  <si>
    <t>ROUTETYPE</t>
  </si>
  <si>
    <t>DATATYPE</t>
  </si>
  <si>
    <t>DEFAULTVALUE</t>
  </si>
  <si>
    <t>FIELDTYPE</t>
  </si>
  <si>
    <t>ISNULLABLE</t>
  </si>
  <si>
    <t>ISPRIMARYKEY</t>
  </si>
  <si>
    <t>ISUNIQUE</t>
  </si>
  <si>
    <t>LENGTH</t>
  </si>
  <si>
    <t>OWNERID</t>
  </si>
  <si>
    <t>OWNERTYPE</t>
  </si>
  <si>
    <t>DNGROUPTYPE</t>
  </si>
  <si>
    <t>SCRIPT</t>
  </si>
  <si>
    <t>IVRID</t>
  </si>
  <si>
    <t>NUMBER_</t>
  </si>
  <si>
    <t>LOGINCODE</t>
  </si>
  <si>
    <t>LINKTYPE</t>
  </si>
  <si>
    <t>ISCACHABLE</t>
  </si>
  <si>
    <t>TABLENAME</t>
  </si>
  <si>
    <t>UPDATETIMEOUT</t>
  </si>
  <si>
    <t>DSTSTARTDATE</t>
  </si>
  <si>
    <t>DSTSTOPDATE</t>
  </si>
  <si>
    <t>ISDSTOBSERVED</t>
  </si>
  <si>
    <t>NAMEMSEXPLORER</t>
  </si>
  <si>
    <t>NAMENETSCAPE</t>
  </si>
  <si>
    <t>OFFSET_</t>
  </si>
  <si>
    <t>ATTEMPTS</t>
  </si>
  <si>
    <t>CALLACTIONCODE</t>
  </si>
  <si>
    <t>CALLRESULT</t>
  </si>
  <si>
    <t>CYCLEATTEMPT</t>
  </si>
  <si>
    <t>DESTDNID</t>
  </si>
  <si>
    <t>INCREMENT_</t>
  </si>
  <si>
    <t>INTERVAL_</t>
  </si>
  <si>
    <t>RANGE_</t>
  </si>
  <si>
    <t>RECACTIONCODE</t>
  </si>
  <si>
    <t>GIDB_GC_VOICE_PROMPT</t>
  </si>
  <si>
    <t>SCRIPTID</t>
  </si>
  <si>
    <t>CPDSERVERID</t>
  </si>
  <si>
    <t>DIALMODE</t>
  </si>
  <si>
    <t>ISACTIVE</t>
  </si>
  <si>
    <t>MINRECSIZE</t>
  </si>
  <si>
    <t>NUMOFCHANNELS</t>
  </si>
  <si>
    <t>OPERATIONMODE</t>
  </si>
  <si>
    <t>OPTMETHOD</t>
  </si>
  <si>
    <t>OPTMETHODVALUE</t>
  </si>
  <si>
    <t>OPTRECSIZE</t>
  </si>
  <si>
    <t>WRAPUPTIME</t>
  </si>
  <si>
    <t>SLEVEL</t>
  </si>
  <si>
    <t>G_CALLED_BACK</t>
  </si>
  <si>
    <t>G_FROM_ADDRESS</t>
  </si>
  <si>
    <t>G_FROM_NAME</t>
  </si>
  <si>
    <t>G_ORIGIN_SOURCE</t>
  </si>
  <si>
    <t>G_RECEIVED_D</t>
  </si>
  <si>
    <t>G_RECEIVED_TCODE</t>
  </si>
  <si>
    <t>G_RECEIVED_TS</t>
  </si>
  <si>
    <t>G_RESERVED1</t>
  </si>
  <si>
    <t>G_RESERVED2</t>
  </si>
  <si>
    <t>G_RESERVED3</t>
  </si>
  <si>
    <t>G_RESERVED4</t>
  </si>
  <si>
    <t>G_SUB_TYPE</t>
  </si>
  <si>
    <t>G_SUBJECT</t>
  </si>
  <si>
    <t>G_A_ACK</t>
  </si>
  <si>
    <t>G_A_RESPONSE</t>
  </si>
  <si>
    <t>G_S_RESPONSE</t>
  </si>
  <si>
    <t>G_STOP_REASON</t>
  </si>
  <si>
    <t>G_UCS_CONTACT_ID</t>
  </si>
  <si>
    <t>CALLBACKN</t>
  </si>
  <si>
    <t>CALLBACKW</t>
  </si>
  <si>
    <t>GENERALN</t>
  </si>
  <si>
    <t>GENERALW</t>
  </si>
  <si>
    <t>LASTCHANGED</t>
  </si>
  <si>
    <t>LASTCHANGED_TCODE</t>
  </si>
  <si>
    <t>LASTCHANGED_TS</t>
  </si>
  <si>
    <t>OCSID</t>
  </si>
  <si>
    <t>OPTIMMODE</t>
  </si>
  <si>
    <t>OPTIMVALUE</t>
  </si>
  <si>
    <t>SCHEDN</t>
  </si>
  <si>
    <t>SCHEDW</t>
  </si>
  <si>
    <t>GIDB_GO_CAMPAIGNHISTORY</t>
  </si>
  <si>
    <t>APPID</t>
  </si>
  <si>
    <t>TRANS</t>
  </si>
  <si>
    <t>CALLINGLISTID</t>
  </si>
  <si>
    <t>CPDID</t>
  </si>
  <si>
    <t>CPDRESULT</t>
  </si>
  <si>
    <t>LASTCALLATTID</t>
  </si>
  <si>
    <t>PARENTGUID</t>
  </si>
  <si>
    <t>GIDB_GO_CHAINREC_HIST</t>
  </si>
  <si>
    <t>ATTEMPT</t>
  </si>
  <si>
    <t>CALLATTID</t>
  </si>
  <si>
    <t>DIALINGFILTERID</t>
  </si>
  <si>
    <t>RECORDTYPE</t>
  </si>
  <si>
    <t>GIDB_GO_FIELDHIST</t>
  </si>
  <si>
    <t>CHAINHISTSEQ</t>
  </si>
  <si>
    <t>NEWVALUE</t>
  </si>
  <si>
    <t>OLDVALUE</t>
  </si>
  <si>
    <t>PREVENTER</t>
  </si>
  <si>
    <t>PREVENTER_TCODE</t>
  </si>
  <si>
    <t>PREVENTER_TS</t>
  </si>
  <si>
    <t>GIDB_GO_METRICS</t>
  </si>
  <si>
    <t>RESID1</t>
  </si>
  <si>
    <t>RESID2</t>
  </si>
  <si>
    <t>USEQ</t>
  </si>
  <si>
    <t>LASTCHAINUPDSEQ</t>
  </si>
  <si>
    <t>LOADED</t>
  </si>
  <si>
    <t>LOADED_TCODE</t>
  </si>
  <si>
    <t>LOADED_TS</t>
  </si>
  <si>
    <t>M_AGENT_ID</t>
  </si>
  <si>
    <t>M_APP_ID</t>
  </si>
  <si>
    <t>M_ATTEMPT</t>
  </si>
  <si>
    <t>M_CALL_RESULT</t>
  </si>
  <si>
    <t>M_CALL_TIME</t>
  </si>
  <si>
    <t>M_CAMPAIGN_ID</t>
  </si>
  <si>
    <t>M_CHAIN_ID</t>
  </si>
  <si>
    <t>M_CHAIN_N</t>
  </si>
  <si>
    <t>M_CONTACT_INFO</t>
  </si>
  <si>
    <t>M_CONTACT_INFOTYPE</t>
  </si>
  <si>
    <t>M_DAILY_FROM</t>
  </si>
  <si>
    <t>M_DAILY_TILL</t>
  </si>
  <si>
    <t>M_DIAL_SCHED_TIME</t>
  </si>
  <si>
    <t>M_EMAIL_SUBJECT</t>
  </si>
  <si>
    <t>M_EMAIL_TEMPLATEID</t>
  </si>
  <si>
    <t>M_GROUP_ID</t>
  </si>
  <si>
    <t>M_MEDIA_REF</t>
  </si>
  <si>
    <t>M_RECORD_ID</t>
  </si>
  <si>
    <t>M_RECORD_STATUS</t>
  </si>
  <si>
    <t>M_RECORD_TYPE</t>
  </si>
  <si>
    <t>M_SWITCH_ID</t>
  </si>
  <si>
    <t>M_TREATMENTS</t>
  </si>
  <si>
    <t>M_TZ_DBID</t>
  </si>
  <si>
    <t>UNLOADED</t>
  </si>
  <si>
    <t>UNLOADED_TCODE</t>
  </si>
  <si>
    <t>UNLOADED_TS</t>
  </si>
  <si>
    <t>GIDB_GO_SEC_FIELDHIST</t>
  </si>
  <si>
    <t>GIDB_GOX_CHAIN_CALL</t>
  </si>
  <si>
    <t>BUSINESS_RESULT</t>
  </si>
  <si>
    <t>CUSTOMER_SEGMENT</t>
  </si>
  <si>
    <t>SERVICE_SUBTYPE</t>
  </si>
  <si>
    <t>SERVICE_TYPE</t>
  </si>
  <si>
    <t>MEDIA_SERVER_IXN_GUID</t>
  </si>
  <si>
    <t>MEDIA_SERVER_IXN_ID</t>
  </si>
  <si>
    <t>MEDIA_SERVER_ROOT_IXN_GUID</t>
  </si>
  <si>
    <t>MEDIA_SERVER_ROOT_IXN_ID</t>
  </si>
  <si>
    <t>SOURCE_ADDRESS</t>
  </si>
  <si>
    <t>SUBJECT</t>
  </si>
  <si>
    <t>TARGET_ADDRESS</t>
  </si>
  <si>
    <t>AFTER_CALL_WORK_COUNT</t>
  </si>
  <si>
    <t>AFTER_CALL_WORK_DURATION</t>
  </si>
  <si>
    <t>AGENT_TO_AGENT_CONS_COUNT</t>
  </si>
  <si>
    <t>AGENT_TO_AGENT_CONS_DURATION</t>
  </si>
  <si>
    <t>CONF_INIT_HOLD_COUNT</t>
  </si>
  <si>
    <t>CONF_INIT_HOLD_DURATION</t>
  </si>
  <si>
    <t>CONF_INIT_TALK_COUNT</t>
  </si>
  <si>
    <t>CONF_INIT_TALK_DURATION</t>
  </si>
  <si>
    <t>CONF_JOIN_HOLD_COUNT</t>
  </si>
  <si>
    <t>CONF_JOIN_HOLD_DURATION</t>
  </si>
  <si>
    <t>CONF_JOIN_RING_COUNT</t>
  </si>
  <si>
    <t>CONF_JOIN_RING_DURATION</t>
  </si>
  <si>
    <t>CONF_JOIN_TALK_COUNT</t>
  </si>
  <si>
    <t>CONF_JOIN_TALK_DURATION</t>
  </si>
  <si>
    <t>CONS_INIT_DIAL_COUNT</t>
  </si>
  <si>
    <t>CONS_INIT_DIAL_DURATION</t>
  </si>
  <si>
    <t>CONS_INIT_HOLD_COUNT</t>
  </si>
  <si>
    <t>CONS_INIT_HOLD_DURATION</t>
  </si>
  <si>
    <t>CONS_INIT_TALK_COUNT</t>
  </si>
  <si>
    <t>CONS_INIT_TALK_DURATION</t>
  </si>
  <si>
    <t>CONS_RCV_ACW_COUNT</t>
  </si>
  <si>
    <t>CONS_RCV_ACW_DURATION</t>
  </si>
  <si>
    <t>CONS_RCV_HOLD_COUNT</t>
  </si>
  <si>
    <t>CONS_RCV_HOLD_DURATION</t>
  </si>
  <si>
    <t>CONS_RCV_RING_COUNT</t>
  </si>
  <si>
    <t>CONS_RCV_RING_DURATION</t>
  </si>
  <si>
    <t>CONS_RCV_TALK_COUNT</t>
  </si>
  <si>
    <t>CONS_RCV_TALK_DURATION</t>
  </si>
  <si>
    <t>CUSTOMER_ACW_COUNT</t>
  </si>
  <si>
    <t>CUSTOMER_ACW_DURATION</t>
  </si>
  <si>
    <t>CUSTOMER_DIAL_COUNT</t>
  </si>
  <si>
    <t>CUSTOMER_DIAL_DURATION</t>
  </si>
  <si>
    <t>CUSTOMER_HANDLE_COUNT</t>
  </si>
  <si>
    <t>CUSTOMER_HOLD_COUNT</t>
  </si>
  <si>
    <t>CUSTOMER_HOLD_DURATION</t>
  </si>
  <si>
    <t>CUSTOMER_RING_COUNT</t>
  </si>
  <si>
    <t>CUSTOMER_RING_DURATION</t>
  </si>
  <si>
    <t>CUSTOMER_TALK_COUNT</t>
  </si>
  <si>
    <t>CUSTOMER_TALK_DURATION</t>
  </si>
  <si>
    <t>DIAL_COUNT</t>
  </si>
  <si>
    <t>DIAL_DURATION</t>
  </si>
  <si>
    <t>HOLD_COUNT</t>
  </si>
  <si>
    <t>HOLD_DURATION</t>
  </si>
  <si>
    <t>INTERACTION_RESOURCE_ORDINAL</t>
  </si>
  <si>
    <t>IRF_ANCHOR</t>
  </si>
  <si>
    <t>IRF_ANCHOR_DATE_TIME_KEY</t>
  </si>
  <si>
    <t>IVR_PORT_DURATION</t>
  </si>
  <si>
    <t>LAST_INTERACTION_RESOURCE</t>
  </si>
  <si>
    <t>LAST_IVR_RESOURCE_KEY</t>
  </si>
  <si>
    <t>LAST_QUEUE_RESOURCE_KEY</t>
  </si>
  <si>
    <t>LAST_RP_RESOURCE_KEY</t>
  </si>
  <si>
    <t>LAST_VQUEUE_RESOURCE_KEY</t>
  </si>
  <si>
    <t>MEDIA_RESOURCE_KEY</t>
  </si>
  <si>
    <t>MEDIATION_COUNT</t>
  </si>
  <si>
    <t>MEDIATION_DURATION</t>
  </si>
  <si>
    <t>MEDIATION_RESOURCE_KEY</t>
  </si>
  <si>
    <t>MET_SERVICE_OBJECTIVE_FLAG</t>
  </si>
  <si>
    <t>POST_CONS_XFER_HOLD_COUNT</t>
  </si>
  <si>
    <t>POST_CONS_XFER_HOLD_DURATION</t>
  </si>
  <si>
    <t>POST_CONS_XFER_RING_COUNT</t>
  </si>
  <si>
    <t>POST_CONS_XFER_RING_DURATION</t>
  </si>
  <si>
    <t>POST_CONS_XFER_TALK_COUNT</t>
  </si>
  <si>
    <t>POST_CONS_XFER_TALK_DURATION</t>
  </si>
  <si>
    <t>PREV_IRF_ID</t>
  </si>
  <si>
    <t>PREVIOUS_MEDIATION_DURATION</t>
  </si>
  <si>
    <t>QUEUE_DURATION</t>
  </si>
  <si>
    <t>REQUESTED_SKILL_KEY</t>
  </si>
  <si>
    <t>RES_PREVIOUS_SM_STATE_KEY</t>
  </si>
  <si>
    <t>RING_COUNT</t>
  </si>
  <si>
    <t>RING_DURATION</t>
  </si>
  <si>
    <t>ROUTING_POINT_DURATION</t>
  </si>
  <si>
    <t>SHORT_ABANDONED_FLAG</t>
  </si>
  <si>
    <t>TALK_COUNT</t>
  </si>
  <si>
    <t>TALK_DURATION</t>
  </si>
  <si>
    <t>STATE_DESCRIPTOR</t>
  </si>
  <si>
    <t>STATE_DESCRIPTOR_CODE</t>
  </si>
  <si>
    <t>STATE_NAME</t>
  </si>
  <si>
    <t>STATE_NAME_CODE</t>
  </si>
  <si>
    <t>STATE_ROLE</t>
  </si>
  <si>
    <t>STATE_ROLE_CODE</t>
  </si>
  <si>
    <t>INTERACTION_SUBTYPE</t>
  </si>
  <si>
    <t>INTERACTION_SUBTYPE_CODE</t>
  </si>
  <si>
    <t>INTERACTION_TYPE_CODE</t>
  </si>
  <si>
    <t>CASE_ID</t>
  </si>
  <si>
    <t>CUSTOMER_ID</t>
  </si>
  <si>
    <t>GSW_CALL_ATTEMPT_GUID</t>
  </si>
  <si>
    <t>IPURPOSE</t>
  </si>
  <si>
    <t>SERVICE_OBJECTIVE</t>
  </si>
  <si>
    <t>MEDIA_NAME</t>
  </si>
  <si>
    <t>ANSWER_THRESHOLD</t>
  </si>
  <si>
    <t>MEDIATION_GUID</t>
  </si>
  <si>
    <t>MET_THRESHOLD_FLAG</t>
  </si>
  <si>
    <t>ONLINE_DURATION</t>
  </si>
  <si>
    <t>RECORD_FIELD_1_STRING_1</t>
  </si>
  <si>
    <t>RECORD_FIELD_1_STRING_10</t>
  </si>
  <si>
    <t>RECORD_FIELD_1_STRING_2</t>
  </si>
  <si>
    <t>RECORD_FIELD_1_STRING_3</t>
  </si>
  <si>
    <t>RECORD_FIELD_1_STRING_4</t>
  </si>
  <si>
    <t>RECORD_FIELD_1_STRING_5</t>
  </si>
  <si>
    <t>RECORD_FIELD_1_STRING_6</t>
  </si>
  <si>
    <t>RECORD_FIELD_1_STRING_7</t>
  </si>
  <si>
    <t>RECORD_FIELD_1_STRING_8</t>
  </si>
  <si>
    <t>RECORD_FIELD_1_STRING_9</t>
  </si>
  <si>
    <t>RECORD_FIELD_2_STRING_1</t>
  </si>
  <si>
    <t>RECORD_FIELD_2_STRING_10</t>
  </si>
  <si>
    <t>RECORD_FIELD_2_STRING_2</t>
  </si>
  <si>
    <t>RECORD_FIELD_2_STRING_3</t>
  </si>
  <si>
    <t>RECORD_FIELD_2_STRING_4</t>
  </si>
  <si>
    <t>RECORD_FIELD_2_STRING_5</t>
  </si>
  <si>
    <t>RECORD_FIELD_2_STRING_6</t>
  </si>
  <si>
    <t>RECORD_FIELD_2_STRING_7</t>
  </si>
  <si>
    <t>RECORD_FIELD_2_STRING_8</t>
  </si>
  <si>
    <t>RECORD_FIELD_2_STRING_9</t>
  </si>
  <si>
    <t>RECORD_STATUS_CODE</t>
  </si>
  <si>
    <t>RECORD_TYPE_CODE</t>
  </si>
  <si>
    <t>REQUESTED_SKILL</t>
  </si>
  <si>
    <t>SKILL_KEY</t>
  </si>
  <si>
    <t>SKILL_LEVEL</t>
  </si>
  <si>
    <t>SKILL_COMBINATION_AUX_KEY</t>
  </si>
  <si>
    <t>SKILL_COMBINATION_STRING</t>
  </si>
  <si>
    <t>SKILL_COUNT</t>
  </si>
  <si>
    <t>AGENT_FIRST_NAME</t>
  </si>
  <si>
    <t>AGENT_LAST_NAME</t>
  </si>
  <si>
    <t>EMPLOYEE_ID</t>
  </si>
  <si>
    <t>EXTERNAL_RESOURCE_ID</t>
  </si>
  <si>
    <t>IVR_NAME</t>
  </si>
  <si>
    <t>NETWORK_RESOURCE_FLAG</t>
  </si>
  <si>
    <t>RESOURCE_ALIAS</t>
  </si>
  <si>
    <t>RESOURCE_NAME</t>
  </si>
  <si>
    <t>RESOURCE_SUBTYPE</t>
  </si>
  <si>
    <t>RESOURCE_TYPE</t>
  </si>
  <si>
    <t>SWITCH_NAME</t>
  </si>
  <si>
    <t>RESOURCE_GROUP_COMBINATION</t>
  </si>
  <si>
    <t>STATE_TYPE</t>
  </si>
  <si>
    <t>STATE_TYPE_CODE</t>
  </si>
  <si>
    <t>HARDWARE_REASON</t>
  </si>
  <si>
    <t>REASON_TYPE</t>
  </si>
  <si>
    <t>REASON_TYPE_CODE</t>
  </si>
  <si>
    <t>SOFTWARE_REASON_KEY</t>
  </si>
  <si>
    <t>SOFTWARE_REASON_VALUE</t>
  </si>
  <si>
    <t>WORKMODE_CODE</t>
  </si>
  <si>
    <t>AGENT_GROUP_NAME</t>
  </si>
  <si>
    <t>PLACE_GROUP_NAME</t>
  </si>
  <si>
    <t>ROUTING_TARGET_TYPE</t>
  </si>
  <si>
    <t>ROUTING_TARGET_TYPE_CODE</t>
  </si>
  <si>
    <t>SKILL_EXPRESSION</t>
  </si>
  <si>
    <t>TARGET_OBJECT_SELECTED</t>
  </si>
  <si>
    <t>PRIMARY_MEDIA_RESOURCE_KEY</t>
  </si>
  <si>
    <t>STG_ACW</t>
  </si>
  <si>
    <t>IRF_START_DT_KEY</t>
  </si>
  <si>
    <t>ETL_DATE_TIME_KEY</t>
  </si>
  <si>
    <t>ETL_TS</t>
  </si>
  <si>
    <t>FK_ID</t>
  </si>
  <si>
    <t>FK_TABLE_NAME</t>
  </si>
  <si>
    <t>PK_ID</t>
  </si>
  <si>
    <t>PK_TABLE_NAME</t>
  </si>
  <si>
    <t>POPULATE</t>
  </si>
  <si>
    <t>SUBTYPE</t>
  </si>
  <si>
    <t>GROUP_COMBINATION_STRING</t>
  </si>
  <si>
    <t>GROUP_COUNT</t>
  </si>
  <si>
    <t>STG_TRANSFORM_DISCARDS</t>
  </si>
  <si>
    <t>GUID</t>
  </si>
  <si>
    <t>KEYVALUE</t>
  </si>
  <si>
    <t>USER_DATA</t>
  </si>
  <si>
    <t>G_RTR_TERMINATED_TS</t>
  </si>
  <si>
    <t>STRATEGY_NAME</t>
  </si>
  <si>
    <t>STRATEGY_TYPE</t>
  </si>
  <si>
    <t>STRATEGY_TYPE_CODE</t>
  </si>
  <si>
    <t>RESOURCE_ROLE</t>
  </si>
  <si>
    <t>RESOURCE_ROLE_CODE</t>
  </si>
  <si>
    <t>RESULT_REASON</t>
  </si>
  <si>
    <t>RESULT_REASON_CODE</t>
  </si>
  <si>
    <t>ROLE_REASON</t>
  </si>
  <si>
    <t>ROLE_REASON_CODE</t>
  </si>
  <si>
    <t>TECHNICAL_RESULT</t>
  </si>
  <si>
    <t>TECHNICAL_RESULT_CODE</t>
  </si>
  <si>
    <t>DST_START_DAY</t>
  </si>
  <si>
    <t>DST_START_MONTH</t>
  </si>
  <si>
    <t>DST_START_TIME</t>
  </si>
  <si>
    <t>DST_START_WEEK</t>
  </si>
  <si>
    <t>DST_START_YEAR</t>
  </si>
  <si>
    <t>DST_STOP_DAY</t>
  </si>
  <si>
    <t>DST_STOP_MONTH</t>
  </si>
  <si>
    <t>DST_STOP_TIME</t>
  </si>
  <si>
    <t>DST_STOP_WEEK</t>
  </si>
  <si>
    <t>DST_STOP_YEAR</t>
  </si>
  <si>
    <t>GMT_OFFSET</t>
  </si>
  <si>
    <t>IS_DST_OBSERVED</t>
  </si>
  <si>
    <t>TIME_ZONE_CFG_DBID</t>
  </si>
  <si>
    <t>TIME_ZONE_NAME</t>
  </si>
  <si>
    <t>TIME_ZONE_NAME2</t>
  </si>
  <si>
    <t>numeric_14_9</t>
  </si>
  <si>
    <t>numeric_20_13</t>
  </si>
  <si>
    <t>numeric_10_9</t>
  </si>
  <si>
    <t>numeric_18_9</t>
  </si>
  <si>
    <t>TBL_ORACLE</t>
  </si>
  <si>
    <t>TBL_MSSQL</t>
  </si>
  <si>
    <t>CUSTOM_DATA_1</t>
  </si>
  <si>
    <t>CUSTOM_DATA_10</t>
  </si>
  <si>
    <t>CUSTOM_DATA_11</t>
  </si>
  <si>
    <t>CUSTOM_DATA_12</t>
  </si>
  <si>
    <t>CUSTOM_DATA_13</t>
  </si>
  <si>
    <t>CUSTOM_DATA_14</t>
  </si>
  <si>
    <t>CUSTOM_DATA_15</t>
  </si>
  <si>
    <t>CUSTOM_DATA_16</t>
  </si>
  <si>
    <t>CUSTOM_DATA_2</t>
  </si>
  <si>
    <t>CUSTOM_DATA_3</t>
  </si>
  <si>
    <t>CUSTOM_DATA_4</t>
  </si>
  <si>
    <t>CUSTOM_DATA_5</t>
  </si>
  <si>
    <t>CUSTOM_DATA_6</t>
  </si>
  <si>
    <t>CUSTOM_DATA_7</t>
  </si>
  <si>
    <t>CUSTOM_DATA_8</t>
  </si>
  <si>
    <t>CUSTOM_DATA_9</t>
  </si>
  <si>
    <t>CUSTOM_KEY_1</t>
  </si>
  <si>
    <t>DIM_ATTRIBUTE_1</t>
  </si>
  <si>
    <t>DIM_ATTRIBUTE_2</t>
  </si>
  <si>
    <t>DIM_ATTRIBUTE_3</t>
  </si>
  <si>
    <t>DIM_ATTRIBUTE_4</t>
  </si>
  <si>
    <t>DIM_ATTRIBUTE_5</t>
  </si>
  <si>
    <t>IDX_DB2</t>
  </si>
  <si>
    <t>TBL_DB2</t>
  </si>
  <si>
    <t>Total</t>
  </si>
  <si>
    <t>Size (GB)</t>
  </si>
  <si>
    <t>Name</t>
  </si>
  <si>
    <t>INDEX_COUNT</t>
  </si>
  <si>
    <t>NULLABLE_COUNT</t>
  </si>
  <si>
    <t>Data Retention</t>
  </si>
  <si>
    <t>Number of Mediation Resources per Voice Interaction</t>
  </si>
  <si>
    <t>CODE_CURRENT</t>
  </si>
  <si>
    <t>_</t>
  </si>
  <si>
    <t>Number of Interactions per Day</t>
  </si>
  <si>
    <t>Rows per Day</t>
  </si>
  <si>
    <t>Data Row Size</t>
  </si>
  <si>
    <t>Data Rows per Block</t>
  </si>
  <si>
    <t>Index Row Size</t>
  </si>
  <si>
    <t>Index Rows per Block</t>
  </si>
  <si>
    <t>Data Bytes per Day</t>
  </si>
  <si>
    <t>Index Bytes per Day</t>
  </si>
  <si>
    <t>Size (MB)</t>
  </si>
  <si>
    <t>Size (TB)</t>
  </si>
  <si>
    <t>Unit</t>
  </si>
  <si>
    <t>Size (Bytes)</t>
  </si>
  <si>
    <t>TOTAL</t>
  </si>
  <si>
    <t>SIZE_UNITS_CURRENT_TOTAL</t>
  </si>
  <si>
    <t>DATE_TIME_YEARS</t>
  </si>
  <si>
    <t>Number of IRFs per Day</t>
  </si>
  <si>
    <t>Data Bytes</t>
  </si>
  <si>
    <t>Index Bytes</t>
  </si>
  <si>
    <t>Size (PB)</t>
  </si>
  <si>
    <t>User Data Dimension Fill Factor</t>
  </si>
  <si>
    <t>Number of Facts per Day</t>
  </si>
  <si>
    <t>Chunk Size</t>
  </si>
  <si>
    <t>Chunks per Day</t>
  </si>
  <si>
    <t>Number of Config Facts per Day</t>
  </si>
  <si>
    <t>Number of Audit Keys per Chunk</t>
  </si>
  <si>
    <t>Number of MM IRFs per Day</t>
  </si>
  <si>
    <t>Number of Voice IRFs per Day</t>
  </si>
  <si>
    <t>Percentage of Abandoned Interactions (in 7.6 used for Agg only?)</t>
  </si>
  <si>
    <t>Number of Customer Segments</t>
  </si>
  <si>
    <t>Rows</t>
  </si>
  <si>
    <t>Number of Resource Group Combinations</t>
  </si>
  <si>
    <t xml:space="preserve">select 
 table_name,
 column_name,
 datatype,
 column_prec,
 column_length
from 
(SELECT table_name=sysobjects.name,
column_name=syscolumns.name,
datatype=systypes.name,
column_length=syscolumns.length,
 syscolumns.xprec AS column_prec
FROM sysobjects 
JOIN syscolumns ON sysobjects.id = syscolumns.id
JOIN systypes ON syscolumns.xtype=systypes.xtype
where 
--sysobjects.category = 0 and
sysobjects.xtype in ('U','VV')
) T
where table_name not like 'TMP_%'
order by table_name, column_name
</t>
  </si>
  <si>
    <t xml:space="preserve">select
 table_name,
 index_name,
 column_name,
 datatype,
 column_prec,
 column_length,
 (case when rn = 1 then 1 else 0 end) as INDEX_COUNT,
 is_nullable as NULLABLE_COUNT
from (
select
 t.name as table_name,
    ind.name as index_name,
    col.name as column_name,
    types.name as datatype,
    col.precision as column_prec,
    col.max_length as column_length,
    col.is_nullable as is_nullable,
    row_number() over (
  partition by t.name, ind.name
  order by t.name, ind.name, col.name) rn
from 
    sys.indexes ind
inner join 
    sys.index_columns ic on 
      ind.object_id = ic.object_id and ind.index_id = ic.index_id
inner join
    sys.columns col on
      ic.object_id = col.object_id and ic.column_id = col.column_id 
join 
 sys.types types on
   col.user_type_id = types.system_type_id
inner join
    sys.tables t on 
      ind.object_id = t.object_id
where 
t.is_ms_shipped = 0
    --and ind.is_primary_key = 0 
    --and ind.is_unique = 0 
    --and ind.is_unique_constraint = 0
) T
where table_name not like 'TMP_%'
order by table_name, index_name, column_name
</t>
  </si>
  <si>
    <t>Number_of_Media_Types_per_Agent</t>
  </si>
  <si>
    <t>Number_of_Reason_Code_Changes_per_Agent_per_Day</t>
  </si>
  <si>
    <t>Number of Handling Resource State Changes per Voice Interaction</t>
  </si>
  <si>
    <t>Number of Mediation Resource State Changes per Voice Interaction</t>
  </si>
  <si>
    <t>Number of Handling Resource State Changes per MM Interaction</t>
  </si>
  <si>
    <t>Number of Mediation Resource State Changes per MM Interaction</t>
  </si>
  <si>
    <t>Number of DND Changes per Agent per Day</t>
  </si>
  <si>
    <t>Percentage of Handling Resource per MM Interaction</t>
  </si>
  <si>
    <t>Percentage of Handling Resource per Voice Interaction</t>
  </si>
  <si>
    <t>Percentage of Mediation Resource per Voice Interaction</t>
  </si>
  <si>
    <t>Percentage of Mediation Resource per MM Interaction</t>
  </si>
  <si>
    <t>Percentage of Handling Resource per Interaction</t>
  </si>
  <si>
    <t>Number of IRSFs per Day</t>
  </si>
  <si>
    <t>Number of Voice IRSFs per Day</t>
  </si>
  <si>
    <t>Number of MM IRSFs per Day</t>
  </si>
  <si>
    <t>Number of Changes per Agent Group per Day</t>
  </si>
  <si>
    <t>Multimedia</t>
  </si>
  <si>
    <t>Number of Multimedia (MM) Interactions per Day</t>
  </si>
  <si>
    <t>Average Duration of MM Interactions (in days)</t>
  </si>
  <si>
    <t>Number of Values per Custom Field in Calling List Records</t>
  </si>
  <si>
    <t>step</t>
  </si>
  <si>
    <t>V(x)</t>
  </si>
  <si>
    <t>x</t>
  </si>
  <si>
    <t>p(x)*V(x)</t>
  </si>
  <si>
    <t>=Average_MM_Interaction_Duration__in_days</t>
  </si>
  <si>
    <t>=Days_to_Keep_Info_Mart_Facts</t>
  </si>
  <si>
    <t>=min(active,max(retention,x))</t>
  </si>
  <si>
    <t>Days to Keep Active Info Mart Facts</t>
  </si>
  <si>
    <t>Days to Keep Active GIDB Facts</t>
  </si>
  <si>
    <t>=Days_to_Keep_GIDB_Data</t>
  </si>
  <si>
    <t>Average Days to Keep GIDB MM Ixn</t>
  </si>
  <si>
    <t>Average Days to Keep GIM MM Ixn</t>
  </si>
  <si>
    <t>=Average_Duration_of_Outbound_Campaign__in_days</t>
  </si>
  <si>
    <t>Average Days to Keep GIDB Outbound</t>
  </si>
  <si>
    <t>Average Days to Keep GIM Outbound</t>
  </si>
  <si>
    <t>Days to Keep Global Interaction Database (GIDB) Facts</t>
  </si>
  <si>
    <t>Average Duration of Outbound Campaigns (in days)</t>
  </si>
  <si>
    <t>Number of Campaign Group Sessions per Day</t>
  </si>
  <si>
    <t xml:space="preserve"> </t>
  </si>
  <si>
    <t>Columns</t>
  </si>
  <si>
    <t>Column size bytes, Oracle</t>
  </si>
  <si>
    <t>Column size bytes, MS SQL</t>
  </si>
  <si>
    <t>AG2_AGENT_GRP_*</t>
  </si>
  <si>
    <t>AG2_AGENT_*</t>
  </si>
  <si>
    <t>Aggregation table set</t>
  </si>
  <si>
    <t>AG2_AGENT_QUEUE_*</t>
  </si>
  <si>
    <t>AG2_ID_*</t>
  </si>
  <si>
    <t>AG2_I_AGENT_*</t>
  </si>
  <si>
    <t>AG2_I_SESS_STATE_*</t>
  </si>
  <si>
    <t>AG2_I_STATE_RSN_*</t>
  </si>
  <si>
    <t>AG2_QUEUE_ABN_*</t>
  </si>
  <si>
    <t>AG2_QUEUE_ACC_AGENT_*</t>
  </si>
  <si>
    <t>AG2_QUEUE_*</t>
  </si>
  <si>
    <t>AG2_QUEUE_GRP_*</t>
  </si>
  <si>
    <t>Aggregation Interval, min</t>
  </si>
  <si>
    <t>Assumptions:</t>
  </si>
  <si>
    <t>Agent has some State and Interaction Activity in every Aggregation interval where Agent is Active</t>
  </si>
  <si>
    <t>Agent Group handles same number of predefined and custom attach data combinations as Agents included in the Group</t>
  </si>
  <si>
    <t>Agent Group membership is fixed during the day when Agent is Active</t>
  </si>
  <si>
    <t>Contact Center Operational Parameters</t>
  </si>
  <si>
    <t>Agent has Hardware or Software reason in each interval where Agent is Active</t>
  </si>
  <si>
    <t>Size, Oracle</t>
  </si>
  <si>
    <t>Size, MSSQL</t>
  </si>
  <si>
    <t>Total, GB</t>
  </si>
  <si>
    <t>Size for Current DB, GB</t>
  </si>
  <si>
    <t>Aggregation Interval (in min)</t>
  </si>
  <si>
    <t>Active Contact Center Hours per Day</t>
  </si>
  <si>
    <r>
      <t>Note:</t>
    </r>
    <r>
      <rPr>
        <sz val="10"/>
        <rFont val="Arial"/>
        <family val="2"/>
      </rPr>
      <t xml:space="preserve"> This Database Size Estimator provides a range of expected database sizes.</t>
    </r>
  </si>
  <si>
    <r>
      <t xml:space="preserve">Use this spreadsheet to estimate the sizes of Genesys Info Mart database for your environment. Fill in the shaded areas below. See also Aggregation tab if using aggregate tables.
</t>
    </r>
    <r>
      <rPr>
        <b/>
        <i/>
        <sz val="10"/>
        <rFont val="Arial"/>
        <family val="2"/>
      </rPr>
      <t>Note:</t>
    </r>
    <r>
      <rPr>
        <i/>
        <sz val="10"/>
        <rFont val="Arial"/>
        <family val="2"/>
      </rPr>
      <t xml:space="preserve"> To display a tooltip explaining each item in column A, click the applicable cell in column B.</t>
    </r>
  </si>
  <si>
    <t>Number of Custom Attached Data Dimension Tables</t>
  </si>
  <si>
    <t>Number of Values per Custom Attached Data Dimension Column</t>
  </si>
  <si>
    <t>Number of Custom Attached Data Fact Tables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</si>
  <si>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Use these questions in addition to the main Interview tab in order to estimate the size of the aggregate tables, if adding these tables to the Info Mart database. </t>
    </r>
  </si>
  <si>
    <t>Aggregation (AG2) tables</t>
  </si>
  <si>
    <t>Days to Keep Aggregated Data</t>
  </si>
  <si>
    <t>Average Agent Hours Worked per Day</t>
  </si>
  <si>
    <t>Average Number of Custom Attached Data Combinations per Agent per Hour</t>
  </si>
  <si>
    <t>Average Number of Custom Attached Data Combinations per Contact Center per Hour</t>
  </si>
  <si>
    <t>Days to Keep Active Facts</t>
  </si>
  <si>
    <t>Average Number of Predefined Business Attribute Combinations per Agent per Hour</t>
  </si>
  <si>
    <t>Average Number of Predefined Business Attribute Combinations per Contact Center per Hour</t>
  </si>
  <si>
    <t>=max(days-to-keep-active,days-to-keep)</t>
  </si>
  <si>
    <t>Number of UD changes per Voice Ixn</t>
  </si>
  <si>
    <t>Number of UD changes per MM Ixn</t>
  </si>
  <si>
    <t>col_len</t>
  </si>
  <si>
    <t>full_name</t>
  </si>
  <si>
    <t>Average Custom Attached Data Length</t>
  </si>
  <si>
    <t>i</t>
  </si>
  <si>
    <t>avg</t>
  </si>
  <si>
    <t>INSERTED</t>
  </si>
  <si>
    <t>CTL_AUDIT_LOG_KEY</t>
  </si>
  <si>
    <t>UPDATED_TS</t>
  </si>
  <si>
    <t>IGNORE</t>
  </si>
  <si>
    <t>REVENUE</t>
  </si>
  <si>
    <t>SATISFACTION</t>
  </si>
  <si>
    <t>IS_ONLINE</t>
  </si>
  <si>
    <t>STG_MEDIA_THRESHOLD</t>
  </si>
  <si>
    <t>QSHORT_ABND_THRESHOLD</t>
  </si>
  <si>
    <t>ACTIVATION_AUDIT_KEY</t>
  </si>
  <si>
    <t>RESOURCE_DBID</t>
  </si>
  <si>
    <t>STG_TENANT_THRESHOLD</t>
  </si>
  <si>
    <t>THRESHOLD_TYPE</t>
  </si>
  <si>
    <t>STG_UDH_CID_V</t>
  </si>
  <si>
    <t>STG_UDH_V2</t>
  </si>
  <si>
    <t>I_CLMF_SDT</t>
  </si>
  <si>
    <t>I_CLMF_TNT</t>
  </si>
  <si>
    <t>I_CGSEF_DT</t>
  </si>
  <si>
    <t>I_CGSEF_SID</t>
  </si>
  <si>
    <t>I_CGSEF_TNT</t>
  </si>
  <si>
    <t>I_CGSTF_CGSF</t>
  </si>
  <si>
    <t>I_CGSTF_STD</t>
  </si>
  <si>
    <t>I_CGSTF_TNT</t>
  </si>
  <si>
    <t>I_CAF_CGSF</t>
  </si>
  <si>
    <t>I_CAF_SDT</t>
  </si>
  <si>
    <t>I_CAF_TNT</t>
  </si>
  <si>
    <t>PK_CTL_AUDIT_LOG_KEY</t>
  </si>
  <si>
    <t>I_C_EXTRACT_H_CTS</t>
  </si>
  <si>
    <t>I_C_EXTR_HWM_ID</t>
  </si>
  <si>
    <t>I_C_UD_TARGET</t>
  </si>
  <si>
    <t>I_C_UD_TO_UDE_KN</t>
  </si>
  <si>
    <t>I_UDE_KEYS_TO_D_M_KN</t>
  </si>
  <si>
    <t>I_G_CALL_IRID</t>
  </si>
  <si>
    <t>IDX_G_IR_RTIRID</t>
  </si>
  <si>
    <t>I_G_ISLINK_CID</t>
  </si>
  <si>
    <t>I_G_ASH_MM_ADDTS</t>
  </si>
  <si>
    <t>I_G_ASH_V_ADDTS</t>
  </si>
  <si>
    <t>I_G_AS_RC_MM_CTS</t>
  </si>
  <si>
    <t>I_G_AS_RC_V_CTS</t>
  </si>
  <si>
    <t>I_G_CALL_H_MM_CID</t>
  </si>
  <si>
    <t>I_G_CALL_H_MM_CTS</t>
  </si>
  <si>
    <t>I_G_CALL_H_CTS</t>
  </si>
  <si>
    <t>I_G_CALL_MM_CTS</t>
  </si>
  <si>
    <t>I_G_CALL_ST_V_CTS</t>
  </si>
  <si>
    <t>I_G_CDH_MM_ADDTS</t>
  </si>
  <si>
    <t>I_G_CDH_V_ADDTS</t>
  </si>
  <si>
    <t>I_G_DND_H_MM_ADDTS</t>
  </si>
  <si>
    <t>I_G_DND_H_V_ADDTS</t>
  </si>
  <si>
    <t>I_G_GIR_H_MM_CTS</t>
  </si>
  <si>
    <t>I_G_GIR_H_V_CTS</t>
  </si>
  <si>
    <t>I_G_IS_LNK_H_CTS</t>
  </si>
  <si>
    <t>I_G_IS_LNK_V_CID</t>
  </si>
  <si>
    <t>I_G_IS_LNK_V_CTS</t>
  </si>
  <si>
    <t>I_G_LGN_SESS_MM_AGID</t>
  </si>
  <si>
    <t>I_G_LGN_SESS_MM_STS_ETS</t>
  </si>
  <si>
    <t>I_G_LGN_SESS_V_AGID</t>
  </si>
  <si>
    <t>I_G_LGN_SESS_V_STS_ETS</t>
  </si>
  <si>
    <t>PK_G_LGN_SESS_V</t>
  </si>
  <si>
    <t>I_G_PTH_MM_CTS</t>
  </si>
  <si>
    <t>I_G_PTH_V_CTS</t>
  </si>
  <si>
    <t>I_G_SUDH_MM_ADDTS</t>
  </si>
  <si>
    <t>I_G_SUDH_MM_CID</t>
  </si>
  <si>
    <t>I_G_SUDH_V_ADDTS</t>
  </si>
  <si>
    <t>I_G_UDH_MM_ADDTS</t>
  </si>
  <si>
    <t>I_G_UDH_V_ADDTS</t>
  </si>
  <si>
    <t>I_G_G_VQ_MM_CTS</t>
  </si>
  <si>
    <t>I_G_G_VQ_V_CTS</t>
  </si>
  <si>
    <t>I_GROUP_AGENT</t>
  </si>
  <si>
    <t>I_GM_F_UD_CID</t>
  </si>
  <si>
    <t>I_GM_F_UD_CTS</t>
  </si>
  <si>
    <t>I_GM_L_UD_CID</t>
  </si>
  <si>
    <t>I_GM_L_UD_CTS</t>
  </si>
  <si>
    <t>I_G_GO_CAMP_TS</t>
  </si>
  <si>
    <t>I_G_GO_CAMP_UAK</t>
  </si>
  <si>
    <t>I_G_GO_CHNR_H_CAK</t>
  </si>
  <si>
    <t>I_G_GO_CHNR_H_GUID</t>
  </si>
  <si>
    <t>I_G_GO_CHNR_H_SEQ</t>
  </si>
  <si>
    <t>I_G_GO_FIELD_H_GUID</t>
  </si>
  <si>
    <t>I_G_GO_MTRCS_CATID</t>
  </si>
  <si>
    <t>I_G_GO_S_FLD_H_GUID</t>
  </si>
  <si>
    <t>I_G_CHN_CALL_CATID</t>
  </si>
  <si>
    <t>I_GX_SN_EP_MM_LSID</t>
  </si>
  <si>
    <t>I_GX_SN_EP_V_LSID</t>
  </si>
  <si>
    <t>PK_GX_SN_EP_V</t>
  </si>
  <si>
    <t>I_INTERACTION_DESCRIPTOR</t>
  </si>
  <si>
    <t>I_IF_SDT</t>
  </si>
  <si>
    <t>I_IRF_PT_GUID</t>
  </si>
  <si>
    <t>I_IRF_SDT</t>
  </si>
  <si>
    <t>I_IRF_USER_DATA_CUST_1_SDT</t>
  </si>
  <si>
    <t>I_IRF_USER_DATA_GEN_1_SDT</t>
  </si>
  <si>
    <t>PK_IRF_USER_DATA_GEN_1</t>
  </si>
  <si>
    <t>I_IRF_USER_DATA_KEYS_SDT</t>
  </si>
  <si>
    <t>PK_IRF_USER_DATA_KEYS</t>
  </si>
  <si>
    <t>I_IRSF_SDT</t>
  </si>
  <si>
    <t>I_MSF_SDT</t>
  </si>
  <si>
    <t>I_SM_RS_SSSN_SDT</t>
  </si>
  <si>
    <t>I_RSSF_SDT</t>
  </si>
  <si>
    <t>I_RSRF_SDT</t>
  </si>
  <si>
    <t>I_S_A_MSF_EFRTID</t>
  </si>
  <si>
    <t>I_S_A_MSF_MGUID</t>
  </si>
  <si>
    <t>PK_STG_MEDIA_THRESHOLD</t>
  </si>
  <si>
    <t>I_S_SM_RSF_MM_TS</t>
  </si>
  <si>
    <t>I_S_SM_RSF_V_TS</t>
  </si>
  <si>
    <t>PK_STG_TENANT_THRESHOLD</t>
  </si>
  <si>
    <t>I_S_VQUEUE_ORCID</t>
  </si>
  <si>
    <t>I_S_VQ_BY_RR_MID</t>
  </si>
  <si>
    <t>I_S_VQ_BY_RR_TTS</t>
  </si>
  <si>
    <t>I_USER_DATA_CUST_DIM_1</t>
  </si>
  <si>
    <t>Number of Changes per Place Group per Day</t>
  </si>
  <si>
    <r>
      <t>Document Version:</t>
    </r>
    <r>
      <rPr>
        <sz val="9"/>
        <color indexed="8"/>
        <rFont val="Arial"/>
        <family val="2"/>
      </rPr>
      <t> GIMSize_800_02-2011_v8.0.101.00</t>
    </r>
  </si>
</sst>
</file>

<file path=xl/styles.xml><?xml version="1.0" encoding="utf-8"?>
<styleSheet xmlns="http://schemas.openxmlformats.org/spreadsheetml/2006/main">
  <numFmts count="1">
    <numFmt numFmtId="164" formatCode="0.000000000"/>
  </numFmts>
  <fonts count="1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3" fontId="0" fillId="0" borderId="0" xfId="0" applyNumberFormat="1" applyFill="1"/>
    <xf numFmtId="0" fontId="2" fillId="0" borderId="0" xfId="0" applyFont="1" applyFill="1"/>
    <xf numFmtId="3" fontId="0" fillId="2" borderId="1" xfId="0" applyNumberFormat="1" applyFill="1" applyBorder="1" applyProtection="1">
      <protection locked="0"/>
    </xf>
    <xf numFmtId="0" fontId="1" fillId="3" borderId="3" xfId="0" applyFont="1" applyFill="1" applyBorder="1"/>
    <xf numFmtId="3" fontId="1" fillId="3" borderId="3" xfId="0" applyNumberFormat="1" applyFont="1" applyFill="1" applyBorder="1"/>
    <xf numFmtId="0" fontId="1" fillId="3" borderId="4" xfId="0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/>
    <xf numFmtId="1" fontId="0" fillId="0" borderId="0" xfId="0" applyNumberFormat="1"/>
    <xf numFmtId="0" fontId="1" fillId="3" borderId="4" xfId="0" applyFont="1" applyFill="1" applyBorder="1" applyAlignment="1">
      <alignment wrapText="1"/>
    </xf>
    <xf numFmtId="0" fontId="6" fillId="0" borderId="0" xfId="0" applyFont="1"/>
    <xf numFmtId="0" fontId="0" fillId="0" borderId="0" xfId="0" applyFill="1"/>
    <xf numFmtId="0" fontId="8" fillId="3" borderId="4" xfId="0" applyFont="1" applyFill="1" applyBorder="1"/>
    <xf numFmtId="0" fontId="0" fillId="0" borderId="0" xfId="0" applyNumberFormat="1"/>
    <xf numFmtId="0" fontId="1" fillId="3" borderId="9" xfId="0" applyFont="1" applyFill="1" applyBorder="1"/>
    <xf numFmtId="1" fontId="0" fillId="0" borderId="0" xfId="0" applyNumberFormat="1" applyFill="1" applyBorder="1" applyProtection="1">
      <protection locked="0"/>
    </xf>
    <xf numFmtId="3" fontId="1" fillId="2" borderId="1" xfId="0" applyNumberFormat="1" applyFont="1" applyFill="1" applyBorder="1"/>
    <xf numFmtId="0" fontId="9" fillId="0" borderId="0" xfId="0" applyFont="1"/>
    <xf numFmtId="0" fontId="11" fillId="0" borderId="0" xfId="0" applyFont="1"/>
    <xf numFmtId="3" fontId="0" fillId="0" borderId="0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7" fillId="2" borderId="3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>
      <alignment wrapText="1"/>
    </xf>
    <xf numFmtId="1" fontId="0" fillId="0" borderId="4" xfId="0" applyNumberFormat="1" applyBorder="1"/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1" fillId="0" borderId="3" xfId="0" applyFont="1" applyBorder="1"/>
    <xf numFmtId="1" fontId="0" fillId="0" borderId="8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" fontId="0" fillId="0" borderId="9" xfId="0" applyNumberFormat="1" applyBorder="1"/>
    <xf numFmtId="1" fontId="0" fillId="0" borderId="10" xfId="0" applyNumberFormat="1" applyBorder="1"/>
    <xf numFmtId="0" fontId="14" fillId="5" borderId="2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3" fillId="4" borderId="4" xfId="0" applyFont="1" applyFill="1" applyBorder="1"/>
    <xf numFmtId="0" fontId="14" fillId="5" borderId="13" xfId="0" applyFont="1" applyFill="1" applyBorder="1" applyAlignment="1">
      <alignment horizontal="center"/>
    </xf>
    <xf numFmtId="0" fontId="13" fillId="0" borderId="1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/>
    <xf numFmtId="0" fontId="13" fillId="0" borderId="0" xfId="0" applyNumberFormat="1" applyFont="1" applyBorder="1"/>
    <xf numFmtId="0" fontId="14" fillId="5" borderId="0" xfId="0" applyFont="1" applyFill="1" applyBorder="1" applyAlignment="1">
      <alignment horizontal="center"/>
    </xf>
    <xf numFmtId="0" fontId="12" fillId="4" borderId="3" xfId="0" applyFont="1" applyFill="1" applyBorder="1" applyAlignment="1"/>
    <xf numFmtId="0" fontId="12" fillId="4" borderId="3" xfId="0" applyFont="1" applyFill="1" applyBorder="1" applyAlignment="1">
      <alignment wrapText="1"/>
    </xf>
    <xf numFmtId="1" fontId="12" fillId="4" borderId="3" xfId="0" applyNumberFormat="1" applyFont="1" applyFill="1" applyBorder="1" applyAlignment="1">
      <alignment wrapText="1"/>
    </xf>
    <xf numFmtId="0" fontId="13" fillId="4" borderId="8" xfId="0" applyFont="1" applyFill="1" applyBorder="1"/>
    <xf numFmtId="1" fontId="12" fillId="4" borderId="7" xfId="0" applyNumberFormat="1" applyFont="1" applyFill="1" applyBorder="1" applyAlignment="1">
      <alignment wrapText="1"/>
    </xf>
    <xf numFmtId="0" fontId="13" fillId="4" borderId="9" xfId="0" applyFont="1" applyFill="1" applyBorder="1"/>
    <xf numFmtId="0" fontId="13" fillId="4" borderId="10" xfId="0" applyFont="1" applyFill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Border="1"/>
    <xf numFmtId="0" fontId="2" fillId="0" borderId="0" xfId="0" applyNumberFormat="1" applyFont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/>
    <xf numFmtId="3" fontId="1" fillId="0" borderId="0" xfId="0" applyNumberFormat="1" applyFont="1"/>
    <xf numFmtId="3" fontId="13" fillId="0" borderId="4" xfId="0" applyNumberFormat="1" applyFont="1" applyFill="1" applyBorder="1"/>
    <xf numFmtId="3" fontId="2" fillId="6" borderId="0" xfId="0" applyNumberFormat="1" applyFont="1" applyFill="1" applyBorder="1"/>
    <xf numFmtId="4" fontId="1" fillId="3" borderId="4" xfId="0" applyNumberFormat="1" applyFont="1" applyFill="1" applyBorder="1" applyAlignment="1">
      <alignment wrapText="1"/>
    </xf>
    <xf numFmtId="3" fontId="0" fillId="0" borderId="0" xfId="0" applyNumberFormat="1" applyFont="1"/>
    <xf numFmtId="3" fontId="2" fillId="0" borderId="0" xfId="0" applyNumberFormat="1" applyFont="1" applyFill="1" applyBorder="1"/>
    <xf numFmtId="0" fontId="0" fillId="0" borderId="0" xfId="0" applyNumberFormat="1" applyFont="1"/>
    <xf numFmtId="1" fontId="5" fillId="0" borderId="0" xfId="0" applyNumberFormat="1" applyFont="1"/>
    <xf numFmtId="3" fontId="2" fillId="6" borderId="0" xfId="0" applyNumberFormat="1" applyFont="1" applyFill="1"/>
    <xf numFmtId="9" fontId="0" fillId="0" borderId="0" xfId="0" applyNumberFormat="1"/>
    <xf numFmtId="9" fontId="1" fillId="0" borderId="0" xfId="0" applyNumberFormat="1" applyFont="1"/>
    <xf numFmtId="9" fontId="2" fillId="0" borderId="0" xfId="0" applyNumberFormat="1" applyFont="1"/>
    <xf numFmtId="0" fontId="2" fillId="0" borderId="0" xfId="0" quotePrefix="1" applyFont="1"/>
    <xf numFmtId="0" fontId="2" fillId="3" borderId="11" xfId="0" applyFont="1" applyFill="1" applyBorder="1" applyAlignment="1">
      <alignment wrapText="1"/>
    </xf>
    <xf numFmtId="0" fontId="1" fillId="3" borderId="10" xfId="0" applyFont="1" applyFill="1" applyBorder="1"/>
    <xf numFmtId="9" fontId="0" fillId="2" borderId="1" xfId="0" applyNumberFormat="1" applyFill="1" applyBorder="1" applyProtection="1">
      <protection locked="0"/>
    </xf>
    <xf numFmtId="0" fontId="1" fillId="3" borderId="11" xfId="0" applyFont="1" applyFill="1" applyBorder="1"/>
    <xf numFmtId="0" fontId="0" fillId="0" borderId="0" xfId="0" applyFont="1"/>
    <xf numFmtId="0" fontId="17" fillId="0" borderId="0" xfId="0" applyFont="1"/>
    <xf numFmtId="3" fontId="1" fillId="3" borderId="4" xfId="0" applyNumberFormat="1" applyFont="1" applyFill="1" applyBorder="1" applyAlignment="1">
      <alignment wrapText="1"/>
    </xf>
    <xf numFmtId="3" fontId="0" fillId="2" borderId="1" xfId="0" applyNumberFormat="1" applyFill="1" applyBorder="1" applyProtection="1"/>
    <xf numFmtId="0" fontId="11" fillId="0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4" fillId="5" borderId="14" xfId="0" applyFont="1" applyFill="1" applyBorder="1"/>
    <xf numFmtId="0" fontId="14" fillId="5" borderId="15" xfId="0" applyFont="1" applyFill="1" applyBorder="1"/>
    <xf numFmtId="0" fontId="13" fillId="3" borderId="16" xfId="0" applyFont="1" applyFill="1" applyBorder="1"/>
    <xf numFmtId="3" fontId="13" fillId="2" borderId="17" xfId="0" applyNumberFormat="1" applyFont="1" applyFill="1" applyBorder="1"/>
    <xf numFmtId="0" fontId="13" fillId="3" borderId="4" xfId="0" applyFont="1" applyFill="1" applyBorder="1"/>
    <xf numFmtId="9" fontId="13" fillId="2" borderId="4" xfId="0" applyNumberFormat="1" applyFont="1" applyFill="1" applyBorder="1"/>
    <xf numFmtId="0" fontId="13" fillId="3" borderId="5" xfId="0" applyFont="1" applyFill="1" applyBorder="1"/>
    <xf numFmtId="3" fontId="13" fillId="2" borderId="1" xfId="0" applyNumberFormat="1" applyFont="1" applyFill="1" applyBorder="1"/>
    <xf numFmtId="1" fontId="13" fillId="2" borderId="17" xfId="0" applyNumberFormat="1" applyFont="1" applyFill="1" applyBorder="1"/>
    <xf numFmtId="0" fontId="13" fillId="3" borderId="18" xfId="0" applyFont="1" applyFill="1" applyBorder="1" applyAlignment="1">
      <alignment wrapText="1"/>
    </xf>
    <xf numFmtId="0" fontId="12" fillId="0" borderId="4" xfId="0" applyFont="1" applyBorder="1"/>
    <xf numFmtId="9" fontId="13" fillId="0" borderId="19" xfId="0" applyNumberFormat="1" applyFont="1" applyBorder="1"/>
    <xf numFmtId="9" fontId="13" fillId="0" borderId="20" xfId="0" applyNumberFormat="1" applyFont="1" applyBorder="1"/>
    <xf numFmtId="0" fontId="18" fillId="0" borderId="13" xfId="0" applyNumberFormat="1" applyFont="1" applyBorder="1"/>
    <xf numFmtId="0" fontId="18" fillId="0" borderId="0" xfId="0" applyNumberFormat="1" applyFont="1" applyBorder="1"/>
    <xf numFmtId="0" fontId="18" fillId="0" borderId="0" xfId="0" applyNumberFormat="1" applyFont="1"/>
  </cellXfs>
  <cellStyles count="1">
    <cellStyle name="Normal" xfId="0" builtinId="0"/>
  </cellStyles>
  <dxfs count="81"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</dxf>
    <dxf>
      <fill>
        <patternFill>
          <bgColor rgb="FFFF000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00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i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i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i/>
      </font>
      <numFmt numFmtId="0" formatCode="General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readingOrder="0"/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_SIZES" displayName="TABLE_SIZES" ref="A1:T73" totalsRowCount="1" headerRowDxfId="79">
  <tableColumns count="20">
    <tableColumn id="1" name="Table" totalsRowLabel="Total" dataDxfId="78" totalsRowDxfId="77"/>
    <tableColumn id="8" name="Rows" dataDxfId="76" totalsRowDxfId="75"/>
    <tableColumn id="14" name="Rows per Day" dataDxfId="74" totalsRowDxfId="73"/>
    <tableColumn id="23" name="Data Bytes" totalsRowFunction="sum" dataDxfId="72" totalsRowDxfId="71"/>
    <tableColumn id="24" name="Index Bytes" totalsRowFunction="sum" dataDxfId="70" totalsRowDxfId="69"/>
    <tableColumn id="16" name="Data Bytes per Day" totalsRowFunction="sum" dataDxfId="68" totalsRowDxfId="67">
      <calculatedColumnFormula>DBMS_Block_Size*CEILING(TABLE_SIZES[[#This Row],[Rows per Day]]/TABLE_SIZES[[#This Row],[Data Rows per Block]],1)</calculatedColumnFormula>
    </tableColumn>
    <tableColumn id="22" name="Index Bytes per Day" totalsRowFunction="sum" dataDxfId="66" totalsRowDxfId="65">
      <calculatedColumnFormula>DBMS_Block_Size*CEILING(TABLE_SIZES[[#This Row],[Rows per Day]]/TABLE_SIZES[[#This Row],[Index Rows per Block]],1)</calculatedColumnFormula>
    </tableColumn>
    <tableColumn id="11" name="Data Row Size" dataDxfId="64" totalsRowDxfId="63">
      <calculatedColumnFormula>INDEX(TABLE_SIZES[[#This Row],[TBL_ORACLE]:[TBL_DB2]],,CODE_CURRENT)</calculatedColumnFormula>
    </tableColumn>
    <tableColumn id="17" name="Data Rows per Block" dataDxfId="62" totalsRowDxfId="61">
      <calculatedColumnFormula>FLOOR(DBMS_Data_Block_Free_Size/TABLE_SIZES[[#This Row],[Data Row Size]],1)</calculatedColumnFormula>
    </tableColumn>
    <tableColumn id="20" name="Index Rows per Block" dataDxfId="60" totalsRowDxfId="59">
      <calculatedColumnFormula>FLOOR(DBMS_Data_Block_Free_Size/TABLE_SIZES[[#This Row],[Index Row Size]],1)</calculatedColumnFormula>
    </tableColumn>
    <tableColumn id="19" name="Index Row Size" dataDxfId="58" totalsRowDxfId="57">
      <calculatedColumnFormula>INDEX(TABLE_SIZES[[#This Row],[IDX_ORACLE]:[IDX_DB2]],,CODE_CURRENT)</calculatedColumnFormula>
    </tableColumn>
    <tableColumn id="15" name="_" dataDxfId="56" totalsRowDxfId="55"/>
    <tableColumn id="2" name="TBL_ORACLE" dataDxfId="54" totalsRowDxfId="53">
      <calculatedColumnFormula>SUMIF(COL_SIZES[table_name],TABLE_SIZES[[#This Row],[Table]],COL_SIZES[Oracle]) + INDEX(DBMS_Data_Block_Header,,CODE_ORACLE)</calculatedColumnFormula>
    </tableColumn>
    <tableColumn id="4" name="TBL_MSSQL" dataDxfId="52" totalsRowDxfId="51">
      <calculatedColumnFormula>SUMIF(COL_SIZES[table_name],TABLE_SIZES[[#This Row],[Table]],COL_SIZES[MSSQL]) + INDEX(DBMS_Data_Block_Header,,CODE_MSSQL)</calculatedColumnFormula>
    </tableColumn>
    <tableColumn id="6" name="TBL_DB2" dataDxfId="50" totalsRowDxfId="49">
      <calculatedColumnFormula>SUMIF(COL_SIZES[table_name],TABLE_SIZES[[#This Row],[Table]],COL_SIZES[DB2]) + INDEX(DBMS_Data_Block_Header,,CODE_DB2)</calculatedColumnFormula>
    </tableColumn>
    <tableColumn id="12" name="INDEX_COUNT" dataDxfId="48" totalsRowDxfId="47">
      <calculatedColumnFormula>SUMIF(IDX_SIZES[table_name],$A2,IDX_SIZES[INDEX_COUNT])</calculatedColumnFormula>
    </tableColumn>
    <tableColumn id="13" name="NULLABLE_COUNT" dataDxfId="46" totalsRowDxfId="45">
      <calculatedColumnFormula>SUMIF(IDX_SIZES[table_name],$A2,IDX_SIZES[NULLABLE_COUNT])</calculatedColumnFormula>
    </tableColumn>
    <tableColumn id="3" name="IDX_ORACLE" dataDxfId="44" totalsRowDxfId="43">
      <calculatedColumnFormula>SUMIF(IDX_SIZES[table_name],TABLE_SIZES[[#This Row],[Table]],IDX_SIZES[Oracle]) + TABLE_SIZES[[#This Row],[INDEX_COUNT]]*INDEX(DBMS_Index_Row_Header,,CODE_ORACLE) + TABLE_SIZES[[#This Row],[NULLABLE_COUNT]]</calculatedColumnFormula>
    </tableColumn>
    <tableColumn id="5" name="IDX_MSSQL" dataDxfId="42" totalsRowDxfId="41">
      <calculatedColumnFormula>SUMIF(IDX_SIZES[table_name],TABLE_SIZES[[#This Row],[Table]],IDX_SIZES[MSSQL]) + TABLE_SIZES[[#This Row],[INDEX_COUNT]]*INDEX(DBMS_Index_Row_Header,,CODE_MSSQL) + TABLE_SIZES[[#This Row],[NULLABLE_COUNT]]</calculatedColumnFormula>
    </tableColumn>
    <tableColumn id="7" name="IDX_DB2" dataDxfId="40" totalsRowDxfId="39">
      <calculatedColumnFormula>SUMIF(IDX_SIZES[table_name],TABLE_SIZES[[#This Row],[Table]],IDX_SIZES[DB2]) + TABLE_SIZES[[#This Row],[INDEX_COUNT]]*INDEX(DBMS_Index_Row_Header,,CODE_DB2) + TABLE_SIZES[[#This Row],[NULLABLE_COUNT]]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DBMS" displayName="DBMS" ref="B11:C14" totalsRowShown="0" headerRowDxfId="38" headerRowBorderDxfId="37" tableBorderDxfId="36" totalsRowBorderDxfId="35">
  <autoFilter ref="B11:C14"/>
  <tableColumns count="2">
    <tableColumn id="1" name="Database" dataDxfId="34"/>
    <tableColumn id="2" name="Code" dataDxfId="3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7" name="DBMS_BLOCK_BYTES" displayName="DBMS_BLOCK_BYTES" ref="B2:E8" totalsRowShown="0" headerRowDxfId="32" headerRowBorderDxfId="31" tableBorderDxfId="30" totalsRowBorderDxfId="29">
  <autoFilter ref="B2:E8"/>
  <tableColumns count="4">
    <tableColumn id="1" name="Name"/>
    <tableColumn id="2" name="Oracle" dataDxfId="28"/>
    <tableColumn id="3" name="MSSQL" dataDxfId="27"/>
    <tableColumn id="4" name="DB2" dataDxfId="26"/>
  </tableColumns>
  <tableStyleInfo name="TableStyleLight8" showFirstColumn="1" showLastColumn="0" showRowStripes="1" showColumnStripes="0"/>
</table>
</file>

<file path=xl/tables/table4.xml><?xml version="1.0" encoding="utf-8"?>
<table xmlns="http://schemas.openxmlformats.org/spreadsheetml/2006/main" id="4" name="SIZE_UNITS" displayName="SIZE_UNITS" ref="B19:D24" totalsRowShown="0" headerRowDxfId="25">
  <autoFilter ref="B19:D24"/>
  <tableColumns count="3">
    <tableColumn id="1" name="Unit" dataDxfId="24"/>
    <tableColumn id="3" name="TOTAL" dataDxfId="23">
      <calculatedColumnFormula>SUM(TABLE_SIZES[[#Totals],[Data Bytes per Day]],TABLE_SIZES[[#Totals],[Index Bytes per Day]])/SIZE_UNITS[[#This Row],[Value]]</calculatedColumnFormula>
    </tableColumn>
    <tableColumn id="2" name="Value" dataDxfId="22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5" name="COL_SIZES" displayName="COL_SIZES" ref="A3:J3957" totalsRowShown="0" headerRowDxfId="20" tableBorderDxfId="19">
  <autoFilter ref="A3:J3957"/>
  <tableColumns count="10">
    <tableColumn id="1" name="type" dataDxfId="18">
      <calculatedColumnFormula>COL_SIZES[[#This Row],[datatype]]&amp;"_"&amp;COL_SIZES[[#This Row],[column_prec]]&amp;"_"&amp;COL_SIZES[[#This Row],[col_len]]</calculatedColumnFormula>
    </tableColumn>
    <tableColumn id="11" name="col_len" dataDxfId="17">
      <calculatedColumnFormula>MIN(COL_SIZES[[#This Row],[column_length]],IFERROR(VALUE(VLOOKUP(COL_SIZES[[#This Row],[table_name]]&amp;"."&amp;COL_SIZES[[#This Row],[column_name]],AVG_COL_SIZES[#Data],2,FALSE)),COL_SIZES[[#This Row],[column_length]]))</calculatedColumnFormula>
    </tableColumn>
    <tableColumn id="2" name="Oracle" dataDxfId="16">
      <calculatedColumnFormula>VLOOKUP(A4,DBMS_TYPE_SIZES[],2,FALSE)</calculatedColumnFormula>
    </tableColumn>
    <tableColumn id="3" name="MSSQL" dataDxfId="15">
      <calculatedColumnFormula>VLOOKUP(A4,DBMS_TYPE_SIZES[],3,FALSE)</calculatedColumnFormula>
    </tableColumn>
    <tableColumn id="10" name="DB2" dataDxfId="14">
      <calculatedColumnFormula>VLOOKUP(A4,DBMS_TYPE_SIZES[],4,FALSE)</calculatedColumnFormula>
    </tableColumn>
    <tableColumn id="4" name="table_name"/>
    <tableColumn id="5" name="column_name"/>
    <tableColumn id="6" name="datatype"/>
    <tableColumn id="7" name="column_prec"/>
    <tableColumn id="8" name="column_length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8" name="AVG_COL_SIZES" displayName="AVG_COL_SIZES" ref="B2:E72" totalsRowShown="0" headerRowDxfId="13" tableBorderDxfId="12">
  <autoFilter ref="B2:E72">
    <filterColumn colId="1"/>
    <filterColumn colId="2"/>
  </autoFilter>
  <tableColumns count="4">
    <tableColumn id="1" name="full_name">
      <calculatedColumnFormula>[table_name]&amp;"."&amp;[column_name]</calculatedColumnFormula>
    </tableColumn>
    <tableColumn id="3" name="avg">
      <calculatedColumnFormula>Average_Custom_Attached_Data_Length</calculatedColumnFormula>
    </tableColumn>
    <tableColumn id="4" name="table_name"/>
    <tableColumn id="2" name="column_name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3" name="DBMS_TYPE_SIZES" displayName="DBMS_TYPE_SIZES" ref="A1:E586" totalsRowShown="0" headerRowDxfId="11" headerRowBorderDxfId="10" tableBorderDxfId="9" totalsRowBorderDxfId="8">
  <autoFilter ref="A1:E586"/>
  <tableColumns count="5">
    <tableColumn id="1" name="DataType" dataDxfId="7"/>
    <tableColumn id="2" name="Oracle" dataDxfId="6"/>
    <tableColumn id="3" name="MSSQL" dataDxfId="5"/>
    <tableColumn id="4" name="DB2" dataDxfId="4"/>
    <tableColumn id="5" name="i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" name="IDX_SIZES" displayName="IDX_SIZES" ref="A3:L417" totalsRowShown="0" headerRowDxfId="3">
  <autoFilter ref="A3:L417"/>
  <tableColumns count="12">
    <tableColumn id="1" name="type">
      <calculatedColumnFormula>H4&amp;"_"&amp;I4&amp;"_"&amp;J4</calculatedColumnFormula>
    </tableColumn>
    <tableColumn id="2" name="Oracle" dataDxfId="2">
      <calculatedColumnFormula>VLOOKUP(A4,DBMS_TYPE_SIZES[],2,FALSE)</calculatedColumnFormula>
    </tableColumn>
    <tableColumn id="3" name="MSSQL" dataDxfId="1">
      <calculatedColumnFormula>VLOOKUP(A4,DBMS_TYPE_SIZES[],3,FALSE)</calculatedColumnFormula>
    </tableColumn>
    <tableColumn id="10" name="DB2" dataDxfId="0">
      <calculatedColumnFormula>VLOOKUP(A4,DBMS_TYPE_SIZES[],4,FALSE)</calculatedColumnFormula>
    </tableColumn>
    <tableColumn id="4" name="table_name"/>
    <tableColumn id="6" name="index_name"/>
    <tableColumn id="5" name="column_name"/>
    <tableColumn id="7" name="datatype"/>
    <tableColumn id="8" name="column_prec"/>
    <tableColumn id="9" name="column_length"/>
    <tableColumn id="11" name="INDEX_COUNT"/>
    <tableColumn id="12" name="NULLABLE_COU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61"/>
  <sheetViews>
    <sheetView tabSelected="1" zoomScaleNormal="100" workbookViewId="0">
      <pane ySplit="6" topLeftCell="A7" activePane="bottomLeft" state="frozen"/>
      <selection activeCell="B55" sqref="B55"/>
      <selection pane="bottomLeft" activeCell="B6" sqref="B6"/>
    </sheetView>
  </sheetViews>
  <sheetFormatPr defaultRowHeight="12.75"/>
  <cols>
    <col min="1" max="1" width="56.28515625" customWidth="1"/>
    <col min="2" max="2" width="18.5703125" customWidth="1"/>
  </cols>
  <sheetData>
    <row r="1" spans="1:2" ht="15.75">
      <c r="A1" s="26" t="s">
        <v>52</v>
      </c>
      <c r="B1" s="25" t="s">
        <v>1554</v>
      </c>
    </row>
    <row r="2" spans="1:2">
      <c r="A2" s="1" t="s">
        <v>1423</v>
      </c>
    </row>
    <row r="3" spans="1:2" ht="15.75">
      <c r="A3" s="98" t="str">
        <f ca="1">IF(VALUE(INFO("release")) &lt; 12,"STOP! Microsoft Excel 2007 or higher is required!","")</f>
        <v/>
      </c>
      <c r="B3" s="17" t="s">
        <v>1315</v>
      </c>
    </row>
    <row r="4" spans="1:2">
      <c r="A4" s="17" t="s">
        <v>53</v>
      </c>
      <c r="B4" s="78">
        <f>SIZE_UNITS_CURRENT_TOTAL</f>
        <v>1712.2073287963867</v>
      </c>
    </row>
    <row r="6" spans="1:2">
      <c r="A6" s="17" t="s">
        <v>50</v>
      </c>
      <c r="B6" s="29" t="s">
        <v>27</v>
      </c>
    </row>
    <row r="8" spans="1:2" ht="76.5">
      <c r="A8" s="30" t="s">
        <v>1424</v>
      </c>
      <c r="B8" s="96"/>
    </row>
    <row r="9" spans="1:2">
      <c r="A9" s="14"/>
      <c r="B9" s="15"/>
    </row>
    <row r="10" spans="1:2" s="5" customFormat="1">
      <c r="A10" s="13" t="s">
        <v>15</v>
      </c>
      <c r="B10" s="11" t="s">
        <v>14</v>
      </c>
    </row>
    <row r="11" spans="1:2">
      <c r="A11" s="88" t="s">
        <v>4</v>
      </c>
      <c r="B11" s="10">
        <v>2000</v>
      </c>
    </row>
    <row r="12" spans="1:2">
      <c r="A12" s="88" t="s">
        <v>7</v>
      </c>
      <c r="B12" s="10">
        <v>100</v>
      </c>
    </row>
    <row r="13" spans="1:2">
      <c r="A13" s="88" t="s">
        <v>8</v>
      </c>
      <c r="B13" s="10">
        <v>100</v>
      </c>
    </row>
    <row r="14" spans="1:2">
      <c r="A14" s="88" t="s">
        <v>51</v>
      </c>
      <c r="B14" s="10">
        <v>100</v>
      </c>
    </row>
    <row r="15" spans="1:2">
      <c r="A15" s="88" t="s">
        <v>41</v>
      </c>
      <c r="B15" s="10">
        <v>3</v>
      </c>
    </row>
    <row r="16" spans="1:2">
      <c r="A16" s="88" t="s">
        <v>1371</v>
      </c>
      <c r="B16" s="10">
        <v>20</v>
      </c>
    </row>
    <row r="17" spans="1:2">
      <c r="A17" s="88" t="s">
        <v>1553</v>
      </c>
      <c r="B17" s="10">
        <v>20</v>
      </c>
    </row>
    <row r="18" spans="1:2">
      <c r="A18" s="9"/>
      <c r="B18" s="8"/>
    </row>
    <row r="19" spans="1:2">
      <c r="A19" s="13" t="s">
        <v>16</v>
      </c>
      <c r="B19" s="12" t="s">
        <v>14</v>
      </c>
    </row>
    <row r="20" spans="1:2">
      <c r="A20" s="88" t="s">
        <v>1351</v>
      </c>
      <c r="B20" s="10">
        <v>10</v>
      </c>
    </row>
    <row r="21" spans="1:2">
      <c r="A21" s="88" t="s">
        <v>9</v>
      </c>
      <c r="B21" s="10">
        <v>20</v>
      </c>
    </row>
    <row r="22" spans="1:2">
      <c r="A22" s="88" t="s">
        <v>13</v>
      </c>
      <c r="B22" s="10">
        <v>100</v>
      </c>
    </row>
    <row r="23" spans="1:2">
      <c r="A23" s="88" t="s">
        <v>34</v>
      </c>
      <c r="B23" s="10">
        <v>1</v>
      </c>
    </row>
    <row r="24" spans="1:2">
      <c r="A24" s="88" t="s">
        <v>12</v>
      </c>
      <c r="B24" s="10">
        <v>10000</v>
      </c>
    </row>
    <row r="25" spans="1:2">
      <c r="A25" s="88" t="s">
        <v>36</v>
      </c>
      <c r="B25" s="10">
        <v>10</v>
      </c>
    </row>
    <row r="26" spans="1:2">
      <c r="A26" s="88" t="s">
        <v>1425</v>
      </c>
      <c r="B26" s="10">
        <v>2</v>
      </c>
    </row>
    <row r="27" spans="1:2">
      <c r="A27" s="88" t="s">
        <v>1426</v>
      </c>
      <c r="B27" s="10">
        <v>10</v>
      </c>
    </row>
    <row r="28" spans="1:2">
      <c r="A28" s="88" t="s">
        <v>1427</v>
      </c>
      <c r="B28" s="10">
        <v>2</v>
      </c>
    </row>
    <row r="29" spans="1:2">
      <c r="A29" s="88" t="s">
        <v>1442</v>
      </c>
      <c r="B29" s="10">
        <v>32</v>
      </c>
    </row>
    <row r="30" spans="1:2">
      <c r="A30" s="9"/>
      <c r="B30" s="8"/>
    </row>
    <row r="31" spans="1:2">
      <c r="A31" s="13" t="s">
        <v>17</v>
      </c>
      <c r="B31" s="12" t="s">
        <v>14</v>
      </c>
    </row>
    <row r="32" spans="1:2">
      <c r="A32" s="89" t="s">
        <v>33</v>
      </c>
      <c r="B32" s="24"/>
    </row>
    <row r="33" spans="1:2">
      <c r="A33" s="88" t="s">
        <v>43</v>
      </c>
      <c r="B33" s="10">
        <v>100000</v>
      </c>
    </row>
    <row r="34" spans="1:2">
      <c r="A34" s="88" t="s">
        <v>56</v>
      </c>
      <c r="B34" s="10">
        <v>2</v>
      </c>
    </row>
    <row r="35" spans="1:2">
      <c r="A35" s="88" t="s">
        <v>1320</v>
      </c>
      <c r="B35" s="10">
        <v>2</v>
      </c>
    </row>
    <row r="36" spans="1:2">
      <c r="A36" s="91" t="s">
        <v>1372</v>
      </c>
      <c r="B36" s="10"/>
    </row>
    <row r="37" spans="1:2">
      <c r="A37" s="88" t="s">
        <v>1373</v>
      </c>
      <c r="B37" s="10">
        <v>30000</v>
      </c>
    </row>
    <row r="38" spans="1:2">
      <c r="A38" s="88" t="s">
        <v>57</v>
      </c>
      <c r="B38" s="10">
        <v>3</v>
      </c>
    </row>
    <row r="39" spans="1:2">
      <c r="A39" s="88" t="s">
        <v>58</v>
      </c>
      <c r="B39" s="10">
        <v>2</v>
      </c>
    </row>
    <row r="40" spans="1:2">
      <c r="A40" s="88" t="s">
        <v>1374</v>
      </c>
      <c r="B40" s="10">
        <v>15</v>
      </c>
    </row>
    <row r="41" spans="1:2">
      <c r="A41" s="9"/>
      <c r="B41" s="8"/>
    </row>
    <row r="42" spans="1:2" s="19" customFormat="1">
      <c r="A42" s="13" t="s">
        <v>18</v>
      </c>
      <c r="B42" s="12" t="s">
        <v>14</v>
      </c>
    </row>
    <row r="43" spans="1:2" s="18" customFormat="1">
      <c r="A43" s="88" t="s">
        <v>47</v>
      </c>
      <c r="B43" s="10">
        <v>4</v>
      </c>
    </row>
    <row r="44" spans="1:2" s="18" customFormat="1">
      <c r="A44" s="88" t="s">
        <v>44</v>
      </c>
      <c r="B44" s="10">
        <v>3</v>
      </c>
    </row>
    <row r="45" spans="1:2" s="18" customFormat="1">
      <c r="A45" s="7"/>
      <c r="B45" s="27"/>
    </row>
    <row r="46" spans="1:2" s="18" customFormat="1">
      <c r="A46" s="13" t="s">
        <v>24</v>
      </c>
      <c r="B46" s="12" t="s">
        <v>14</v>
      </c>
    </row>
    <row r="47" spans="1:2" s="18" customFormat="1">
      <c r="A47" s="88" t="s">
        <v>1393</v>
      </c>
      <c r="B47" s="10">
        <v>3</v>
      </c>
    </row>
    <row r="48" spans="1:2">
      <c r="A48" s="88" t="s">
        <v>45</v>
      </c>
      <c r="B48" s="10">
        <v>100000</v>
      </c>
    </row>
    <row r="49" spans="1:2">
      <c r="A49" s="88" t="s">
        <v>46</v>
      </c>
      <c r="B49" s="10">
        <v>2</v>
      </c>
    </row>
    <row r="50" spans="1:2">
      <c r="A50" s="88" t="s">
        <v>35</v>
      </c>
      <c r="B50" s="10">
        <v>5</v>
      </c>
    </row>
    <row r="51" spans="1:2">
      <c r="A51" s="88" t="s">
        <v>1375</v>
      </c>
      <c r="B51" s="10">
        <v>10</v>
      </c>
    </row>
    <row r="52" spans="1:2">
      <c r="A52" s="88" t="s">
        <v>1392</v>
      </c>
      <c r="B52" s="10">
        <v>30</v>
      </c>
    </row>
    <row r="53" spans="1:2">
      <c r="A53" s="7"/>
      <c r="B53" s="23"/>
    </row>
    <row r="54" spans="1:2">
      <c r="A54" s="13" t="s">
        <v>1319</v>
      </c>
      <c r="B54" s="22" t="s">
        <v>14</v>
      </c>
    </row>
    <row r="55" spans="1:2" s="5" customFormat="1">
      <c r="A55" s="88" t="s">
        <v>1391</v>
      </c>
      <c r="B55" s="10">
        <v>14</v>
      </c>
    </row>
    <row r="56" spans="1:2" s="5" customFormat="1">
      <c r="A56" s="88" t="s">
        <v>59</v>
      </c>
      <c r="B56" s="10">
        <v>400</v>
      </c>
    </row>
    <row r="57" spans="1:2">
      <c r="A57" s="88" t="s">
        <v>1434</v>
      </c>
      <c r="B57" s="10">
        <v>600</v>
      </c>
    </row>
    <row r="59" spans="1:2">
      <c r="A59" s="20" t="s">
        <v>30</v>
      </c>
      <c r="B59" s="20" t="s">
        <v>31</v>
      </c>
    </row>
    <row r="60" spans="1:2">
      <c r="A60" s="88" t="s">
        <v>32</v>
      </c>
      <c r="B60" s="10">
        <f>POWER(2,13)</f>
        <v>8192</v>
      </c>
    </row>
    <row r="61" spans="1:2">
      <c r="A61" s="88" t="s">
        <v>37</v>
      </c>
      <c r="B61" s="90">
        <v>0.1</v>
      </c>
    </row>
  </sheetData>
  <phoneticPr fontId="3" type="noConversion"/>
  <conditionalFormatting sqref="A3">
    <cfRule type="cellIs" dxfId="80" priority="2" operator="notEqual">
      <formula>""</formula>
    </cfRule>
  </conditionalFormatting>
  <dataValidations xWindow="478" yWindow="421" count="40">
    <dataValidation type="decimal" allowBlank="1" showInputMessage="1" showErrorMessage="1" errorTitle="Data Input Error" error="The parameter's value should be a decimal number in the range [0.1 .. 1]." promptTitle="Ptfree" prompt="The database platform-dependent percentage of free space that is left in a data block to optimize subsequent updates." sqref="B61">
      <formula1>0.1</formula1>
      <formula2>1</formula2>
    </dataValidation>
    <dataValidation type="whole" operator="greaterThan" allowBlank="1" showInputMessage="1" showErrorMessage="1" errorTitle="Data Input Error" error="The cell's value should be a positive integer." promptTitle="Block Size" prompt="The database platform-dependent data block size (in bytes)." sqref="B60">
      <formula1>0</formula1>
    </dataValidation>
    <dataValidation allowBlank="1" showInputMessage="1" showErrorMessage="1" promptTitle="Days to Keep Info Mart Facts" prompt="The number of days that the transformed fact data is to be stored in the Info Mart database tables before purging." sqref="B56"/>
    <dataValidation allowBlank="1" showInputMessage="1" showErrorMessage="1" promptTitle="# of Calling List Field Columns" prompt="The number of calling list record fields that are mapped to columns in the RECORD_FIELD_GROUP_1 or RECORD_FIELD_GROUP_2 dimensions. Valid values are from 0 to 20." sqref="B50"/>
    <dataValidation allowBlank="1" showInputMessage="1" showErrorMessage="1" promptTitle="Values per Calling List Field" prompt="The average number of values per calling list record field that is mapped to the RECORD_FIELD_GROUP_1 and RECORD_FIELD_GROUP_2 dimensions." sqref="B51"/>
    <dataValidation allowBlank="1" showInputMessage="1" showErrorMessage="1" promptTitle="Number of Daily Outbound Calls" prompt="The number of outbound campaign calls that are made per day." sqref="B48"/>
    <dataValidation allowBlank="1" showErrorMessage="1" promptTitle="Agent State Changes per Ixn" prompt="The average number of states that an agent goes through for each interaction that it handles.  Valid values are from 1 to 10." sqref="B45"/>
    <dataValidation allowBlank="1" showInputMessage="1" showErrorMessage="1" promptTitle="Logins per Agent per Day" prompt="The average number of times that each agent logs on and off per day. This includes logging onto a switch, logging onto a queue, or adding a media type to a multimedia session." sqref="B43"/>
    <dataValidation allowBlank="1" showInputMessage="1" showErrorMessage="1" promptTitle="Agent State Changes per Ixn" prompt="The average number of states that an agent goes through for each interaction that he or she handles. Valid values are from 1 to 10." sqref="B44"/>
    <dataValidation allowBlank="1" showInputMessage="1" showErrorMessage="1" promptTitle="Number of MM Ixns per Day" prompt="The number of multimedia interactions per day in the contact center." sqref="B37"/>
    <dataValidation operator="greaterThanOrEqual" allowBlank="1" showInputMessage="1" showErrorMessage="1" promptTitle="# of Handling Res. per MM Ixn" prompt="The average number of handling resources per multimedia interaction." sqref="B38"/>
    <dataValidation allowBlank="1" showInputMessage="1" showErrorMessage="1" promptTitle="Average Duration of MM Ixns" prompt="The average duration of multimedia interactions." sqref="B40"/>
    <dataValidation allowBlank="1" showInputMessage="1" showErrorMessage="1" promptTitle="Number of Voice Ixns per Day" prompt="The number of voice interactions per day in the contact center." sqref="B33"/>
    <dataValidation allowBlank="1" showInputMessage="1" showErrorMessage="1" promptTitle="# of Handling Res. per Voice Ixn" prompt="The average number of handling resources per voice interaction." sqref="B34"/>
    <dataValidation allowBlank="1" showInputMessage="1" showErrorMessage="1" promptTitle="# of Mediation Res per Voice Ixn" prompt="The average number of mediation resources per voice interaction." sqref="B35"/>
    <dataValidation allowBlank="1" showInputMessage="1" showErrorMessage="1" promptTitle="Number of Custom AD Fact Tables" prompt="The number of USER_DATA fact extension tables (IRF_USER_DATA_CUST_*) that are configured to be populated with customer-defined attached data (AD). The number is unlimited; however, observe the performance guidelines when increasing the number of tables." sqref="B28"/>
    <dataValidation allowBlank="1" showInputMessage="1" showErrorMessage="1" promptTitle="# of Values per Custom AD Column" prompt="The number of distinct values (data cardinality) for each column in a configured USER_DATA_CUST_DIM* dimension." sqref="B27"/>
    <dataValidation allowBlank="1" showInputMessage="1" showErrorMessage="1" promptTitle="Number of Software Reasons" prompt="The number of unique software reasons that are set by softphone applications." sqref="B25"/>
    <dataValidation allowBlank="1" showInputMessage="1" showErrorMessage="1" promptTitle="Number of Service Types" prompt="The number of service types. A service type represents the type of service the customer is requesting." sqref="B21"/>
    <dataValidation allowBlank="1" showInputMessage="1" showErrorMessage="1" promptTitle="Number of Service Subtypes" prompt="The number of service subtypes. A service subtype represents the detailed type of service the customer is requesting." sqref="B22"/>
    <dataValidation allowBlank="1" showInputMessage="1" showErrorMessage="1" promptTitle="Number of Business Results" prompt="The number of business results. A business result represents the business outcome of the interaction." sqref="B23"/>
    <dataValidation allowBlank="1" showInputMessage="1" showErrorMessage="1" promptTitle="Number of Requested Skill Combos" prompt="The number of unique requested skill combinations that are attached by routing strategies." sqref="B24"/>
    <dataValidation allowBlank="1" showInputMessage="1" showErrorMessage="1" promptTitle="Daily Agent Group Changes" prompt="The average number of changes (for example, adding or removing agents) to each agent group per day." sqref="B16"/>
    <dataValidation allowBlank="1" showInputMessage="1" showErrorMessage="1" promptTitle="Daily Place Group Changes" prompt="The average number of changes (for example, adding or removing places) to each place group per day." sqref="B17"/>
    <dataValidation allowBlank="1" showInputMessage="1" showErrorMessage="1" promptTitle="Number of Customer Segments" prompt="The number of customer segments. A customer segment represents the value of the customer based on its revenue potential to the enterprise relative to a business line." sqref="B20"/>
    <dataValidation allowBlank="1" showInputMessage="1" showErrorMessage="1" promptTitle="# of Custom AD Dimension Tables" prompt="The number of USER_DATA dimension tables (USER_DATA_CUST_DIM*) that are configured to be populated with customer-defined attached data (AD). Valid values are from 0 to 800; however, observe the performance guidelines when increasing the number of tables." sqref="B26"/>
    <dataValidation allowBlank="1" showInputMessage="1" showErrorMessage="1" promptTitle="# of Mediation Res. per MM Ixn" prompt="The average number of mediation resources per multimedia interaction." sqref="B39"/>
    <dataValidation allowBlank="1" showInputMessage="1" showErrorMessage="1" promptTitle="Days to Keep GIDB Facts" prompt="The number of days that extracted detailed fact data is to be stored in the Global Interaction Database (GIDB) tables before purging." sqref="B55"/>
    <dataValidation allowBlank="1" showInputMessage="1" showErrorMessage="1" promptTitle="Daily Agent Skill Changes" prompt="The average number of skill changes for each agent per day." sqref="B15"/>
    <dataValidation allowBlank="1" showInputMessage="1" showErrorMessage="1" promptTitle="Av. # Days for Outbound Campaign" prompt="The average duration, in days, of an outbound campaign." sqref="B52"/>
    <dataValidation allowBlank="1" showInputMessage="1" showErrorMessage="1" promptTitle="Daily Campaign Group Sessions" prompt="The number of campaign group sessions per day." sqref="B47"/>
    <dataValidation allowBlank="1" showInputMessage="1" showErrorMessage="1" promptTitle="Number of Phones per Contact" prompt="The average number of phone numbers for each contact in a calling list." sqref="B49"/>
    <dataValidation allowBlank="1" showInputMessage="1" showErrorMessage="1" promptTitle="Days to Keep Active Facts" prompt="The number of days that fact data for active (incomplete) interactions is to be stored in GIDB and in the Info Mart database tables before purging." sqref="B57"/>
    <dataValidation allowBlank="1" showInputMessage="1" showErrorMessage="1" promptTitle="Number of Queue Groups" prompt="The number of configured queue groups." sqref="B14"/>
    <dataValidation allowBlank="1" showInputMessage="1" showErrorMessage="1" promptTitle="Number of Place Groups" prompt="The number of configured place groups." sqref="B13"/>
    <dataValidation allowBlank="1" showInputMessage="1" showErrorMessage="1" promptTitle="Number of Agent Groups" prompt="The number of configured agent groups." sqref="B12"/>
    <dataValidation allowBlank="1" showInputMessage="1" showErrorMessage="1" promptTitle="Number of Agents" prompt="The number of configured agents." sqref="B11"/>
    <dataValidation type="list" allowBlank="1" showInputMessage="1" showErrorMessage="1" promptTitle="Select Database Platform" prompt="Select a value from the drop-down list." sqref="B6">
      <formula1>DBMS_NAMES_NO_DB2</formula1>
    </dataValidation>
    <dataValidation type="list" allowBlank="1" showInputMessage="1" showErrorMessage="1" sqref="B3">
      <formula1>SIZE_UNITS_UNIT</formula1>
    </dataValidation>
    <dataValidation allowBlank="1" showInputMessage="1" showErrorMessage="1" promptTitle="Average Custom AD Length" prompt="Average length of customer-defined attached data (AD). Valid values are from 0 to 255." sqref="B29"/>
  </dataValidations>
  <pageMargins left="0.5" right="0.5" top="0.25" bottom="0.25" header="0.5" footer="0.5"/>
  <pageSetup scale="90" orientation="portrait" r:id="rId1"/>
  <headerFooter alignWithMargins="0"/>
  <ignoredErrors>
    <ignoredError sqref="B6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F52"/>
  <sheetViews>
    <sheetView topLeftCell="A14" workbookViewId="0">
      <selection activeCell="C15" sqref="C15"/>
    </sheetView>
  </sheetViews>
  <sheetFormatPr defaultRowHeight="12.75"/>
  <cols>
    <col min="3" max="3" width="44.7109375" customWidth="1"/>
  </cols>
  <sheetData>
    <row r="2" spans="2:6">
      <c r="E2" s="87" t="s">
        <v>1382</v>
      </c>
    </row>
    <row r="3" spans="2:6">
      <c r="D3" s="2" t="s">
        <v>1378</v>
      </c>
      <c r="E3" s="2" t="s">
        <v>1377</v>
      </c>
      <c r="F3" s="2" t="s">
        <v>1379</v>
      </c>
    </row>
    <row r="4" spans="2:6">
      <c r="B4" s="84">
        <v>0.1</v>
      </c>
      <c r="C4" s="84"/>
      <c r="D4">
        <f>D5-D10</f>
        <v>11</v>
      </c>
      <c r="E4">
        <f>MIN(D12,MAX(D13,D4))</f>
        <v>400</v>
      </c>
      <c r="F4">
        <f>B4*E4</f>
        <v>40</v>
      </c>
    </row>
    <row r="5" spans="2:6">
      <c r="B5" s="84">
        <v>0.2</v>
      </c>
      <c r="C5" s="84"/>
      <c r="D5">
        <f>D6-D10</f>
        <v>13</v>
      </c>
      <c r="E5">
        <f>MIN(D12,MAX(D13,D5))</f>
        <v>400</v>
      </c>
      <c r="F5">
        <f t="shared" ref="F5:F8" si="0">B5*E5</f>
        <v>80</v>
      </c>
    </row>
    <row r="6" spans="2:6">
      <c r="B6" s="84">
        <v>0.4</v>
      </c>
      <c r="C6" s="86"/>
      <c r="D6">
        <f>D11</f>
        <v>15</v>
      </c>
      <c r="E6">
        <f>MIN(D12,MAX(D13,D6))</f>
        <v>400</v>
      </c>
      <c r="F6">
        <f t="shared" si="0"/>
        <v>160</v>
      </c>
    </row>
    <row r="7" spans="2:6">
      <c r="B7" s="84">
        <v>0.2</v>
      </c>
      <c r="C7" s="84"/>
      <c r="D7">
        <f>D6+D10</f>
        <v>17</v>
      </c>
      <c r="E7">
        <f>MIN(D12,MAX(D13,D7))</f>
        <v>400</v>
      </c>
      <c r="F7">
        <f t="shared" si="0"/>
        <v>80</v>
      </c>
    </row>
    <row r="8" spans="2:6">
      <c r="B8" s="84">
        <v>0.1</v>
      </c>
      <c r="C8" s="84"/>
      <c r="D8">
        <f>D7+D10</f>
        <v>19</v>
      </c>
      <c r="E8">
        <f>MIN(D12,MAX(D13,D8))</f>
        <v>400</v>
      </c>
      <c r="F8">
        <f t="shared" si="0"/>
        <v>40</v>
      </c>
    </row>
    <row r="9" spans="2:6">
      <c r="B9" s="85">
        <f>SUM(B4:B8)</f>
        <v>1.0000000000000002</v>
      </c>
      <c r="C9" s="85" t="s">
        <v>1387</v>
      </c>
      <c r="D9" s="1">
        <f>SUM(F4:F8)</f>
        <v>400</v>
      </c>
    </row>
    <row r="10" spans="2:6">
      <c r="C10" s="2" t="s">
        <v>1376</v>
      </c>
      <c r="D10">
        <v>2</v>
      </c>
    </row>
    <row r="11" spans="2:6">
      <c r="B11" s="2"/>
      <c r="C11" s="87" t="s">
        <v>1380</v>
      </c>
      <c r="D11">
        <f>Average_MM_Interaction_Duration__in_days</f>
        <v>15</v>
      </c>
    </row>
    <row r="12" spans="2:6">
      <c r="C12" s="87" t="s">
        <v>1437</v>
      </c>
      <c r="D12">
        <f>MAX(Days_to_Keep_Active_Info_Mart_Facts,Days_to_Keep_Info_Mart_Facts)</f>
        <v>600</v>
      </c>
    </row>
    <row r="13" spans="2:6">
      <c r="C13" s="87" t="s">
        <v>1381</v>
      </c>
      <c r="D13">
        <f>Days_to_Keep_Info_Mart_Facts</f>
        <v>400</v>
      </c>
    </row>
    <row r="15" spans="2:6">
      <c r="E15" s="87" t="s">
        <v>1382</v>
      </c>
    </row>
    <row r="16" spans="2:6">
      <c r="D16" s="2" t="s">
        <v>1378</v>
      </c>
      <c r="E16" s="2" t="s">
        <v>1377</v>
      </c>
      <c r="F16" s="2" t="s">
        <v>1379</v>
      </c>
    </row>
    <row r="17" spans="2:6">
      <c r="B17" s="84">
        <v>0.1</v>
      </c>
      <c r="C17" s="84"/>
      <c r="D17">
        <f>D18-D23</f>
        <v>11</v>
      </c>
      <c r="E17">
        <f>MIN(D25,MAX(D26,D17))</f>
        <v>14</v>
      </c>
      <c r="F17">
        <f>B17*E17</f>
        <v>1.4000000000000001</v>
      </c>
    </row>
    <row r="18" spans="2:6">
      <c r="B18" s="84">
        <v>0.2</v>
      </c>
      <c r="C18" s="84"/>
      <c r="D18">
        <f>D19-D23</f>
        <v>13</v>
      </c>
      <c r="E18">
        <f>MIN(D25,MAX(D26,D18))</f>
        <v>14</v>
      </c>
      <c r="F18">
        <f t="shared" ref="F18:F21" si="1">B18*E18</f>
        <v>2.8000000000000003</v>
      </c>
    </row>
    <row r="19" spans="2:6">
      <c r="B19" s="84">
        <v>0.4</v>
      </c>
      <c r="C19" s="86"/>
      <c r="D19">
        <f>D24</f>
        <v>15</v>
      </c>
      <c r="E19">
        <f>MIN(D25,MAX(D26,D19))</f>
        <v>15</v>
      </c>
      <c r="F19">
        <f t="shared" si="1"/>
        <v>6</v>
      </c>
    </row>
    <row r="20" spans="2:6">
      <c r="B20" s="84">
        <v>0.2</v>
      </c>
      <c r="C20" s="84"/>
      <c r="D20">
        <f>D19+D23</f>
        <v>17</v>
      </c>
      <c r="E20">
        <f>MIN(D25,MAX(D26,D20))</f>
        <v>17</v>
      </c>
      <c r="F20">
        <f t="shared" si="1"/>
        <v>3.4000000000000004</v>
      </c>
    </row>
    <row r="21" spans="2:6">
      <c r="B21" s="84">
        <v>0.1</v>
      </c>
      <c r="C21" s="84"/>
      <c r="D21">
        <f>D20+D23</f>
        <v>19</v>
      </c>
      <c r="E21">
        <f>MIN(D25,MAX(D26,D21))</f>
        <v>19</v>
      </c>
      <c r="F21">
        <f t="shared" si="1"/>
        <v>1.9000000000000001</v>
      </c>
    </row>
    <row r="22" spans="2:6">
      <c r="B22" s="85">
        <f>SUM(B17:B21)</f>
        <v>1.0000000000000002</v>
      </c>
      <c r="C22" s="85" t="s">
        <v>1386</v>
      </c>
      <c r="D22" s="1">
        <f>SUM(F17:F21)</f>
        <v>15.5</v>
      </c>
    </row>
    <row r="23" spans="2:6">
      <c r="C23" s="2" t="s">
        <v>1376</v>
      </c>
      <c r="D23">
        <v>2</v>
      </c>
    </row>
    <row r="24" spans="2:6">
      <c r="B24" s="2"/>
      <c r="C24" s="87" t="s">
        <v>1380</v>
      </c>
      <c r="D24">
        <f>Average_MM_Interaction_Duration__in_days</f>
        <v>15</v>
      </c>
    </row>
    <row r="25" spans="2:6">
      <c r="C25" s="87" t="s">
        <v>1437</v>
      </c>
      <c r="D25">
        <f>MAX(Days_to_Keep_Active_GIDB_Facts,Days_to_Keep_GIDB_Data)</f>
        <v>600</v>
      </c>
    </row>
    <row r="26" spans="2:6">
      <c r="C26" s="87" t="s">
        <v>1385</v>
      </c>
      <c r="D26">
        <f>Days_to_Keep_GIDB_Data</f>
        <v>14</v>
      </c>
    </row>
    <row r="28" spans="2:6">
      <c r="E28" s="87" t="s">
        <v>1382</v>
      </c>
    </row>
    <row r="29" spans="2:6">
      <c r="D29" s="2" t="s">
        <v>1378</v>
      </c>
      <c r="E29" s="2" t="s">
        <v>1377</v>
      </c>
      <c r="F29" s="2" t="s">
        <v>1379</v>
      </c>
    </row>
    <row r="30" spans="2:6">
      <c r="B30" s="84">
        <v>0.1</v>
      </c>
      <c r="C30" s="84"/>
      <c r="D30">
        <f>D31-D36</f>
        <v>26</v>
      </c>
      <c r="E30">
        <f>MIN(D38,MAX(D39,D30))</f>
        <v>26</v>
      </c>
      <c r="F30">
        <f>B30*E30</f>
        <v>2.6</v>
      </c>
    </row>
    <row r="31" spans="2:6">
      <c r="B31" s="84">
        <v>0.2</v>
      </c>
      <c r="C31" s="84"/>
      <c r="D31">
        <f>D32-D36</f>
        <v>28</v>
      </c>
      <c r="E31">
        <f>MIN(D38,MAX(D39,D31))</f>
        <v>28</v>
      </c>
      <c r="F31">
        <f t="shared" ref="F31:F34" si="2">B31*E31</f>
        <v>5.6000000000000005</v>
      </c>
    </row>
    <row r="32" spans="2:6">
      <c r="B32" s="84">
        <v>0.4</v>
      </c>
      <c r="C32" s="86"/>
      <c r="D32">
        <f>D37</f>
        <v>30</v>
      </c>
      <c r="E32">
        <f>MIN(D38,MAX(D39,D32))</f>
        <v>30</v>
      </c>
      <c r="F32">
        <f t="shared" si="2"/>
        <v>12</v>
      </c>
    </row>
    <row r="33" spans="2:6">
      <c r="B33" s="84">
        <v>0.2</v>
      </c>
      <c r="C33" s="84"/>
      <c r="D33">
        <f>D32+D36</f>
        <v>32</v>
      </c>
      <c r="E33">
        <f>MIN(D38,MAX(D39,D33))</f>
        <v>32</v>
      </c>
      <c r="F33">
        <f t="shared" si="2"/>
        <v>6.4</v>
      </c>
    </row>
    <row r="34" spans="2:6">
      <c r="B34" s="84">
        <v>0.1</v>
      </c>
      <c r="C34" s="84"/>
      <c r="D34">
        <f>D33+D36</f>
        <v>34</v>
      </c>
      <c r="E34">
        <f>MIN(D38,MAX(D39,D34))</f>
        <v>34</v>
      </c>
      <c r="F34">
        <f t="shared" si="2"/>
        <v>3.4000000000000004</v>
      </c>
    </row>
    <row r="35" spans="2:6">
      <c r="B35" s="85">
        <f>SUM(B30:B34)</f>
        <v>1.0000000000000002</v>
      </c>
      <c r="C35" s="85" t="s">
        <v>1389</v>
      </c>
      <c r="D35" s="1">
        <f>SUM(F30:F34)</f>
        <v>30</v>
      </c>
    </row>
    <row r="36" spans="2:6">
      <c r="C36" s="2" t="s">
        <v>1376</v>
      </c>
      <c r="D36">
        <v>2</v>
      </c>
    </row>
    <row r="37" spans="2:6">
      <c r="B37" s="2"/>
      <c r="C37" s="87" t="s">
        <v>1388</v>
      </c>
      <c r="D37">
        <f>Average_Duration_of_Outbound_Campaign__in_days</f>
        <v>30</v>
      </c>
    </row>
    <row r="38" spans="2:6">
      <c r="C38" s="87" t="s">
        <v>1437</v>
      </c>
      <c r="D38">
        <f>MAX(Days_to_Keep_Active_GIDB_Facts,Days_to_Keep_GIDB_Data)</f>
        <v>600</v>
      </c>
    </row>
    <row r="39" spans="2:6">
      <c r="C39" s="87" t="s">
        <v>1385</v>
      </c>
      <c r="D39">
        <f>Days_to_Keep_GIDB_Data</f>
        <v>14</v>
      </c>
    </row>
    <row r="41" spans="2:6">
      <c r="E41" s="87" t="s">
        <v>1382</v>
      </c>
    </row>
    <row r="42" spans="2:6">
      <c r="D42" s="2" t="s">
        <v>1378</v>
      </c>
      <c r="E42" s="2" t="s">
        <v>1377</v>
      </c>
      <c r="F42" s="2" t="s">
        <v>1379</v>
      </c>
    </row>
    <row r="43" spans="2:6">
      <c r="B43" s="84">
        <v>0.1</v>
      </c>
      <c r="C43" s="84"/>
      <c r="D43">
        <f>D44-D49</f>
        <v>26</v>
      </c>
      <c r="E43">
        <f>MIN(D51,MAX(D52,D43))</f>
        <v>400</v>
      </c>
      <c r="F43">
        <f>B43*E43</f>
        <v>40</v>
      </c>
    </row>
    <row r="44" spans="2:6">
      <c r="B44" s="84">
        <v>0.2</v>
      </c>
      <c r="C44" s="84"/>
      <c r="D44">
        <f>D45-D49</f>
        <v>28</v>
      </c>
      <c r="E44">
        <f>MIN(D51,MAX(D52,D44))</f>
        <v>400</v>
      </c>
      <c r="F44">
        <f t="shared" ref="F44:F47" si="3">B44*E44</f>
        <v>80</v>
      </c>
    </row>
    <row r="45" spans="2:6">
      <c r="B45" s="84">
        <v>0.4</v>
      </c>
      <c r="C45" s="86"/>
      <c r="D45">
        <f>D50</f>
        <v>30</v>
      </c>
      <c r="E45">
        <f>MIN(D51,MAX(D52,D45))</f>
        <v>400</v>
      </c>
      <c r="F45">
        <f t="shared" si="3"/>
        <v>160</v>
      </c>
    </row>
    <row r="46" spans="2:6">
      <c r="B46" s="84">
        <v>0.2</v>
      </c>
      <c r="C46" s="84"/>
      <c r="D46">
        <f>D45+D49</f>
        <v>32</v>
      </c>
      <c r="E46">
        <f>MIN(D51,MAX(D52,D46))</f>
        <v>400</v>
      </c>
      <c r="F46">
        <f t="shared" si="3"/>
        <v>80</v>
      </c>
    </row>
    <row r="47" spans="2:6">
      <c r="B47" s="84">
        <v>0.1</v>
      </c>
      <c r="C47" s="84"/>
      <c r="D47">
        <f>D46+D49</f>
        <v>34</v>
      </c>
      <c r="E47">
        <f>MIN(D51,MAX(D52,D47))</f>
        <v>400</v>
      </c>
      <c r="F47">
        <f t="shared" si="3"/>
        <v>40</v>
      </c>
    </row>
    <row r="48" spans="2:6">
      <c r="B48" s="85">
        <f>SUM(B43:B47)</f>
        <v>1.0000000000000002</v>
      </c>
      <c r="C48" s="85" t="s">
        <v>1390</v>
      </c>
      <c r="D48" s="1">
        <f>SUM(F43:F47)</f>
        <v>400</v>
      </c>
    </row>
    <row r="49" spans="2:4">
      <c r="C49" s="2" t="s">
        <v>1376</v>
      </c>
      <c r="D49">
        <v>2</v>
      </c>
    </row>
    <row r="50" spans="2:4">
      <c r="B50" s="2"/>
      <c r="C50" s="87" t="s">
        <v>1388</v>
      </c>
      <c r="D50">
        <f>Average_Duration_of_Outbound_Campaign__in_days</f>
        <v>30</v>
      </c>
    </row>
    <row r="51" spans="2:4">
      <c r="C51" s="87" t="s">
        <v>1437</v>
      </c>
      <c r="D51">
        <f>MAX(Days_to_Keep_Active_Info_Mart_Facts,Days_to_Keep_Info_Mart_Facts)</f>
        <v>600</v>
      </c>
    </row>
    <row r="52" spans="2:4">
      <c r="C52" s="87" t="s">
        <v>1381</v>
      </c>
      <c r="D52">
        <f>Days_to_Keep_Info_Mart_Facts</f>
        <v>400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B184"/>
  <sheetViews>
    <sheetView workbookViewId="0">
      <selection activeCell="C15" sqref="C15"/>
    </sheetView>
  </sheetViews>
  <sheetFormatPr defaultRowHeight="12.75"/>
  <cols>
    <col min="2" max="2" width="35.5703125" bestFit="1" customWidth="1"/>
  </cols>
  <sheetData>
    <row r="3" spans="2:2">
      <c r="B3" s="34" t="s">
        <v>355</v>
      </c>
    </row>
    <row r="4" spans="2:2">
      <c r="B4" t="s">
        <v>61</v>
      </c>
    </row>
    <row r="5" spans="2:2">
      <c r="B5" t="s">
        <v>63</v>
      </c>
    </row>
    <row r="6" spans="2:2">
      <c r="B6" t="s">
        <v>65</v>
      </c>
    </row>
    <row r="7" spans="2:2">
      <c r="B7" t="s">
        <v>70</v>
      </c>
    </row>
    <row r="8" spans="2:2">
      <c r="B8" t="s">
        <v>73</v>
      </c>
    </row>
    <row r="9" spans="2:2">
      <c r="B9" t="s">
        <v>76</v>
      </c>
    </row>
    <row r="10" spans="2:2">
      <c r="B10" t="s">
        <v>78</v>
      </c>
    </row>
    <row r="11" spans="2:2">
      <c r="B11" t="s">
        <v>80</v>
      </c>
    </row>
    <row r="12" spans="2:2">
      <c r="B12" t="s">
        <v>82</v>
      </c>
    </row>
    <row r="13" spans="2:2">
      <c r="B13" t="s">
        <v>84</v>
      </c>
    </row>
    <row r="14" spans="2:2">
      <c r="B14" t="s">
        <v>87</v>
      </c>
    </row>
    <row r="15" spans="2:2">
      <c r="B15" t="s">
        <v>88</v>
      </c>
    </row>
    <row r="16" spans="2:2">
      <c r="B16" t="s">
        <v>90</v>
      </c>
    </row>
    <row r="17" spans="2:2">
      <c r="B17" t="s">
        <v>692</v>
      </c>
    </row>
    <row r="18" spans="2:2">
      <c r="B18" t="s">
        <v>94</v>
      </c>
    </row>
    <row r="19" spans="2:2">
      <c r="B19" t="s">
        <v>702</v>
      </c>
    </row>
    <row r="20" spans="2:2">
      <c r="B20" t="s">
        <v>96</v>
      </c>
    </row>
    <row r="21" spans="2:2">
      <c r="B21" t="s">
        <v>704</v>
      </c>
    </row>
    <row r="22" spans="2:2">
      <c r="B22" t="s">
        <v>97</v>
      </c>
    </row>
    <row r="23" spans="2:2">
      <c r="B23" t="s">
        <v>712</v>
      </c>
    </row>
    <row r="24" spans="2:2">
      <c r="B24" t="s">
        <v>719</v>
      </c>
    </row>
    <row r="25" spans="2:2">
      <c r="B25" t="s">
        <v>721</v>
      </c>
    </row>
    <row r="26" spans="2:2">
      <c r="B26" t="s">
        <v>99</v>
      </c>
    </row>
    <row r="27" spans="2:2">
      <c r="B27" t="s">
        <v>101</v>
      </c>
    </row>
    <row r="28" spans="2:2">
      <c r="B28" t="s">
        <v>103</v>
      </c>
    </row>
    <row r="29" spans="2:2">
      <c r="B29" t="s">
        <v>105</v>
      </c>
    </row>
    <row r="30" spans="2:2">
      <c r="B30" t="s">
        <v>107</v>
      </c>
    </row>
    <row r="31" spans="2:2">
      <c r="B31" t="s">
        <v>118</v>
      </c>
    </row>
    <row r="32" spans="2:2">
      <c r="B32" t="s">
        <v>795</v>
      </c>
    </row>
    <row r="33" spans="2:2">
      <c r="B33" t="s">
        <v>120</v>
      </c>
    </row>
    <row r="34" spans="2:2">
      <c r="B34" t="s">
        <v>128</v>
      </c>
    </row>
    <row r="35" spans="2:2">
      <c r="B35" t="s">
        <v>129</v>
      </c>
    </row>
    <row r="36" spans="2:2">
      <c r="B36" t="s">
        <v>133</v>
      </c>
    </row>
    <row r="37" spans="2:2">
      <c r="B37" t="s">
        <v>136</v>
      </c>
    </row>
    <row r="38" spans="2:2">
      <c r="B38" t="s">
        <v>137</v>
      </c>
    </row>
    <row r="39" spans="2:2">
      <c r="B39" t="s">
        <v>138</v>
      </c>
    </row>
    <row r="40" spans="2:2">
      <c r="B40" t="s">
        <v>139</v>
      </c>
    </row>
    <row r="41" spans="2:2">
      <c r="B41" t="s">
        <v>141</v>
      </c>
    </row>
    <row r="42" spans="2:2">
      <c r="B42" t="s">
        <v>144</v>
      </c>
    </row>
    <row r="43" spans="2:2">
      <c r="B43" t="s">
        <v>145</v>
      </c>
    </row>
    <row r="44" spans="2:2">
      <c r="B44" t="s">
        <v>147</v>
      </c>
    </row>
    <row r="45" spans="2:2">
      <c r="B45" t="s">
        <v>148</v>
      </c>
    </row>
    <row r="46" spans="2:2">
      <c r="B46" t="s">
        <v>149</v>
      </c>
    </row>
    <row r="47" spans="2:2">
      <c r="B47" t="s">
        <v>150</v>
      </c>
    </row>
    <row r="48" spans="2:2">
      <c r="B48" t="s">
        <v>151</v>
      </c>
    </row>
    <row r="49" spans="2:2">
      <c r="B49" t="s">
        <v>153</v>
      </c>
    </row>
    <row r="50" spans="2:2">
      <c r="B50" t="s">
        <v>155</v>
      </c>
    </row>
    <row r="51" spans="2:2">
      <c r="B51" t="s">
        <v>157</v>
      </c>
    </row>
    <row r="52" spans="2:2">
      <c r="B52" t="s">
        <v>158</v>
      </c>
    </row>
    <row r="53" spans="2:2">
      <c r="B53" t="s">
        <v>159</v>
      </c>
    </row>
    <row r="54" spans="2:2">
      <c r="B54" t="s">
        <v>160</v>
      </c>
    </row>
    <row r="55" spans="2:2">
      <c r="B55" t="s">
        <v>161</v>
      </c>
    </row>
    <row r="56" spans="2:2">
      <c r="B56" t="s">
        <v>162</v>
      </c>
    </row>
    <row r="57" spans="2:2">
      <c r="B57" t="s">
        <v>165</v>
      </c>
    </row>
    <row r="58" spans="2:2">
      <c r="B58" t="s">
        <v>166</v>
      </c>
    </row>
    <row r="59" spans="2:2">
      <c r="B59" t="s">
        <v>167</v>
      </c>
    </row>
    <row r="60" spans="2:2">
      <c r="B60" t="s">
        <v>169</v>
      </c>
    </row>
    <row r="61" spans="2:2">
      <c r="B61" t="s">
        <v>172</v>
      </c>
    </row>
    <row r="62" spans="2:2">
      <c r="B62" t="s">
        <v>173</v>
      </c>
    </row>
    <row r="63" spans="2:2">
      <c r="B63" t="s">
        <v>174</v>
      </c>
    </row>
    <row r="64" spans="2:2">
      <c r="B64" t="s">
        <v>175</v>
      </c>
    </row>
    <row r="65" spans="2:2">
      <c r="B65" t="s">
        <v>178</v>
      </c>
    </row>
    <row r="66" spans="2:2">
      <c r="B66" t="s">
        <v>179</v>
      </c>
    </row>
    <row r="67" spans="2:2">
      <c r="B67" t="s">
        <v>180</v>
      </c>
    </row>
    <row r="68" spans="2:2">
      <c r="B68" t="s">
        <v>181</v>
      </c>
    </row>
    <row r="69" spans="2:2">
      <c r="B69" t="s">
        <v>182</v>
      </c>
    </row>
    <row r="70" spans="2:2">
      <c r="B70" t="s">
        <v>183</v>
      </c>
    </row>
    <row r="71" spans="2:2">
      <c r="B71" t="s">
        <v>184</v>
      </c>
    </row>
    <row r="72" spans="2:2">
      <c r="B72" t="s">
        <v>185</v>
      </c>
    </row>
    <row r="73" spans="2:2">
      <c r="B73" t="s">
        <v>189</v>
      </c>
    </row>
    <row r="74" spans="2:2">
      <c r="B74" t="s">
        <v>190</v>
      </c>
    </row>
    <row r="75" spans="2:2">
      <c r="B75" t="s">
        <v>191</v>
      </c>
    </row>
    <row r="76" spans="2:2">
      <c r="B76" t="s">
        <v>192</v>
      </c>
    </row>
    <row r="77" spans="2:2">
      <c r="B77" t="s">
        <v>193</v>
      </c>
    </row>
    <row r="78" spans="2:2">
      <c r="B78" t="s">
        <v>194</v>
      </c>
    </row>
    <row r="79" spans="2:2">
      <c r="B79" t="s">
        <v>195</v>
      </c>
    </row>
    <row r="80" spans="2:2">
      <c r="B80" t="s">
        <v>196</v>
      </c>
    </row>
    <row r="81" spans="2:2">
      <c r="B81" t="s">
        <v>197</v>
      </c>
    </row>
    <row r="82" spans="2:2">
      <c r="B82" t="s">
        <v>198</v>
      </c>
    </row>
    <row r="83" spans="2:2">
      <c r="B83" t="s">
        <v>199</v>
      </c>
    </row>
    <row r="84" spans="2:2">
      <c r="B84" t="s">
        <v>200</v>
      </c>
    </row>
    <row r="85" spans="2:2">
      <c r="B85" t="s">
        <v>201</v>
      </c>
    </row>
    <row r="86" spans="2:2">
      <c r="B86" t="s">
        <v>202</v>
      </c>
    </row>
    <row r="87" spans="2:2">
      <c r="B87" t="s">
        <v>203</v>
      </c>
    </row>
    <row r="88" spans="2:2">
      <c r="B88" t="s">
        <v>204</v>
      </c>
    </row>
    <row r="89" spans="2:2">
      <c r="B89" t="s">
        <v>205</v>
      </c>
    </row>
    <row r="90" spans="2:2">
      <c r="B90" t="s">
        <v>206</v>
      </c>
    </row>
    <row r="91" spans="2:2">
      <c r="B91" t="s">
        <v>207</v>
      </c>
    </row>
    <row r="92" spans="2:2">
      <c r="B92" t="s">
        <v>208</v>
      </c>
    </row>
    <row r="93" spans="2:2">
      <c r="B93" t="s">
        <v>209</v>
      </c>
    </row>
    <row r="94" spans="2:2">
      <c r="B94" t="s">
        <v>210</v>
      </c>
    </row>
    <row r="95" spans="2:2">
      <c r="B95" t="s">
        <v>211</v>
      </c>
    </row>
    <row r="96" spans="2:2">
      <c r="B96" t="s">
        <v>212</v>
      </c>
    </row>
    <row r="97" spans="2:2">
      <c r="B97" t="s">
        <v>213</v>
      </c>
    </row>
    <row r="98" spans="2:2">
      <c r="B98" t="s">
        <v>214</v>
      </c>
    </row>
    <row r="99" spans="2:2">
      <c r="B99" t="s">
        <v>983</v>
      </c>
    </row>
    <row r="100" spans="2:2">
      <c r="B100" t="s">
        <v>215</v>
      </c>
    </row>
    <row r="101" spans="2:2">
      <c r="B101" t="s">
        <v>218</v>
      </c>
    </row>
    <row r="102" spans="2:2">
      <c r="B102" t="s">
        <v>221</v>
      </c>
    </row>
    <row r="103" spans="2:2">
      <c r="B103" t="s">
        <v>223</v>
      </c>
    </row>
    <row r="104" spans="2:2">
      <c r="B104" t="s">
        <v>226</v>
      </c>
    </row>
    <row r="105" spans="2:2">
      <c r="B105" t="s">
        <v>229</v>
      </c>
    </row>
    <row r="106" spans="2:2">
      <c r="B106" t="s">
        <v>230</v>
      </c>
    </row>
    <row r="107" spans="2:2">
      <c r="B107" t="s">
        <v>231</v>
      </c>
    </row>
    <row r="108" spans="2:2">
      <c r="B108" t="s">
        <v>232</v>
      </c>
    </row>
    <row r="109" spans="2:2">
      <c r="B109" t="s">
        <v>233</v>
      </c>
    </row>
    <row r="110" spans="2:2">
      <c r="B110" t="s">
        <v>235</v>
      </c>
    </row>
    <row r="111" spans="2:2">
      <c r="B111" t="s">
        <v>237</v>
      </c>
    </row>
    <row r="112" spans="2:2">
      <c r="B112" t="s">
        <v>239</v>
      </c>
    </row>
    <row r="113" spans="2:2">
      <c r="B113" t="s">
        <v>242</v>
      </c>
    </row>
    <row r="114" spans="2:2">
      <c r="B114" t="s">
        <v>243</v>
      </c>
    </row>
    <row r="115" spans="2:2">
      <c r="B115" t="s">
        <v>244</v>
      </c>
    </row>
    <row r="116" spans="2:2">
      <c r="B116" t="s">
        <v>1026</v>
      </c>
    </row>
    <row r="117" spans="2:2">
      <c r="B117" t="s">
        <v>246</v>
      </c>
    </row>
    <row r="118" spans="2:2">
      <c r="B118" t="s">
        <v>1034</v>
      </c>
    </row>
    <row r="119" spans="2:2">
      <c r="B119" t="s">
        <v>1039</v>
      </c>
    </row>
    <row r="120" spans="2:2">
      <c r="B120" t="s">
        <v>1046</v>
      </c>
    </row>
    <row r="121" spans="2:2">
      <c r="B121" t="s">
        <v>248</v>
      </c>
    </row>
    <row r="122" spans="2:2">
      <c r="B122" t="s">
        <v>1080</v>
      </c>
    </row>
    <row r="123" spans="2:2">
      <c r="B123" t="s">
        <v>1081</v>
      </c>
    </row>
    <row r="124" spans="2:2">
      <c r="B124" t="s">
        <v>250</v>
      </c>
    </row>
    <row r="125" spans="2:2">
      <c r="B125" t="s">
        <v>253</v>
      </c>
    </row>
    <row r="126" spans="2:2">
      <c r="B126" t="s">
        <v>254</v>
      </c>
    </row>
    <row r="127" spans="2:2">
      <c r="B127" t="s">
        <v>256</v>
      </c>
    </row>
    <row r="128" spans="2:2">
      <c r="B128" t="s">
        <v>257</v>
      </c>
    </row>
    <row r="129" spans="2:2">
      <c r="B129" t="s">
        <v>258</v>
      </c>
    </row>
    <row r="130" spans="2:2">
      <c r="B130" t="s">
        <v>259</v>
      </c>
    </row>
    <row r="131" spans="2:2">
      <c r="B131" t="s">
        <v>260</v>
      </c>
    </row>
    <row r="132" spans="2:2">
      <c r="B132" t="s">
        <v>261</v>
      </c>
    </row>
    <row r="133" spans="2:2">
      <c r="B133" t="s">
        <v>263</v>
      </c>
    </row>
    <row r="134" spans="2:2">
      <c r="B134" t="s">
        <v>60</v>
      </c>
    </row>
    <row r="135" spans="2:2">
      <c r="B135" t="s">
        <v>273</v>
      </c>
    </row>
    <row r="136" spans="2:2">
      <c r="B136" t="s">
        <v>275</v>
      </c>
    </row>
    <row r="137" spans="2:2">
      <c r="B137" t="s">
        <v>276</v>
      </c>
    </row>
    <row r="138" spans="2:2">
      <c r="B138" t="s">
        <v>277</v>
      </c>
    </row>
    <row r="139" spans="2:2">
      <c r="B139" t="s">
        <v>278</v>
      </c>
    </row>
    <row r="140" spans="2:2">
      <c r="B140" t="s">
        <v>279</v>
      </c>
    </row>
    <row r="141" spans="2:2">
      <c r="B141" t="s">
        <v>284</v>
      </c>
    </row>
    <row r="142" spans="2:2">
      <c r="B142" t="s">
        <v>286</v>
      </c>
    </row>
    <row r="143" spans="2:2">
      <c r="B143" t="s">
        <v>289</v>
      </c>
    </row>
    <row r="144" spans="2:2">
      <c r="B144" t="s">
        <v>291</v>
      </c>
    </row>
    <row r="145" spans="2:2">
      <c r="B145" t="s">
        <v>293</v>
      </c>
    </row>
    <row r="146" spans="2:2">
      <c r="B146" t="s">
        <v>295</v>
      </c>
    </row>
    <row r="147" spans="2:2">
      <c r="B147" t="s">
        <v>297</v>
      </c>
    </row>
    <row r="148" spans="2:2">
      <c r="B148" t="s">
        <v>1208</v>
      </c>
    </row>
    <row r="149" spans="2:2">
      <c r="B149" t="s">
        <v>299</v>
      </c>
    </row>
    <row r="150" spans="2:2">
      <c r="B150" t="s">
        <v>301</v>
      </c>
    </row>
    <row r="151" spans="2:2">
      <c r="B151" t="s">
        <v>1225</v>
      </c>
    </row>
    <row r="152" spans="2:2">
      <c r="B152" t="s">
        <v>305</v>
      </c>
    </row>
    <row r="153" spans="2:2">
      <c r="B153" t="s">
        <v>310</v>
      </c>
    </row>
    <row r="154" spans="2:2">
      <c r="B154" t="s">
        <v>312</v>
      </c>
    </row>
    <row r="155" spans="2:2">
      <c r="B155" t="s">
        <v>314</v>
      </c>
    </row>
    <row r="156" spans="2:2">
      <c r="B156" t="s">
        <v>316</v>
      </c>
    </row>
    <row r="157" spans="2:2">
      <c r="B157" t="s">
        <v>318</v>
      </c>
    </row>
    <row r="158" spans="2:2">
      <c r="B158" t="s">
        <v>320</v>
      </c>
    </row>
    <row r="159" spans="2:2">
      <c r="B159" t="s">
        <v>323</v>
      </c>
    </row>
    <row r="160" spans="2:2">
      <c r="B160" t="s">
        <v>325</v>
      </c>
    </row>
    <row r="161" spans="2:2">
      <c r="B161" t="s">
        <v>328</v>
      </c>
    </row>
    <row r="162" spans="2:2">
      <c r="B162" t="s">
        <v>329</v>
      </c>
    </row>
    <row r="163" spans="2:2">
      <c r="B163" t="s">
        <v>330</v>
      </c>
    </row>
    <row r="164" spans="2:2">
      <c r="B164" t="s">
        <v>1241</v>
      </c>
    </row>
    <row r="165" spans="2:2">
      <c r="B165" t="s">
        <v>331</v>
      </c>
    </row>
    <row r="166" spans="2:2">
      <c r="B166" t="s">
        <v>332</v>
      </c>
    </row>
    <row r="167" spans="2:2">
      <c r="B167" t="s">
        <v>333</v>
      </c>
    </row>
    <row r="168" spans="2:2">
      <c r="B168" t="s">
        <v>336</v>
      </c>
    </row>
    <row r="169" spans="2:2">
      <c r="B169" t="s">
        <v>338</v>
      </c>
    </row>
    <row r="170" spans="2:2">
      <c r="B170" t="s">
        <v>339</v>
      </c>
    </row>
    <row r="171" spans="2:2">
      <c r="B171" t="s">
        <v>340</v>
      </c>
    </row>
    <row r="172" spans="2:2">
      <c r="B172" t="s">
        <v>341</v>
      </c>
    </row>
    <row r="173" spans="2:2">
      <c r="B173" t="s">
        <v>342</v>
      </c>
    </row>
    <row r="174" spans="2:2">
      <c r="B174" t="s">
        <v>343</v>
      </c>
    </row>
    <row r="175" spans="2:2">
      <c r="B175" t="s">
        <v>344</v>
      </c>
    </row>
    <row r="176" spans="2:2">
      <c r="B176" t="s">
        <v>1253</v>
      </c>
    </row>
    <row r="177" spans="2:2">
      <c r="B177" t="s">
        <v>345</v>
      </c>
    </row>
    <row r="178" spans="2:2">
      <c r="B178" t="s">
        <v>346</v>
      </c>
    </row>
    <row r="179" spans="2:2">
      <c r="B179" t="s">
        <v>347</v>
      </c>
    </row>
    <row r="180" spans="2:2">
      <c r="B180" t="s">
        <v>348</v>
      </c>
    </row>
    <row r="181" spans="2:2">
      <c r="B181" t="s">
        <v>349</v>
      </c>
    </row>
    <row r="182" spans="2:2">
      <c r="B182" t="s">
        <v>351</v>
      </c>
    </row>
    <row r="183" spans="2:2">
      <c r="B183" t="s">
        <v>352</v>
      </c>
    </row>
    <row r="184" spans="2:2">
      <c r="B184" t="s">
        <v>354</v>
      </c>
    </row>
  </sheetData>
  <autoFilter ref="B3:B18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3" sqref="B3"/>
    </sheetView>
  </sheetViews>
  <sheetFormatPr defaultRowHeight="12.75"/>
  <cols>
    <col min="1" max="1" width="83.28515625" bestFit="1" customWidth="1"/>
    <col min="2" max="2" width="15.28515625" customWidth="1"/>
  </cols>
  <sheetData>
    <row r="1" spans="1:2" ht="25.5">
      <c r="A1" s="28" t="s">
        <v>1428</v>
      </c>
    </row>
    <row r="2" spans="1:2">
      <c r="A2" t="s">
        <v>1394</v>
      </c>
      <c r="B2" s="17" t="s">
        <v>1315</v>
      </c>
    </row>
    <row r="3" spans="1:2">
      <c r="A3" s="17" t="s">
        <v>1429</v>
      </c>
      <c r="B3" s="94">
        <f>Agg_Current_DB_size_GB</f>
        <v>1485.6106951832771</v>
      </c>
    </row>
    <row r="5" spans="1:2">
      <c r="A5" s="13" t="s">
        <v>1415</v>
      </c>
      <c r="B5" s="11" t="s">
        <v>14</v>
      </c>
    </row>
    <row r="6" spans="1:2">
      <c r="A6" s="88" t="s">
        <v>1430</v>
      </c>
      <c r="B6" s="10">
        <v>365</v>
      </c>
    </row>
    <row r="7" spans="1:2">
      <c r="A7" s="88" t="s">
        <v>1421</v>
      </c>
      <c r="B7" s="10">
        <v>30</v>
      </c>
    </row>
    <row r="8" spans="1:2">
      <c r="A8" s="88" t="s">
        <v>1422</v>
      </c>
      <c r="B8" s="10">
        <v>24</v>
      </c>
    </row>
    <row r="9" spans="1:2">
      <c r="A9" s="88" t="s">
        <v>1431</v>
      </c>
      <c r="B9" s="10">
        <v>8</v>
      </c>
    </row>
    <row r="10" spans="1:2">
      <c r="A10" s="88" t="s">
        <v>1435</v>
      </c>
      <c r="B10" s="10">
        <v>5</v>
      </c>
    </row>
    <row r="11" spans="1:2">
      <c r="A11" s="88" t="s">
        <v>1432</v>
      </c>
      <c r="B11" s="10">
        <v>5</v>
      </c>
    </row>
    <row r="12" spans="1:2">
      <c r="A12" s="88" t="s">
        <v>1436</v>
      </c>
      <c r="B12" s="95">
        <f>0.01*Number_of_Customer_Segments*Number_of_Service_Types*Number_of_Service_Subtypes*Number_of_Business_Results</f>
        <v>200</v>
      </c>
    </row>
    <row r="13" spans="1:2">
      <c r="A13" s="88" t="s">
        <v>1433</v>
      </c>
      <c r="B13" s="10">
        <f>B12</f>
        <v>200</v>
      </c>
    </row>
    <row r="14" spans="1:2">
      <c r="A14" s="88" t="s">
        <v>2</v>
      </c>
      <c r="B14" s="10">
        <v>1000</v>
      </c>
    </row>
  </sheetData>
  <sheetProtection sort="0" autoFilter="0" pivotTables="0"/>
  <dataValidations count="9">
    <dataValidation allowBlank="1" showInputMessage="1" showErrorMessage="1" promptTitle="Days to Keep Aggregates" prompt="The number of days that aggregated data is to be stored in the aggregate tables of the Info Mart database before purging." sqref="B6"/>
    <dataValidation type="list" allowBlank="1" showInputMessage="1" showErrorMessage="1" promptTitle="Aggregation Interval" prompt="The interval for data aggregation, configured in minutes." sqref="B7">
      <formula1>Aggregation_Interval_min</formula1>
    </dataValidation>
    <dataValidation allowBlank="1" showInputMessage="1" showErrorMessage="1" promptTitle="Active Contact Center Hours" prompt="The number of hours that a contact center is operating actively every day." sqref="B8"/>
    <dataValidation allowBlank="1" showInputMessage="1" showErrorMessage="1" promptTitle="Average Hours per Agent per Day" prompt="The average number of hours that each agent works per day." sqref="B9"/>
    <dataValidation allowBlank="1" showInputMessage="1" showErrorMessage="1" promptTitle="Agent Hourly Avg Predefined BA #" prompt="The average number of combinations of predefined business attributes (BA) that an agent processes in one hour. These attributes are Genesys-defined, low-cardinality KVPs stored in INTERACTION_DESCRIPTOR table." sqref="B10"/>
    <dataValidation allowBlank="1" showInputMessage="1" showErrorMessage="1" promptTitle="Agent Hourly Avg Custom AD #" prompt="The average number of combinations of customer-defined attached data (AD) that an agent processes in one hour. This number refers to the data stored in those USER_DATA_CUST_DIM_* tables that are configured for aggregation." sqref="B11"/>
    <dataValidation allowBlank="1" showInputMessage="1" showErrorMessage="1" promptTitle="CC Hourly Avg Predefined BA #" prompt="The average number of combinations of predefined business attributes (BA) that an entire contact center (CC) processes in one hour. These attributes are Genesys-defined, low-cardinality KVPs stored in INTERACTION_DESCRIPTOR table." sqref="B12"/>
    <dataValidation allowBlank="1" showInputMessage="1" showErrorMessage="1" promptTitle="CC Hourly Avg Custom AD #" prompt="The average number of combinations of customer-defined attached data (AD) that an entire contact center (CC) processes in one hour. This number refers to the data stored in those USER_DATA_CUST_DIM_* tables that are configured for aggregation." sqref="B13"/>
    <dataValidation allowBlank="1" showInputMessage="1" showErrorMessage="1" promptTitle="Number of Queues" prompt="The number of queues configured in the contact center, including ACD Queues, Virtual Queues, Interaction Queues, and Interaction Workbins." sqref="B14"/>
  </dataValidations>
  <pageMargins left="0.7" right="0.7" top="0.75" bottom="0.75" header="0.3" footer="0.3"/>
  <pageSetup orientation="portrait" r:id="rId1"/>
  <ignoredErrors>
    <ignoredError sqref="B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'Aggregation Data'!$B$24:$C$24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C15" sqref="C15"/>
    </sheetView>
  </sheetViews>
  <sheetFormatPr defaultRowHeight="12.75"/>
  <cols>
    <col min="1" max="1" width="32.7109375" bestFit="1" customWidth="1"/>
    <col min="2" max="2" width="9.7109375" customWidth="1"/>
    <col min="3" max="3" width="13.7109375" customWidth="1"/>
    <col min="4" max="4" width="16.85546875" customWidth="1"/>
    <col min="5" max="5" width="28.5703125" bestFit="1" customWidth="1"/>
  </cols>
  <sheetData>
    <row r="2" spans="1:5">
      <c r="A2" t="s">
        <v>1420</v>
      </c>
      <c r="B2">
        <f>VLOOKUP(DBMS_CURRENT, 'Aggregation Data'!A3:B4, 2, FALSE)</f>
        <v>1485.6106951832771</v>
      </c>
    </row>
    <row r="3" spans="1:5">
      <c r="A3" t="s">
        <v>27</v>
      </c>
      <c r="B3">
        <f>D19</f>
        <v>1485.6106951832771</v>
      </c>
    </row>
    <row r="4" spans="1:5">
      <c r="A4" t="s">
        <v>28</v>
      </c>
      <c r="B4">
        <f>E19</f>
        <v>1195.5210328102112</v>
      </c>
    </row>
    <row r="6" spans="1:5">
      <c r="A6" t="s">
        <v>1400</v>
      </c>
      <c r="B6" t="s">
        <v>1395</v>
      </c>
      <c r="C6" t="s">
        <v>1352</v>
      </c>
      <c r="D6" t="s">
        <v>1417</v>
      </c>
      <c r="E6" t="s">
        <v>1418</v>
      </c>
    </row>
    <row r="7" spans="1:5">
      <c r="A7" t="s">
        <v>1399</v>
      </c>
      <c r="B7">
        <v>44</v>
      </c>
      <c r="C7" s="3">
        <f>Agg_Days * (Agg_Agent_Hours + 1 + 12/365) * Number_of_Agents * Agg_Agent_Ixn_Desc * Agg_Agent_Custom_Attach_Data</f>
        <v>164850000</v>
      </c>
    </row>
    <row r="8" spans="1:5">
      <c r="A8" t="s">
        <v>1401</v>
      </c>
      <c r="B8">
        <v>46</v>
      </c>
      <c r="C8" s="3">
        <f>Agg_Days * (Agg_Agent_Hours + 1 + 12/365) * Number_of_Agents * Agg_Agent_Ixn_Desc * Agg_Agent_Custom_Attach_Data</f>
        <v>164850000</v>
      </c>
    </row>
    <row r="9" spans="1:5">
      <c r="A9" t="s">
        <v>1398</v>
      </c>
      <c r="B9">
        <v>43</v>
      </c>
      <c r="C9" s="3">
        <f>Agg_Days * (Agg_Agent_Hours + 1 + 12/365) * Number_of_Agent_Groups * Agg_Agent_Ixn_Desc * Agg_Agent_Custom_Attach_Data</f>
        <v>8242500</v>
      </c>
    </row>
    <row r="10" spans="1:5">
      <c r="A10" t="s">
        <v>1402</v>
      </c>
      <c r="B10">
        <v>47</v>
      </c>
      <c r="C10" s="3">
        <f>Agg_Days * (Agg_Tenant_Hours + 1 + 12/365) * Agg_Tenant_Ixn_Desc * Agg_Tenant_Custom_Attach_Data</f>
        <v>365480000</v>
      </c>
    </row>
    <row r="11" spans="1:5">
      <c r="A11" t="s">
        <v>1403</v>
      </c>
      <c r="B11">
        <v>39</v>
      </c>
      <c r="C11" s="3">
        <f>Agg_Days * (Agg_Agent_Hours + Agg_Agent_Hours*60/Agg_Interval + 1 + 12/365) * Number_of_Agents</f>
        <v>18274000</v>
      </c>
    </row>
    <row r="12" spans="1:5">
      <c r="A12" t="s">
        <v>1404</v>
      </c>
      <c r="B12">
        <v>18</v>
      </c>
      <c r="C12" s="3">
        <f>Agg_Days * (Agg_Agent_Hours + Agg_Agent_Hours*60/Agg_Interval + 1 + 12/365) * Number_of_Agents</f>
        <v>18274000</v>
      </c>
    </row>
    <row r="13" spans="1:5">
      <c r="A13" t="s">
        <v>1405</v>
      </c>
      <c r="B13">
        <v>10</v>
      </c>
      <c r="C13" s="3">
        <f>Agg_Days * (Agg_Agent_Hours + Agg_Agent_Hours*60/Agg_Interval + 1 + 12/365) * Number_of_Agents</f>
        <v>18274000</v>
      </c>
    </row>
    <row r="14" spans="1:5">
      <c r="A14" t="s">
        <v>1408</v>
      </c>
      <c r="B14">
        <v>51</v>
      </c>
      <c r="C14" s="3">
        <f>Agg_Days * (Agg_Tenant_Hours + 1 + 12/365) * Agg_Queues</f>
        <v>9137000</v>
      </c>
    </row>
    <row r="15" spans="1:5">
      <c r="A15" t="s">
        <v>1409</v>
      </c>
      <c r="B15">
        <v>50</v>
      </c>
      <c r="C15" s="3">
        <f>Agg_Days * (Agg_Tenant_Hours + 1 + 12/365) * Number_of_Queue_Groups</f>
        <v>913700</v>
      </c>
    </row>
    <row r="16" spans="1:5">
      <c r="A16" t="s">
        <v>1406</v>
      </c>
      <c r="B16">
        <v>28</v>
      </c>
      <c r="C16" s="3">
        <f>Agg_Days * (Agg_Tenant_Hours + 1 + 12/365) * Agg_Queues</f>
        <v>9137000</v>
      </c>
    </row>
    <row r="17" spans="1:5">
      <c r="A17" t="s">
        <v>1407</v>
      </c>
      <c r="B17">
        <v>28</v>
      </c>
      <c r="C17" s="3">
        <f>Agg_Days * (Agg_Tenant_Hours + 1 + 12/365) * Agg_Queues</f>
        <v>9137000</v>
      </c>
    </row>
    <row r="18" spans="1:5">
      <c r="A18" s="2" t="s">
        <v>1314</v>
      </c>
      <c r="B18">
        <f>SUM(B7:B17)</f>
        <v>404</v>
      </c>
      <c r="C18" s="3">
        <f>SUM(C7:C17)</f>
        <v>786569200</v>
      </c>
      <c r="D18" s="3">
        <f>(B18  * Agg_Column_Size_ORACLE + 8) * C18</f>
        <v>1595162337600</v>
      </c>
      <c r="E18" s="3">
        <f>(B18  * Agg_Column_Size_MSSQL + 16) * C18</f>
        <v>1283680934400</v>
      </c>
    </row>
    <row r="19" spans="1:5">
      <c r="A19" s="2" t="s">
        <v>1419</v>
      </c>
      <c r="D19">
        <f>D18/1024/1024/1024</f>
        <v>1485.6106951832771</v>
      </c>
      <c r="E19">
        <f>E18/1024/1024/1024</f>
        <v>1195.5210328102112</v>
      </c>
    </row>
    <row r="20" spans="1:5">
      <c r="A20" s="2"/>
    </row>
    <row r="21" spans="1:5">
      <c r="A21" t="s">
        <v>1396</v>
      </c>
      <c r="B21">
        <v>5</v>
      </c>
    </row>
    <row r="22" spans="1:5">
      <c r="A22" t="s">
        <v>1397</v>
      </c>
      <c r="B22">
        <v>4</v>
      </c>
    </row>
    <row r="24" spans="1:5">
      <c r="A24" t="s">
        <v>1410</v>
      </c>
      <c r="B24">
        <v>15</v>
      </c>
      <c r="C24">
        <v>30</v>
      </c>
    </row>
    <row r="27" spans="1:5">
      <c r="A27" s="2" t="s">
        <v>1411</v>
      </c>
    </row>
    <row r="28" spans="1:5">
      <c r="A28" s="2" t="s">
        <v>1412</v>
      </c>
    </row>
    <row r="29" spans="1:5">
      <c r="A29" s="2" t="s">
        <v>1416</v>
      </c>
    </row>
    <row r="30" spans="1:5">
      <c r="A30" s="2" t="s">
        <v>1414</v>
      </c>
    </row>
    <row r="31" spans="1:5">
      <c r="A31" s="2" t="s">
        <v>1413</v>
      </c>
    </row>
  </sheetData>
  <pageMargins left="0.7" right="0.7" top="0.75" bottom="0.75" header="0.3" footer="0.3"/>
  <pageSetup orientation="portrait" r:id="rId1"/>
  <ignoredErrors>
    <ignoredError sqref="C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Z73"/>
  <sheetViews>
    <sheetView zoomScaleNormal="100" workbookViewId="0">
      <pane xSplit="1" ySplit="1" topLeftCell="B2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defaultRowHeight="12.75"/>
  <cols>
    <col min="1" max="1" width="33" bestFit="1" customWidth="1"/>
    <col min="2" max="2" width="7.5703125" bestFit="1" customWidth="1"/>
    <col min="3" max="3" width="13.28515625" bestFit="1" customWidth="1"/>
    <col min="4" max="4" width="16.28515625" bestFit="1" customWidth="1"/>
    <col min="5" max="5" width="14.7109375" style="3" bestFit="1" customWidth="1"/>
    <col min="6" max="6" width="18.140625" style="3" bestFit="1" customWidth="1"/>
    <col min="7" max="7" width="18.7109375" style="3" bestFit="1" customWidth="1"/>
    <col min="8" max="8" width="13.7109375" style="3" bestFit="1" customWidth="1"/>
    <col min="9" max="9" width="19.5703125" style="3" bestFit="1" customWidth="1"/>
    <col min="10" max="10" width="20.28515625" style="3" bestFit="1" customWidth="1"/>
    <col min="11" max="11" width="14.42578125" bestFit="1" customWidth="1"/>
    <col min="12" max="12" width="2" bestFit="1" customWidth="1"/>
    <col min="13" max="13" width="13.28515625" bestFit="1" customWidth="1"/>
    <col min="14" max="14" width="12" bestFit="1" customWidth="1"/>
    <col min="15" max="15" width="9.28515625" bestFit="1" customWidth="1"/>
    <col min="16" max="16" width="14.28515625" bestFit="1" customWidth="1"/>
    <col min="17" max="17" width="18.5703125" bestFit="1" customWidth="1"/>
    <col min="18" max="18" width="13.7109375" bestFit="1" customWidth="1"/>
    <col min="19" max="19" width="12.42578125" style="68" bestFit="1" customWidth="1"/>
    <col min="20" max="20" width="9.42578125" bestFit="1" customWidth="1"/>
    <col min="21" max="21" width="12.42578125" bestFit="1" customWidth="1"/>
    <col min="22" max="22" width="9.42578125" style="66" bestFit="1" customWidth="1"/>
    <col min="23" max="23" width="12.42578125" bestFit="1" customWidth="1"/>
    <col min="24" max="25" width="9.42578125" bestFit="1" customWidth="1"/>
    <col min="26" max="26" width="9.42578125" style="68" bestFit="1" customWidth="1"/>
  </cols>
  <sheetData>
    <row r="1" spans="1:26" s="55" customFormat="1">
      <c r="A1" s="53" t="s">
        <v>23</v>
      </c>
      <c r="B1" s="53" t="s">
        <v>1352</v>
      </c>
      <c r="C1" s="72" t="s">
        <v>1324</v>
      </c>
      <c r="D1" s="72" t="s">
        <v>1339</v>
      </c>
      <c r="E1" s="72" t="s">
        <v>1340</v>
      </c>
      <c r="F1" s="72" t="s">
        <v>1329</v>
      </c>
      <c r="G1" s="72" t="s">
        <v>1330</v>
      </c>
      <c r="H1" s="72" t="s">
        <v>1325</v>
      </c>
      <c r="I1" s="72" t="s">
        <v>1326</v>
      </c>
      <c r="J1" s="72" t="s">
        <v>1328</v>
      </c>
      <c r="K1" s="53" t="s">
        <v>1327</v>
      </c>
      <c r="L1" s="53" t="s">
        <v>1322</v>
      </c>
      <c r="M1" s="53" t="s">
        <v>1288</v>
      </c>
      <c r="N1" s="53" t="s">
        <v>1289</v>
      </c>
      <c r="O1" s="53" t="s">
        <v>1313</v>
      </c>
      <c r="P1" s="54" t="s">
        <v>1317</v>
      </c>
      <c r="Q1" s="54" t="s">
        <v>1318</v>
      </c>
      <c r="R1" s="67" t="s">
        <v>579</v>
      </c>
      <c r="S1" s="69" t="s">
        <v>580</v>
      </c>
      <c r="T1" s="69" t="s">
        <v>1312</v>
      </c>
    </row>
    <row r="2" spans="1:26">
      <c r="A2" s="6" t="s">
        <v>301</v>
      </c>
      <c r="B2" s="73">
        <f>Number_of_Agents+Number_of_Routing_Strategies+Number_of_Queues+Number_of_Routing_Points+Number_of_IVR_Applications</f>
        <v>4030</v>
      </c>
      <c r="C2" s="4"/>
      <c r="D2" s="73">
        <f>DBMS_Block_Size*CEILING(TABLE_SIZES[[#This Row],[Rows]]/TABLE_SIZES[[#This Row],[Data Rows per Block]],1)</f>
        <v>11010048</v>
      </c>
      <c r="E2" s="73">
        <f>DBMS_Block_Size*CEILING(TABLE_SIZES[[#This Row],[Rows]]/TABLE_SIZES[[#This Row],[Index Rows per Block]],1)</f>
        <v>565248</v>
      </c>
      <c r="F2" s="4"/>
      <c r="G2" s="4"/>
      <c r="H2" s="4">
        <f>INDEX(TABLE_SIZES[[#This Row],[TBL_ORACLE]:[TBL_DB2]],,CODE_CURRENT)</f>
        <v>2362</v>
      </c>
      <c r="I2" s="73">
        <f>FLOOR(DBMS_Data_Block_Free_Size/TABLE_SIZES[[#This Row],[Data Row Size]],1)</f>
        <v>3</v>
      </c>
      <c r="J2" s="73">
        <f>FLOOR(DBMS_Data_Block_Free_Size/TABLE_SIZES[[#This Row],[Index Row Size]],1)</f>
        <v>59</v>
      </c>
      <c r="K2" s="71">
        <f>INDEX(TABLE_SIZES[[#This Row],[IDX_ORACLE]:[IDX_DB2]],,CODE_CURRENT)</f>
        <v>123</v>
      </c>
      <c r="L2" s="2"/>
      <c r="M2" s="56">
        <f>SUMIF(COL_SIZES[table_name],TABLE_SIZES[[#This Row],[Table]],COL_SIZES[Oracle]) + INDEX(DBMS_Data_Block_Header,,CODE_ORACLE)</f>
        <v>2362</v>
      </c>
      <c r="N2" s="56">
        <f>SUMIF(COL_SIZES[table_name],TABLE_SIZES[[#This Row],[Table]],COL_SIZES[MSSQL]) + INDEX(DBMS_Data_Block_Header,,CODE_MSSQL)</f>
        <v>2250</v>
      </c>
      <c r="O2" s="56">
        <f>SUMIF(COL_SIZES[table_name],TABLE_SIZES[[#This Row],[Table]],COL_SIZES[DB2]) + INDEX(DBMS_Data_Block_Header,,CODE_DB2)</f>
        <v>2390</v>
      </c>
      <c r="P2" s="56">
        <f>SUMIF(IDX_SIZES[table_name],$A2,IDX_SIZES[INDEX_COUNT])</f>
        <v>4</v>
      </c>
      <c r="Q2" s="56">
        <f>SUMIF(IDX_SIZES[table_name],$A2,IDX_SIZES[NULLABLE_COUNT])</f>
        <v>5</v>
      </c>
      <c r="R2" s="70">
        <f>SUMIF(IDX_SIZES[table_name],TABLE_SIZES[[#This Row],[Table]],IDX_SIZES[Oracle]) + TABLE_SIZES[[#This Row],[INDEX_COUNT]]*INDEX(DBMS_Index_Row_Header,,CODE_ORACLE) + TABLE_SIZES[[#This Row],[NULLABLE_COUNT]]</f>
        <v>123</v>
      </c>
      <c r="S2" s="70">
        <f>SUMIF(IDX_SIZES[table_name],TABLE_SIZES[[#This Row],[Table]],IDX_SIZES[MSSQL]) + TABLE_SIZES[[#This Row],[INDEX_COUNT]]*INDEX(DBMS_Index_Row_Header,,CODE_MSSQL) + TABLE_SIZES[[#This Row],[NULLABLE_COUNT]]</f>
        <v>125</v>
      </c>
      <c r="T2" s="70">
        <f>SUMIF(IDX_SIZES[table_name],TABLE_SIZES[[#This Row],[Table]],IDX_SIZES[DB2]) + TABLE_SIZES[[#This Row],[INDEX_COUNT]]*INDEX(DBMS_Index_Row_Header,,CODE_DB2) + TABLE_SIZES[[#This Row],[NULLABLE_COUNT]]</f>
        <v>125</v>
      </c>
      <c r="V2"/>
      <c r="Z2"/>
    </row>
    <row r="3" spans="1:26">
      <c r="A3" s="6" t="s">
        <v>316</v>
      </c>
      <c r="B3" s="73">
        <f>Number_of_Agent_Groups+Number_of_Place_Groups+Number_of_Requested_Skill_Combinations+Number_of_Queues+Number_of_Routing_Points</f>
        <v>11000</v>
      </c>
      <c r="C3" s="4"/>
      <c r="D3" s="73">
        <f>DBMS_Block_Size*CEILING(TABLE_SIZES[[#This Row],[Rows]]/TABLE_SIZES[[#This Row],[Data Rows per Block]],1)</f>
        <v>18022400</v>
      </c>
      <c r="E3" s="73">
        <f>DBMS_Block_Size*CEILING(TABLE_SIZES[[#This Row],[Rows]]/TABLE_SIZES[[#This Row],[Index Rows per Block]],1)</f>
        <v>212992</v>
      </c>
      <c r="F3" s="73"/>
      <c r="G3" s="73"/>
      <c r="H3" s="4">
        <f>INDEX(TABLE_SIZES[[#This Row],[TBL_ORACLE]:[TBL_DB2]],,CODE_CURRENT)</f>
        <v>1273</v>
      </c>
      <c r="I3" s="73">
        <f>FLOOR(DBMS_Data_Block_Free_Size/TABLE_SIZES[[#This Row],[Data Row Size]],1)</f>
        <v>5</v>
      </c>
      <c r="J3" s="73">
        <f>FLOOR(DBMS_Data_Block_Free_Size/TABLE_SIZES[[#This Row],[Index Row Size]],1)</f>
        <v>429</v>
      </c>
      <c r="K3" s="71">
        <f>INDEX(TABLE_SIZES[[#This Row],[IDX_ORACLE]:[IDX_DB2]],,CODE_CURRENT)</f>
        <v>17</v>
      </c>
      <c r="L3" s="2"/>
      <c r="M3" s="56">
        <f>SUMIF(COL_SIZES[table_name],TABLE_SIZES[[#This Row],[Table]],COL_SIZES[Oracle]) + INDEX(DBMS_Data_Block_Header,,CODE_ORACLE)</f>
        <v>1273</v>
      </c>
      <c r="N3" s="56">
        <f>SUMIF(COL_SIZES[table_name],TABLE_SIZES[[#This Row],[Table]],COL_SIZES[MSSQL]) + INDEX(DBMS_Data_Block_Header,,CODE_MSSQL)</f>
        <v>1169</v>
      </c>
      <c r="O3" s="56">
        <f>SUMIF(COL_SIZES[table_name],TABLE_SIZES[[#This Row],[Table]],COL_SIZES[DB2]) + INDEX(DBMS_Data_Block_Header,,CODE_DB2)</f>
        <v>1285</v>
      </c>
      <c r="P3" s="56">
        <f>SUMIF(IDX_SIZES[table_name],$A3,IDX_SIZES[INDEX_COUNT])</f>
        <v>1</v>
      </c>
      <c r="Q3" s="56">
        <f>SUMIF(IDX_SIZES[table_name],$A3,IDX_SIZES[NULLABLE_COUNT])</f>
        <v>0</v>
      </c>
      <c r="R3" s="70">
        <f>SUMIF(IDX_SIZES[table_name],TABLE_SIZES[[#This Row],[Table]],IDX_SIZES[Oracle]) + TABLE_SIZES[[#This Row],[INDEX_COUNT]]*INDEX(DBMS_Index_Row_Header,,CODE_ORACLE) + TABLE_SIZES[[#This Row],[NULLABLE_COUNT]]</f>
        <v>17</v>
      </c>
      <c r="S3" s="70">
        <f>SUMIF(IDX_SIZES[table_name],TABLE_SIZES[[#This Row],[Table]],IDX_SIZES[MSSQL]) + TABLE_SIZES[[#This Row],[INDEX_COUNT]]*INDEX(DBMS_Index_Row_Header,,CODE_MSSQL) + TABLE_SIZES[[#This Row],[NULLABLE_COUNT]]</f>
        <v>20</v>
      </c>
      <c r="T3" s="70">
        <f>SUMIF(IDX_SIZES[table_name],TABLE_SIZES[[#This Row],[Table]],IDX_SIZES[DB2]) + TABLE_SIZES[[#This Row],[INDEX_COUNT]]*INDEX(DBMS_Index_Row_Header,,CODE_DB2) + TABLE_SIZES[[#This Row],[NULLABLE_COUNT]]</f>
        <v>17</v>
      </c>
      <c r="V3"/>
      <c r="Z3"/>
    </row>
    <row r="4" spans="1:26">
      <c r="A4" s="6" t="s">
        <v>349</v>
      </c>
      <c r="B4" s="73">
        <f>Number_of_Routing_Strategies</f>
        <v>1200</v>
      </c>
      <c r="C4" s="4"/>
      <c r="D4" s="73">
        <f>DBMS_Block_Size*CEILING(TABLE_SIZES[[#This Row],[Rows]]/TABLE_SIZES[[#This Row],[Data Rows per Block]],1)</f>
        <v>983040</v>
      </c>
      <c r="E4" s="73">
        <f>DBMS_Block_Size*CEILING(TABLE_SIZES[[#This Row],[Rows]]/TABLE_SIZES[[#This Row],[Index Rows per Block]],1)</f>
        <v>24576</v>
      </c>
      <c r="F4" s="73"/>
      <c r="G4" s="73"/>
      <c r="H4" s="4">
        <f>INDEX(TABLE_SIZES[[#This Row],[TBL_ORACLE]:[TBL_DB2]],,CODE_CURRENT)</f>
        <v>667</v>
      </c>
      <c r="I4" s="73">
        <f>FLOOR(DBMS_Data_Block_Free_Size/TABLE_SIZES[[#This Row],[Data Row Size]],1)</f>
        <v>10</v>
      </c>
      <c r="J4" s="73">
        <f>FLOOR(DBMS_Data_Block_Free_Size/TABLE_SIZES[[#This Row],[Index Row Size]],1)</f>
        <v>429</v>
      </c>
      <c r="K4" s="71">
        <f>INDEX(TABLE_SIZES[[#This Row],[IDX_ORACLE]:[IDX_DB2]],,CODE_CURRENT)</f>
        <v>17</v>
      </c>
      <c r="L4" s="2"/>
      <c r="M4" s="56">
        <f>SUMIF(COL_SIZES[table_name],TABLE_SIZES[[#This Row],[Table]],COL_SIZES[Oracle]) + INDEX(DBMS_Data_Block_Header,,CODE_ORACLE)</f>
        <v>667</v>
      </c>
      <c r="N4" s="56">
        <f>SUMIF(COL_SIZES[table_name],TABLE_SIZES[[#This Row],[Table]],COL_SIZES[MSSQL]) + INDEX(DBMS_Data_Block_Header,,CODE_MSSQL)</f>
        <v>563</v>
      </c>
      <c r="O4" s="56">
        <f>SUMIF(COL_SIZES[table_name],TABLE_SIZES[[#This Row],[Table]],COL_SIZES[DB2]) + INDEX(DBMS_Data_Block_Header,,CODE_DB2)</f>
        <v>673</v>
      </c>
      <c r="P4" s="56">
        <f>SUMIF(IDX_SIZES[table_name],$A4,IDX_SIZES[INDEX_COUNT])</f>
        <v>1</v>
      </c>
      <c r="Q4" s="56">
        <f>SUMIF(IDX_SIZES[table_name],$A4,IDX_SIZES[NULLABLE_COUNT])</f>
        <v>0</v>
      </c>
      <c r="R4" s="70">
        <f>SUMIF(IDX_SIZES[table_name],TABLE_SIZES[[#This Row],[Table]],IDX_SIZES[Oracle]) + TABLE_SIZES[[#This Row],[INDEX_COUNT]]*INDEX(DBMS_Index_Row_Header,,CODE_ORACLE) + TABLE_SIZES[[#This Row],[NULLABLE_COUNT]]</f>
        <v>17</v>
      </c>
      <c r="S4" s="70">
        <f>SUMIF(IDX_SIZES[table_name],TABLE_SIZES[[#This Row],[Table]],IDX_SIZES[MSSQL]) + TABLE_SIZES[[#This Row],[INDEX_COUNT]]*INDEX(DBMS_Index_Row_Header,,CODE_MSSQL) + TABLE_SIZES[[#This Row],[NULLABLE_COUNT]]</f>
        <v>20</v>
      </c>
      <c r="T4" s="70">
        <f>SUMIF(IDX_SIZES[table_name],TABLE_SIZES[[#This Row],[Table]],IDX_SIZES[DB2]) + TABLE_SIZES[[#This Row],[INDEX_COUNT]]*INDEX(DBMS_Index_Row_Header,,CODE_DB2) + TABLE_SIZES[[#This Row],[NULLABLE_COUNT]]</f>
        <v>17</v>
      </c>
      <c r="V4"/>
      <c r="Z4"/>
    </row>
    <row r="5" spans="1:26">
      <c r="A5" s="6" t="s">
        <v>107</v>
      </c>
      <c r="B5" s="73">
        <f>DATE_TIME_YEARS*365*24*4</f>
        <v>70080</v>
      </c>
      <c r="C5" s="4"/>
      <c r="D5" s="73">
        <f>DBMS_Block_Size*CEILING(TABLE_SIZES[[#This Row],[Rows]]/TABLE_SIZES[[#This Row],[Data Rows per Block]],1)</f>
        <v>114819072</v>
      </c>
      <c r="E5" s="73">
        <f>DBMS_Block_Size*CEILING(TABLE_SIZES[[#This Row],[Rows]]/TABLE_SIZES[[#This Row],[Index Rows per Block]],1)</f>
        <v>17940480</v>
      </c>
      <c r="F5" s="4"/>
      <c r="G5" s="4"/>
      <c r="H5" s="4">
        <f>INDEX(TABLE_SIZES[[#This Row],[TBL_ORACLE]:[TBL_DB2]],,CODE_CURRENT)</f>
        <v>1273</v>
      </c>
      <c r="I5" s="73">
        <f>FLOOR(DBMS_Data_Block_Free_Size/TABLE_SIZES[[#This Row],[Data Row Size]],1)</f>
        <v>5</v>
      </c>
      <c r="J5" s="73">
        <f>FLOOR(DBMS_Data_Block_Free_Size/TABLE_SIZES[[#This Row],[Index Row Size]],1)</f>
        <v>32</v>
      </c>
      <c r="K5" s="71">
        <f>INDEX(TABLE_SIZES[[#This Row],[IDX_ORACLE]:[IDX_DB2]],,CODE_CURRENT)</f>
        <v>223</v>
      </c>
      <c r="L5" s="2"/>
      <c r="M5" s="56">
        <f>SUMIF(COL_SIZES[table_name],TABLE_SIZES[[#This Row],[Table]],COL_SIZES[Oracle]) + INDEX(DBMS_Data_Block_Header,,CODE_ORACLE)</f>
        <v>1273</v>
      </c>
      <c r="N5" s="56">
        <f>SUMIF(COL_SIZES[table_name],TABLE_SIZES[[#This Row],[Table]],COL_SIZES[MSSQL]) + INDEX(DBMS_Data_Block_Header,,CODE_MSSQL)</f>
        <v>1028</v>
      </c>
      <c r="O5" s="56">
        <f>SUMIF(COL_SIZES[table_name],TABLE_SIZES[[#This Row],[Table]],COL_SIZES[DB2]) + INDEX(DBMS_Data_Block_Header,,CODE_DB2)</f>
        <v>1338</v>
      </c>
      <c r="P5" s="56">
        <f>SUMIF(IDX_SIZES[table_name],$A5,IDX_SIZES[INDEX_COUNT])</f>
        <v>9</v>
      </c>
      <c r="Q5" s="56">
        <f>SUMIF(IDX_SIZES[table_name],$A5,IDX_SIZES[NULLABLE_COUNT])</f>
        <v>0</v>
      </c>
      <c r="R5" s="70">
        <f>SUMIF(IDX_SIZES[table_name],TABLE_SIZES[[#This Row],[Table]],IDX_SIZES[Oracle]) + TABLE_SIZES[[#This Row],[INDEX_COUNT]]*INDEX(DBMS_Index_Row_Header,,CODE_ORACLE) + TABLE_SIZES[[#This Row],[NULLABLE_COUNT]]</f>
        <v>223</v>
      </c>
      <c r="S5" s="70">
        <f>SUMIF(IDX_SIZES[table_name],TABLE_SIZES[[#This Row],[Table]],IDX_SIZES[MSSQL]) + TABLE_SIZES[[#This Row],[INDEX_COUNT]]*INDEX(DBMS_Index_Row_Header,,CODE_MSSQL) + TABLE_SIZES[[#This Row],[NULLABLE_COUNT]]</f>
        <v>216</v>
      </c>
      <c r="T5" s="70">
        <f>SUMIF(IDX_SIZES[table_name],TABLE_SIZES[[#This Row],[Table]],IDX_SIZES[DB2]) + TABLE_SIZES[[#This Row],[INDEX_COUNT]]*INDEX(DBMS_Index_Row_Header,,CODE_DB2) + TABLE_SIZES[[#This Row],[NULLABLE_COUNT]]</f>
        <v>226</v>
      </c>
      <c r="V5"/>
      <c r="Z5"/>
    </row>
    <row r="6" spans="1:26">
      <c r="A6" s="6" t="s">
        <v>261</v>
      </c>
      <c r="B6" s="73">
        <f>Number_of_Customer_Segments*Number_of_Service_Types*Number_of_Service_Subtypes*Number_of_Business_Results</f>
        <v>20000</v>
      </c>
      <c r="C6" s="4"/>
      <c r="D6" s="73">
        <f>DBMS_Block_Size*CEILING(TABLE_SIZES[[#This Row],[Rows]]/TABLE_SIZES[[#This Row],[Data Rows per Block]],1)</f>
        <v>18210816</v>
      </c>
      <c r="E6" s="73">
        <f>DBMS_Block_Size*CEILING(TABLE_SIZES[[#This Row],[Rows]]/TABLE_SIZES[[#This Row],[Index Rows per Block]],1)</f>
        <v>16384000</v>
      </c>
      <c r="F6" s="4"/>
      <c r="G6" s="4"/>
      <c r="H6" s="4">
        <f>INDEX(TABLE_SIZES[[#This Row],[TBL_ORACLE]:[TBL_DB2]],,CODE_CURRENT)</f>
        <v>796</v>
      </c>
      <c r="I6" s="73">
        <f>FLOOR(DBMS_Data_Block_Free_Size/TABLE_SIZES[[#This Row],[Data Row Size]],1)</f>
        <v>9</v>
      </c>
      <c r="J6" s="73">
        <f>FLOOR(DBMS_Data_Block_Free_Size/TABLE_SIZES[[#This Row],[Index Row Size]],1)</f>
        <v>10</v>
      </c>
      <c r="K6" s="71">
        <f>INDEX(TABLE_SIZES[[#This Row],[IDX_ORACLE]:[IDX_DB2]],,CODE_CURRENT)</f>
        <v>714</v>
      </c>
      <c r="L6" s="2"/>
      <c r="M6" s="56">
        <f>SUMIF(COL_SIZES[table_name],TABLE_SIZES[[#This Row],[Table]],COL_SIZES[Oracle]) + INDEX(DBMS_Data_Block_Header,,CODE_ORACLE)</f>
        <v>796</v>
      </c>
      <c r="N6" s="56">
        <f>SUMIF(COL_SIZES[table_name],TABLE_SIZES[[#This Row],[Table]],COL_SIZES[MSSQL]) + INDEX(DBMS_Data_Block_Header,,CODE_MSSQL)</f>
        <v>697</v>
      </c>
      <c r="O6" s="56">
        <f>SUMIF(COL_SIZES[table_name],TABLE_SIZES[[#This Row],[Table]],COL_SIZES[DB2]) + INDEX(DBMS_Data_Block_Header,,CODE_DB2)</f>
        <v>804</v>
      </c>
      <c r="P6" s="56">
        <f>SUMIF(IDX_SIZES[table_name],$A6,IDX_SIZES[INDEX_COUNT])</f>
        <v>2</v>
      </c>
      <c r="Q6" s="56">
        <f>SUMIF(IDX_SIZES[table_name],$A6,IDX_SIZES[NULLABLE_COUNT])</f>
        <v>0</v>
      </c>
      <c r="R6" s="70">
        <f>SUMIF(IDX_SIZES[table_name],TABLE_SIZES[[#This Row],[Table]],IDX_SIZES[Oracle]) + TABLE_SIZES[[#This Row],[INDEX_COUNT]]*INDEX(DBMS_Index_Row_Header,,CODE_ORACLE) + TABLE_SIZES[[#This Row],[NULLABLE_COUNT]]</f>
        <v>714</v>
      </c>
      <c r="S6" s="70">
        <f>SUMIF(IDX_SIZES[table_name],TABLE_SIZES[[#This Row],[Table]],IDX_SIZES[MSSQL]) + TABLE_SIZES[[#This Row],[INDEX_COUNT]]*INDEX(DBMS_Index_Row_Header,,CODE_MSSQL) + TABLE_SIZES[[#This Row],[NULLABLE_COUNT]]</f>
        <v>720</v>
      </c>
      <c r="T6" s="70">
        <f>SUMIF(IDX_SIZES[table_name],TABLE_SIZES[[#This Row],[Table]],IDX_SIZES[DB2]) + TABLE_SIZES[[#This Row],[INDEX_COUNT]]*INDEX(DBMS_Index_Row_Header,,CODE_DB2) + TABLE_SIZES[[#This Row],[NULLABLE_COUNT]]</f>
        <v>722</v>
      </c>
      <c r="V6"/>
      <c r="Z6"/>
    </row>
    <row r="7" spans="1:26">
      <c r="A7" t="s">
        <v>354</v>
      </c>
      <c r="B7" s="73">
        <f>Number_of_User_Data_Dimension_Tables*POWER(Number_of_Values_per_User_Data_Dimension_Column,Number_of_Columns_per_User_Data_Dimension_Table)*User_Data_Dimension_Fill_Factor</f>
        <v>200000</v>
      </c>
      <c r="C7" s="4"/>
      <c r="D7" s="73">
        <f>DBMS_Block_Size*CEILING(TABLE_SIZES[[#This Row],[Rows]]/TABLE_SIZES[[#This Row],[Data Rows per Block]],1)</f>
        <v>234061824</v>
      </c>
      <c r="E7" s="73">
        <f>DBMS_Block_Size*CEILING(TABLE_SIZES[[#This Row],[Rows]]/TABLE_SIZES[[#This Row],[Index Rows per Block]],1)</f>
        <v>204800000</v>
      </c>
      <c r="F7" s="4"/>
      <c r="G7" s="4"/>
      <c r="H7" s="4">
        <f>INDEX(TABLE_SIZES[[#This Row],[TBL_ORACLE]:[TBL_DB2]],,CODE_CURRENT)</f>
        <v>961</v>
      </c>
      <c r="I7" s="73">
        <f>FLOOR(DBMS_Data_Block_Free_Size/TABLE_SIZES[[#This Row],[Data Row Size]],1)</f>
        <v>7</v>
      </c>
      <c r="J7" s="73">
        <f>FLOOR(DBMS_Data_Block_Free_Size/TABLE_SIZES[[#This Row],[Index Row Size]],1)</f>
        <v>8</v>
      </c>
      <c r="K7" s="71">
        <f>INDEX(TABLE_SIZES[[#This Row],[IDX_ORACLE]:[IDX_DB2]],,CODE_CURRENT)</f>
        <v>884</v>
      </c>
      <c r="L7" s="2"/>
      <c r="M7" s="56">
        <f>SUMIF(COL_SIZES[table_name],TABLE_SIZES[[#This Row],[Table]],COL_SIZES[Oracle]) + INDEX(DBMS_Data_Block_Header,,CODE_ORACLE)</f>
        <v>961</v>
      </c>
      <c r="N7" s="56">
        <f>SUMIF(COL_SIZES[table_name],TABLE_SIZES[[#This Row],[Table]],COL_SIZES[MSSQL]) + INDEX(DBMS_Data_Block_Header,,CODE_MSSQL)</f>
        <v>862</v>
      </c>
      <c r="O7" s="56">
        <f>SUMIF(COL_SIZES[table_name],TABLE_SIZES[[#This Row],[Table]],COL_SIZES[DB2]) + INDEX(DBMS_Data_Block_Header,,CODE_DB2)</f>
        <v>971</v>
      </c>
      <c r="P7" s="56">
        <f>SUMIF(IDX_SIZES[table_name],$A7,IDX_SIZES[INDEX_COUNT])</f>
        <v>2</v>
      </c>
      <c r="Q7" s="56">
        <f>SUMIF(IDX_SIZES[table_name],$A7,IDX_SIZES[NULLABLE_COUNT])</f>
        <v>0</v>
      </c>
      <c r="R7" s="70">
        <f>SUMIF(IDX_SIZES[table_name],TABLE_SIZES[[#This Row],[Table]],IDX_SIZES[Oracle]) + TABLE_SIZES[[#This Row],[INDEX_COUNT]]*INDEX(DBMS_Index_Row_Header,,CODE_ORACLE) + TABLE_SIZES[[#This Row],[NULLABLE_COUNT]]</f>
        <v>884</v>
      </c>
      <c r="S7" s="70">
        <f>SUMIF(IDX_SIZES[table_name],TABLE_SIZES[[#This Row],[Table]],IDX_SIZES[MSSQL]) + TABLE_SIZES[[#This Row],[INDEX_COUNT]]*INDEX(DBMS_Index_Row_Header,,CODE_MSSQL) + TABLE_SIZES[[#This Row],[NULLABLE_COUNT]]</f>
        <v>890</v>
      </c>
      <c r="T7" s="70">
        <f>SUMIF(IDX_SIZES[table_name],TABLE_SIZES[[#This Row],[Table]],IDX_SIZES[DB2]) + TABLE_SIZES[[#This Row],[INDEX_COUNT]]*INDEX(DBMS_Index_Row_Header,,CODE_DB2) + TABLE_SIZES[[#This Row],[NULLABLE_COUNT]]</f>
        <v>894</v>
      </c>
      <c r="V7"/>
      <c r="Z7"/>
    </row>
    <row r="8" spans="1:26">
      <c r="A8" s="6" t="s">
        <v>299</v>
      </c>
      <c r="B8" s="73">
        <f>Number_of_Requested_Skill_Combinations</f>
        <v>10000</v>
      </c>
      <c r="C8" s="4"/>
      <c r="D8" s="73">
        <f>DBMS_Block_Size*CEILING(TABLE_SIZES[[#This Row],[Rows]]/TABLE_SIZES[[#This Row],[Data Rows per Block]],1)</f>
        <v>7454720</v>
      </c>
      <c r="E8" s="73">
        <f>DBMS_Block_Size*CEILING(TABLE_SIZES[[#This Row],[Rows]]/TABLE_SIZES[[#This Row],[Index Rows per Block]],1)</f>
        <v>196608</v>
      </c>
      <c r="F8" s="4"/>
      <c r="G8" s="4"/>
      <c r="H8" s="4">
        <f>INDEX(TABLE_SIZES[[#This Row],[TBL_ORACLE]:[TBL_DB2]],,CODE_CURRENT)</f>
        <v>640</v>
      </c>
      <c r="I8" s="73">
        <f>FLOOR(DBMS_Data_Block_Free_Size/TABLE_SIZES[[#This Row],[Data Row Size]],1)</f>
        <v>11</v>
      </c>
      <c r="J8" s="73">
        <f>FLOOR(DBMS_Data_Block_Free_Size/TABLE_SIZES[[#This Row],[Index Row Size]],1)</f>
        <v>429</v>
      </c>
      <c r="K8" s="71">
        <f>INDEX(TABLE_SIZES[[#This Row],[IDX_ORACLE]:[IDX_DB2]],,CODE_CURRENT)</f>
        <v>17</v>
      </c>
      <c r="L8" s="2"/>
      <c r="M8" s="56">
        <f>SUMIF(COL_SIZES[table_name],TABLE_SIZES[[#This Row],[Table]],COL_SIZES[Oracle]) + INDEX(DBMS_Data_Block_Header,,CODE_ORACLE)</f>
        <v>640</v>
      </c>
      <c r="N8" s="56">
        <f>SUMIF(COL_SIZES[table_name],TABLE_SIZES[[#This Row],[Table]],COL_SIZES[MSSQL]) + INDEX(DBMS_Data_Block_Header,,CODE_MSSQL)</f>
        <v>533</v>
      </c>
      <c r="O8" s="56">
        <f>SUMIF(COL_SIZES[table_name],TABLE_SIZES[[#This Row],[Table]],COL_SIZES[DB2]) + INDEX(DBMS_Data_Block_Header,,CODE_DB2)</f>
        <v>644</v>
      </c>
      <c r="P8" s="56">
        <f>SUMIF(IDX_SIZES[table_name],$A8,IDX_SIZES[INDEX_COUNT])</f>
        <v>1</v>
      </c>
      <c r="Q8" s="56">
        <f>SUMIF(IDX_SIZES[table_name],$A8,IDX_SIZES[NULLABLE_COUNT])</f>
        <v>0</v>
      </c>
      <c r="R8" s="70">
        <f>SUMIF(IDX_SIZES[table_name],TABLE_SIZES[[#This Row],[Table]],IDX_SIZES[Oracle]) + TABLE_SIZES[[#This Row],[INDEX_COUNT]]*INDEX(DBMS_Index_Row_Header,,CODE_ORACLE) + TABLE_SIZES[[#This Row],[NULLABLE_COUNT]]</f>
        <v>17</v>
      </c>
      <c r="S8" s="70">
        <f>SUMIF(IDX_SIZES[table_name],TABLE_SIZES[[#This Row],[Table]],IDX_SIZES[MSSQL]) + TABLE_SIZES[[#This Row],[INDEX_COUNT]]*INDEX(DBMS_Index_Row_Header,,CODE_MSSQL) + TABLE_SIZES[[#This Row],[NULLABLE_COUNT]]</f>
        <v>20</v>
      </c>
      <c r="T8" s="70">
        <f>SUMIF(IDX_SIZES[table_name],TABLE_SIZES[[#This Row],[Table]],IDX_SIZES[DB2]) + TABLE_SIZES[[#This Row],[INDEX_COUNT]]*INDEX(DBMS_Index_Row_Header,,CODE_DB2) + TABLE_SIZES[[#This Row],[NULLABLE_COUNT]]</f>
        <v>17</v>
      </c>
      <c r="V8"/>
      <c r="Z8"/>
    </row>
    <row r="9" spans="1:26">
      <c r="A9" s="6" t="s">
        <v>1225</v>
      </c>
      <c r="B9" s="73">
        <f>Number_of_Resource_Group_Combinations</f>
        <v>100000</v>
      </c>
      <c r="C9" s="73"/>
      <c r="D9" s="73">
        <f>DBMS_Block_Size*CEILING(TABLE_SIZES[[#This Row],[Rows]]/TABLE_SIZES[[#This Row],[Data Rows per Block]],1)</f>
        <v>14630912</v>
      </c>
      <c r="E9" s="77">
        <f>IFERROR(DBMS_Block_Size*CEILING(TABLE_SIZES[[#This Row],[Rows]]/TABLE_SIZES[[#This Row],[Index Rows per Block]],1),0)</f>
        <v>0</v>
      </c>
      <c r="F9" s="73"/>
      <c r="G9" s="73"/>
      <c r="H9" s="4">
        <f>INDEX(TABLE_SIZES[[#This Row],[TBL_ORACLE]:[TBL_DB2]],,CODE_CURRENT)</f>
        <v>129</v>
      </c>
      <c r="I9" s="73">
        <f>FLOOR(DBMS_Data_Block_Free_Size/TABLE_SIZES[[#This Row],[Data Row Size]],1)</f>
        <v>56</v>
      </c>
      <c r="J9" s="73" t="e">
        <f>FLOOR(DBMS_Data_Block_Free_Size/TABLE_SIZES[[#This Row],[Index Row Size]],1)</f>
        <v>#DIV/0!</v>
      </c>
      <c r="K9" s="71">
        <f>INDEX(TABLE_SIZES[[#This Row],[IDX_ORACLE]:[IDX_DB2]],,CODE_CURRENT)</f>
        <v>0</v>
      </c>
      <c r="L9" s="2"/>
      <c r="M9" s="56">
        <f>SUMIF(COL_SIZES[table_name],TABLE_SIZES[[#This Row],[Table]],COL_SIZES[Oracle]) + INDEX(DBMS_Data_Block_Header,,CODE_ORACLE)</f>
        <v>129</v>
      </c>
      <c r="N9" s="56">
        <f>SUMIF(COL_SIZES[table_name],TABLE_SIZES[[#This Row],[Table]],COL_SIZES[MSSQL]) + INDEX(DBMS_Data_Block_Header,,CODE_MSSQL)</f>
        <v>20</v>
      </c>
      <c r="O9" s="56">
        <f>SUMIF(COL_SIZES[table_name],TABLE_SIZES[[#This Row],[Table]],COL_SIZES[DB2]) + INDEX(DBMS_Data_Block_Header,,CODE_DB2)</f>
        <v>129</v>
      </c>
      <c r="P9" s="56">
        <f>SUMIF(IDX_SIZES[table_name],$A9,IDX_SIZES[INDEX_COUNT])</f>
        <v>0</v>
      </c>
      <c r="Q9" s="56">
        <f>SUMIF(IDX_SIZES[table_name],$A9,IDX_SIZES[NULLABLE_COUNT])</f>
        <v>0</v>
      </c>
      <c r="R9" s="70">
        <f>SUMIF(IDX_SIZES[table_name],TABLE_SIZES[[#This Row],[Table]],IDX_SIZES[Oracle]) + TABLE_SIZES[[#This Row],[INDEX_COUNT]]*INDEX(DBMS_Index_Row_Header,,CODE_ORACLE) + TABLE_SIZES[[#This Row],[NULLABLE_COUNT]]</f>
        <v>0</v>
      </c>
      <c r="S9" s="70">
        <f>SUMIF(IDX_SIZES[table_name],TABLE_SIZES[[#This Row],[Table]],IDX_SIZES[MSSQL]) + TABLE_SIZES[[#This Row],[INDEX_COUNT]]*INDEX(DBMS_Index_Row_Header,,CODE_MSSQL) + TABLE_SIZES[[#This Row],[NULLABLE_COUNT]]</f>
        <v>0</v>
      </c>
      <c r="T9" s="70">
        <f>SUMIF(IDX_SIZES[table_name],TABLE_SIZES[[#This Row],[Table]],IDX_SIZES[DB2]) + TABLE_SIZES[[#This Row],[INDEX_COUNT]]*INDEX(DBMS_Index_Row_Header,,CODE_DB2) + TABLE_SIZES[[#This Row],[NULLABLE_COUNT]]</f>
        <v>0</v>
      </c>
      <c r="V9"/>
      <c r="Z9"/>
    </row>
    <row r="10" spans="1:26">
      <c r="A10" s="6"/>
      <c r="B10" s="6"/>
      <c r="C10" s="73"/>
      <c r="D10" s="73"/>
      <c r="E10" s="73"/>
      <c r="F10" s="73"/>
      <c r="G10" s="73"/>
      <c r="H10" s="4"/>
      <c r="I10" s="73"/>
      <c r="J10" s="73"/>
      <c r="K10" s="71"/>
      <c r="L10" s="2"/>
      <c r="M10" s="56"/>
      <c r="N10" s="56"/>
      <c r="O10" s="56"/>
      <c r="P10" s="56"/>
      <c r="Q10" s="56"/>
      <c r="R10" s="70"/>
      <c r="S10" s="70"/>
      <c r="T10" s="70"/>
      <c r="V10"/>
      <c r="Z10"/>
    </row>
    <row r="11" spans="1:26">
      <c r="A11" s="6" t="s">
        <v>84</v>
      </c>
      <c r="B11" s="6"/>
      <c r="C11" s="73">
        <f>Number_of_Facts_per_Day/Chunks_per_Day*Number_of_Audit_Keys_per_Chunk</f>
        <v>42500</v>
      </c>
      <c r="D11" s="73">
        <f>TABLE_SIZES[[#This Row],[Data Bytes per Day]]*Days_to_Keep_Info_Mart_Facts</f>
        <v>4354867200</v>
      </c>
      <c r="E11" s="73">
        <f>TABLE_SIZES[[#This Row],[Index Bytes per Day]]*Days_to_Keep_Info_Mart_Facts</f>
        <v>652083200</v>
      </c>
      <c r="F11" s="73">
        <f>DBMS_Block_Size*CEILING(TABLE_SIZES[[#This Row],[Rows per Day]]/TABLE_SIZES[[#This Row],[Data Rows per Block]],1)</f>
        <v>10887168</v>
      </c>
      <c r="G11" s="73">
        <f>DBMS_Block_Size*CEILING(TABLE_SIZES[[#This Row],[Rows per Day]]/TABLE_SIZES[[#This Row],[Index Rows per Block]],1)</f>
        <v>1630208</v>
      </c>
      <c r="H11" s="4">
        <f>INDEX(TABLE_SIZES[[#This Row],[TBL_ORACLE]:[TBL_DB2]],,CODE_CURRENT)</f>
        <v>225</v>
      </c>
      <c r="I11" s="73">
        <f>FLOOR(DBMS_Data_Block_Free_Size/TABLE_SIZES[[#This Row],[Data Row Size]],1)</f>
        <v>32</v>
      </c>
      <c r="J11" s="73">
        <f>FLOOR(DBMS_Data_Block_Free_Size/TABLE_SIZES[[#This Row],[Index Row Size]],1)</f>
        <v>214</v>
      </c>
      <c r="K11" s="71">
        <f>INDEX(TABLE_SIZES[[#This Row],[IDX_ORACLE]:[IDX_DB2]],,CODE_CURRENT)</f>
        <v>34</v>
      </c>
      <c r="L11" s="2"/>
      <c r="M11" s="56">
        <f>SUMIF(COL_SIZES[table_name],TABLE_SIZES[[#This Row],[Table]],COL_SIZES[Oracle]) + INDEX(DBMS_Data_Block_Header,,CODE_ORACLE)</f>
        <v>225</v>
      </c>
      <c r="N11" s="56">
        <f>SUMIF(COL_SIZES[table_name],TABLE_SIZES[[#This Row],[Table]],COL_SIZES[MSSQL]) + INDEX(DBMS_Data_Block_Header,,CODE_MSSQL)</f>
        <v>113</v>
      </c>
      <c r="O11" s="56">
        <f>SUMIF(COL_SIZES[table_name],TABLE_SIZES[[#This Row],[Table]],COL_SIZES[DB2]) + INDEX(DBMS_Data_Block_Header,,CODE_DB2)</f>
        <v>233</v>
      </c>
      <c r="P11" s="56">
        <f>SUMIF(IDX_SIZES[table_name],$A11,IDX_SIZES[INDEX_COUNT])</f>
        <v>2</v>
      </c>
      <c r="Q11" s="56">
        <f>SUMIF(IDX_SIZES[table_name],$A11,IDX_SIZES[NULLABLE_COUNT])</f>
        <v>0</v>
      </c>
      <c r="R11" s="70">
        <f>SUMIF(IDX_SIZES[table_name],TABLE_SIZES[[#This Row],[Table]],IDX_SIZES[Oracle]) + TABLE_SIZES[[#This Row],[INDEX_COUNT]]*INDEX(DBMS_Index_Row_Header,,CODE_ORACLE) + TABLE_SIZES[[#This Row],[NULLABLE_COUNT]]</f>
        <v>34</v>
      </c>
      <c r="S11" s="70">
        <f>SUMIF(IDX_SIZES[table_name],TABLE_SIZES[[#This Row],[Table]],IDX_SIZES[MSSQL]) + TABLE_SIZES[[#This Row],[INDEX_COUNT]]*INDEX(DBMS_Index_Row_Header,,CODE_MSSQL) + TABLE_SIZES[[#This Row],[NULLABLE_COUNT]]</f>
        <v>45</v>
      </c>
      <c r="T11" s="70">
        <f>SUMIF(IDX_SIZES[table_name],TABLE_SIZES[[#This Row],[Table]],IDX_SIZES[DB2]) + TABLE_SIZES[[#This Row],[INDEX_COUNT]]*INDEX(DBMS_Index_Row_Header,,CODE_DB2) + TABLE_SIZES[[#This Row],[NULLABLE_COUNT]]</f>
        <v>34</v>
      </c>
      <c r="V11"/>
      <c r="Z11"/>
    </row>
    <row r="12" spans="1:26">
      <c r="A12" s="6"/>
      <c r="B12" s="6"/>
      <c r="C12" s="73"/>
      <c r="D12" s="73"/>
      <c r="E12" s="73"/>
      <c r="F12" s="73"/>
      <c r="G12" s="73"/>
      <c r="H12" s="4"/>
      <c r="I12" s="73"/>
      <c r="J12" s="73"/>
      <c r="K12" s="71"/>
      <c r="L12" s="2"/>
      <c r="M12" s="56"/>
      <c r="N12" s="56"/>
      <c r="O12" s="56"/>
      <c r="P12" s="56"/>
      <c r="Q12" s="56"/>
      <c r="R12" s="70"/>
      <c r="S12" s="70"/>
      <c r="T12" s="70"/>
      <c r="V12"/>
      <c r="Z12"/>
    </row>
    <row r="13" spans="1:26">
      <c r="A13" s="6" t="s">
        <v>263</v>
      </c>
      <c r="B13" s="6"/>
      <c r="C13" s="73">
        <f>Number_of_Interactions_per_Day</f>
        <v>130000</v>
      </c>
      <c r="D13" s="73">
        <f>TABLE_SIZES[[#This Row],[Data Bytes per Day]]*Average_Days_to_Keep_GIM_MM_Ixn</f>
        <v>70998425600</v>
      </c>
      <c r="E13" s="73">
        <f>TABLE_SIZES[[#This Row],[Index Bytes per Day]]*Average_Days_to_Keep_GIM_MM_Ixn</f>
        <v>1992294400</v>
      </c>
      <c r="F13" s="73">
        <f>DBMS_Block_Size*CEILING(TABLE_SIZES[[#This Row],[Rows per Day]]/TABLE_SIZES[[#This Row],[Data Rows per Block]],1)</f>
        <v>177496064</v>
      </c>
      <c r="G13" s="73">
        <f>DBMS_Block_Size*CEILING(TABLE_SIZES[[#This Row],[Rows per Day]]/TABLE_SIZES[[#This Row],[Index Rows per Block]],1)</f>
        <v>4980736</v>
      </c>
      <c r="H13" s="4">
        <f>INDEX(TABLE_SIZES[[#This Row],[TBL_ORACLE]:[TBL_DB2]],,CODE_CURRENT)</f>
        <v>1067</v>
      </c>
      <c r="I13" s="73">
        <f>FLOOR(DBMS_Data_Block_Free_Size/TABLE_SIZES[[#This Row],[Data Row Size]],1)</f>
        <v>6</v>
      </c>
      <c r="J13" s="73">
        <f>FLOOR(DBMS_Data_Block_Free_Size/TABLE_SIZES[[#This Row],[Index Row Size]],1)</f>
        <v>214</v>
      </c>
      <c r="K13" s="71">
        <f>INDEX(TABLE_SIZES[[#This Row],[IDX_ORACLE]:[IDX_DB2]],,CODE_CURRENT)</f>
        <v>34</v>
      </c>
      <c r="L13" s="2"/>
      <c r="M13" s="56">
        <f>SUMIF(COL_SIZES[table_name],TABLE_SIZES[[#This Row],[Table]],COL_SIZES[Oracle]) + INDEX(DBMS_Data_Block_Header,,CODE_ORACLE)</f>
        <v>1067</v>
      </c>
      <c r="N13" s="56">
        <f>SUMIF(COL_SIZES[table_name],TABLE_SIZES[[#This Row],[Table]],COL_SIZES[MSSQL]) + INDEX(DBMS_Data_Block_Header,,CODE_MSSQL)</f>
        <v>938</v>
      </c>
      <c r="O13" s="56">
        <f>SUMIF(COL_SIZES[table_name],TABLE_SIZES[[#This Row],[Table]],COL_SIZES[DB2]) + INDEX(DBMS_Data_Block_Header,,CODE_DB2)</f>
        <v>1077</v>
      </c>
      <c r="P13" s="56">
        <f>SUMIF(IDX_SIZES[table_name],$A13,IDX_SIZES[INDEX_COUNT])</f>
        <v>2</v>
      </c>
      <c r="Q13" s="56">
        <f>SUMIF(IDX_SIZES[table_name],$A13,IDX_SIZES[NULLABLE_COUNT])</f>
        <v>0</v>
      </c>
      <c r="R13" s="70">
        <f>SUMIF(IDX_SIZES[table_name],TABLE_SIZES[[#This Row],[Table]],IDX_SIZES[Oracle]) + TABLE_SIZES[[#This Row],[INDEX_COUNT]]*INDEX(DBMS_Index_Row_Header,,CODE_ORACLE) + TABLE_SIZES[[#This Row],[NULLABLE_COUNT]]</f>
        <v>34</v>
      </c>
      <c r="S13" s="70">
        <f>SUMIF(IDX_SIZES[table_name],TABLE_SIZES[[#This Row],[Table]],IDX_SIZES[MSSQL]) + TABLE_SIZES[[#This Row],[INDEX_COUNT]]*INDEX(DBMS_Index_Row_Header,,CODE_MSSQL) + TABLE_SIZES[[#This Row],[NULLABLE_COUNT]]</f>
        <v>45</v>
      </c>
      <c r="T13" s="70">
        <f>SUMIF(IDX_SIZES[table_name],TABLE_SIZES[[#This Row],[Table]],IDX_SIZES[DB2]) + TABLE_SIZES[[#This Row],[INDEX_COUNT]]*INDEX(DBMS_Index_Row_Header,,CODE_DB2) + TABLE_SIZES[[#This Row],[NULLABLE_COUNT]]</f>
        <v>34</v>
      </c>
      <c r="V13"/>
      <c r="Z13"/>
    </row>
    <row r="14" spans="1:26">
      <c r="A14" s="6" t="s">
        <v>60</v>
      </c>
      <c r="B14" s="6"/>
      <c r="C14" s="73">
        <f>Number_of_IRFs_per_Day</f>
        <v>290000</v>
      </c>
      <c r="D14" s="73">
        <f>TABLE_SIZES[[#This Row],[Data Bytes per Day]]*Average_Days_to_Keep_GIM_MM_Ixn</f>
        <v>118784000000</v>
      </c>
      <c r="E14" s="73">
        <f>TABLE_SIZES[[#This Row],[Index Bytes per Day]]*Average_Days_to_Keep_GIM_MM_Ixn</f>
        <v>12183142400</v>
      </c>
      <c r="F14" s="73">
        <f>DBMS_Block_Size*CEILING(TABLE_SIZES[[#This Row],[Rows per Day]]/TABLE_SIZES[[#This Row],[Data Rows per Block]],1)</f>
        <v>296960000</v>
      </c>
      <c r="G14" s="73">
        <f>DBMS_Block_Size*CEILING(TABLE_SIZES[[#This Row],[Rows per Day]]/TABLE_SIZES[[#This Row],[Index Rows per Block]],1)</f>
        <v>30457856</v>
      </c>
      <c r="H14" s="4">
        <f>INDEX(TABLE_SIZES[[#This Row],[TBL_ORACLE]:[TBL_DB2]],,CODE_CURRENT)</f>
        <v>881</v>
      </c>
      <c r="I14" s="73">
        <f>FLOOR(DBMS_Data_Block_Free_Size/TABLE_SIZES[[#This Row],[Data Row Size]],1)</f>
        <v>8</v>
      </c>
      <c r="J14" s="73">
        <f>FLOOR(DBMS_Data_Block_Free_Size/TABLE_SIZES[[#This Row],[Index Row Size]],1)</f>
        <v>78</v>
      </c>
      <c r="K14" s="71">
        <f>INDEX(TABLE_SIZES[[#This Row],[IDX_ORACLE]:[IDX_DB2]],,CODE_CURRENT)</f>
        <v>93</v>
      </c>
      <c r="L14" s="2"/>
      <c r="M14" s="56">
        <f>SUMIF(COL_SIZES[table_name],TABLE_SIZES[[#This Row],[Table]],COL_SIZES[Oracle]) + INDEX(DBMS_Data_Block_Header,,CODE_ORACLE)</f>
        <v>881</v>
      </c>
      <c r="N14" s="56">
        <f>SUMIF(COL_SIZES[table_name],TABLE_SIZES[[#This Row],[Table]],COL_SIZES[MSSQL]) + INDEX(DBMS_Data_Block_Header,,CODE_MSSQL)</f>
        <v>417</v>
      </c>
      <c r="O14" s="56">
        <f>SUMIF(COL_SIZES[table_name],TABLE_SIZES[[#This Row],[Table]],COL_SIZES[DB2]) + INDEX(DBMS_Data_Block_Header,,CODE_DB2)</f>
        <v>883</v>
      </c>
      <c r="P14" s="70">
        <f>SUMIF(IDX_SIZES[table_name],$A14,IDX_SIZES[INDEX_COUNT])</f>
        <v>3</v>
      </c>
      <c r="Q14" s="70">
        <f>SUMIF(IDX_SIZES[table_name],$A14,IDX_SIZES[NULLABLE_COUNT])</f>
        <v>1</v>
      </c>
      <c r="R14" s="70">
        <f>SUMIF(IDX_SIZES[table_name],TABLE_SIZES[[#This Row],[Table]],IDX_SIZES[Oracle]) + TABLE_SIZES[[#This Row],[INDEX_COUNT]]*INDEX(DBMS_Index_Row_Header,,CODE_ORACLE) + TABLE_SIZES[[#This Row],[NULLABLE_COUNT]]</f>
        <v>93</v>
      </c>
      <c r="S14" s="70">
        <f>SUMIF(IDX_SIZES[table_name],TABLE_SIZES[[#This Row],[Table]],IDX_SIZES[MSSQL]) + TABLE_SIZES[[#This Row],[INDEX_COUNT]]*INDEX(DBMS_Index_Row_Header,,CODE_MSSQL) + TABLE_SIZES[[#This Row],[NULLABLE_COUNT]]</f>
        <v>112</v>
      </c>
      <c r="T14" s="70">
        <f>SUMIF(IDX_SIZES[table_name],TABLE_SIZES[[#This Row],[Table]],IDX_SIZES[DB2]) + TABLE_SIZES[[#This Row],[INDEX_COUNT]]*INDEX(DBMS_Index_Row_Header,,CODE_DB2) + TABLE_SIZES[[#This Row],[NULLABLE_COUNT]]</f>
        <v>95</v>
      </c>
      <c r="V14"/>
      <c r="Z14"/>
    </row>
    <row r="15" spans="1:26">
      <c r="A15" s="6" t="s">
        <v>278</v>
      </c>
      <c r="B15" s="6"/>
      <c r="C15" s="73">
        <f>Number_of_IRFs_per_Day</f>
        <v>290000</v>
      </c>
      <c r="D15" s="73">
        <f>TABLE_SIZES[[#This Row],[Data Bytes per Day]]*Average_Days_to_Keep_GIM_MM_Ixn</f>
        <v>16970547200</v>
      </c>
      <c r="E15" s="73">
        <f>TABLE_SIZES[[#This Row],[Index Bytes per Day]]*Average_Days_to_Keep_GIM_MM_Ixn</f>
        <v>4443340800</v>
      </c>
      <c r="F15" s="73">
        <f>DBMS_Block_Size*CEILING(TABLE_SIZES[[#This Row],[Rows per Day]]/TABLE_SIZES[[#This Row],[Data Rows per Block]],1)</f>
        <v>42426368</v>
      </c>
      <c r="G15" s="73">
        <f>DBMS_Block_Size*CEILING(TABLE_SIZES[[#This Row],[Rows per Day]]/TABLE_SIZES[[#This Row],[Index Rows per Block]],1)</f>
        <v>11108352</v>
      </c>
      <c r="H15" s="4">
        <f>INDEX(TABLE_SIZES[[#This Row],[TBL_ORACLE]:[TBL_DB2]],,CODE_CURRENT)</f>
        <v>129</v>
      </c>
      <c r="I15" s="73">
        <f>FLOOR(DBMS_Data_Block_Free_Size/TABLE_SIZES[[#This Row],[Data Row Size]],1)</f>
        <v>56</v>
      </c>
      <c r="J15" s="73">
        <f>FLOOR(DBMS_Data_Block_Free_Size/TABLE_SIZES[[#This Row],[Index Row Size]],1)</f>
        <v>214</v>
      </c>
      <c r="K15" s="71">
        <f>INDEX(TABLE_SIZES[[#This Row],[IDX_ORACLE]:[IDX_DB2]],,CODE_CURRENT)</f>
        <v>34</v>
      </c>
      <c r="L15" s="2"/>
      <c r="M15" s="56">
        <f>SUMIF(COL_SIZES[table_name],TABLE_SIZES[[#This Row],[Table]],COL_SIZES[Oracle]) + INDEX(DBMS_Data_Block_Header,,CODE_ORACLE)</f>
        <v>129</v>
      </c>
      <c r="N15" s="56">
        <f>SUMIF(COL_SIZES[table_name],TABLE_SIZES[[#This Row],[Table]],COL_SIZES[MSSQL]) + INDEX(DBMS_Data_Block_Header,,CODE_MSSQL)</f>
        <v>25</v>
      </c>
      <c r="O15" s="56">
        <f>SUMIF(COL_SIZES[table_name],TABLE_SIZES[[#This Row],[Table]],COL_SIZES[DB2]) + INDEX(DBMS_Data_Block_Header,,CODE_DB2)</f>
        <v>129</v>
      </c>
      <c r="P15" s="56">
        <f>SUMIF(IDX_SIZES[table_name],$A15,IDX_SIZES[INDEX_COUNT])</f>
        <v>2</v>
      </c>
      <c r="Q15" s="56">
        <f>SUMIF(IDX_SIZES[table_name],$A15,IDX_SIZES[NULLABLE_COUNT])</f>
        <v>0</v>
      </c>
      <c r="R15" s="70">
        <f>SUMIF(IDX_SIZES[table_name],TABLE_SIZES[[#This Row],[Table]],IDX_SIZES[Oracle]) + TABLE_SIZES[[#This Row],[INDEX_COUNT]]*INDEX(DBMS_Index_Row_Header,,CODE_ORACLE) + TABLE_SIZES[[#This Row],[NULLABLE_COUNT]]</f>
        <v>34</v>
      </c>
      <c r="S15" s="70">
        <f>SUMIF(IDX_SIZES[table_name],TABLE_SIZES[[#This Row],[Table]],IDX_SIZES[MSSQL]) + TABLE_SIZES[[#This Row],[INDEX_COUNT]]*INDEX(DBMS_Index_Row_Header,,CODE_MSSQL) + TABLE_SIZES[[#This Row],[NULLABLE_COUNT]]</f>
        <v>45</v>
      </c>
      <c r="T15" s="70">
        <f>SUMIF(IDX_SIZES[table_name],TABLE_SIZES[[#This Row],[Table]],IDX_SIZES[DB2]) + TABLE_SIZES[[#This Row],[INDEX_COUNT]]*INDEX(DBMS_Index_Row_Header,,CODE_DB2) + TABLE_SIZES[[#This Row],[NULLABLE_COUNT]]</f>
        <v>34</v>
      </c>
      <c r="V15"/>
      <c r="Z15"/>
    </row>
    <row r="16" spans="1:26">
      <c r="A16" s="6" t="s">
        <v>277</v>
      </c>
      <c r="B16" s="6"/>
      <c r="C16" s="73">
        <f>Number_of_IRFs_per_Day</f>
        <v>290000</v>
      </c>
      <c r="D16" s="73">
        <f>TABLE_SIZES[[#This Row],[Data Bytes per Day]]*Average_Days_to_Keep_GIM_MM_Ixn</f>
        <v>105588326400</v>
      </c>
      <c r="E16" s="73">
        <f>TABLE_SIZES[[#This Row],[Index Bytes per Day]]*Average_Days_to_Keep_GIM_MM_Ixn</f>
        <v>4443340800</v>
      </c>
      <c r="F16" s="73">
        <f>DBMS_Block_Size*CEILING(TABLE_SIZES[[#This Row],[Rows per Day]]/TABLE_SIZES[[#This Row],[Data Rows per Block]],1)</f>
        <v>263970816</v>
      </c>
      <c r="G16" s="73">
        <f>DBMS_Block_Size*CEILING(TABLE_SIZES[[#This Row],[Rows per Day]]/TABLE_SIZES[[#This Row],[Index Rows per Block]],1)</f>
        <v>11108352</v>
      </c>
      <c r="H16" s="4">
        <f>INDEX(TABLE_SIZES[[#This Row],[TBL_ORACLE]:[TBL_DB2]],,CODE_CURRENT)</f>
        <v>777</v>
      </c>
      <c r="I16" s="73">
        <f>FLOOR(DBMS_Data_Block_Free_Size/TABLE_SIZES[[#This Row],[Data Row Size]],1)</f>
        <v>9</v>
      </c>
      <c r="J16" s="73">
        <f>FLOOR(DBMS_Data_Block_Free_Size/TABLE_SIZES[[#This Row],[Index Row Size]],1)</f>
        <v>214</v>
      </c>
      <c r="K16" s="71">
        <f>INDEX(TABLE_SIZES[[#This Row],[IDX_ORACLE]:[IDX_DB2]],,CODE_CURRENT)</f>
        <v>34</v>
      </c>
      <c r="L16" s="2"/>
      <c r="M16" s="56">
        <f>SUMIF(COL_SIZES[table_name],TABLE_SIZES[[#This Row],[Table]],COL_SIZES[Oracle]) + INDEX(DBMS_Data_Block_Header,,CODE_ORACLE)</f>
        <v>777</v>
      </c>
      <c r="N16" s="56">
        <f>SUMIF(COL_SIZES[table_name],TABLE_SIZES[[#This Row],[Table]],COL_SIZES[MSSQL]) + INDEX(DBMS_Data_Block_Header,,CODE_MSSQL)</f>
        <v>683</v>
      </c>
      <c r="O16" s="56">
        <f>SUMIF(COL_SIZES[table_name],TABLE_SIZES[[#This Row],[Table]],COL_SIZES[DB2]) + INDEX(DBMS_Data_Block_Header,,CODE_DB2)</f>
        <v>791</v>
      </c>
      <c r="P16" s="56">
        <f>SUMIF(IDX_SIZES[table_name],$A16,IDX_SIZES[INDEX_COUNT])</f>
        <v>2</v>
      </c>
      <c r="Q16" s="56">
        <f>SUMIF(IDX_SIZES[table_name],$A16,IDX_SIZES[NULLABLE_COUNT])</f>
        <v>0</v>
      </c>
      <c r="R16" s="70">
        <f>SUMIF(IDX_SIZES[table_name],TABLE_SIZES[[#This Row],[Table]],IDX_SIZES[Oracle]) + TABLE_SIZES[[#This Row],[INDEX_COUNT]]*INDEX(DBMS_Index_Row_Header,,CODE_ORACLE) + TABLE_SIZES[[#This Row],[NULLABLE_COUNT]]</f>
        <v>34</v>
      </c>
      <c r="S16" s="70">
        <f>SUMIF(IDX_SIZES[table_name],TABLE_SIZES[[#This Row],[Table]],IDX_SIZES[MSSQL]) + TABLE_SIZES[[#This Row],[INDEX_COUNT]]*INDEX(DBMS_Index_Row_Header,,CODE_MSSQL) + TABLE_SIZES[[#This Row],[NULLABLE_COUNT]]</f>
        <v>45</v>
      </c>
      <c r="T16" s="70">
        <f>SUMIF(IDX_SIZES[table_name],TABLE_SIZES[[#This Row],[Table]],IDX_SIZES[DB2]) + TABLE_SIZES[[#This Row],[INDEX_COUNT]]*INDEX(DBMS_Index_Row_Header,,CODE_DB2) + TABLE_SIZES[[#This Row],[NULLABLE_COUNT]]</f>
        <v>34</v>
      </c>
      <c r="V16"/>
      <c r="Z16"/>
    </row>
    <row r="17" spans="1:26">
      <c r="A17" t="s">
        <v>276</v>
      </c>
      <c r="C17" s="73">
        <f>Number_of_IRFs_per_Day*Number_of_User_Data_Fact_Tables</f>
        <v>580000</v>
      </c>
      <c r="D17" s="73">
        <f>TABLE_SIZES[[#This Row],[Data Bytes per Day]]*Average_Days_to_Keep_GIM_MM_Ixn</f>
        <v>172779110400</v>
      </c>
      <c r="E17" s="73">
        <f>TABLE_SIZES[[#This Row],[Index Bytes per Day]]*Average_Days_to_Keep_GIM_MM_Ixn</f>
        <v>8883404800</v>
      </c>
      <c r="F17" s="73">
        <f>DBMS_Block_Size*CEILING(TABLE_SIZES[[#This Row],[Rows per Day]]/TABLE_SIZES[[#This Row],[Data Rows per Block]],1)</f>
        <v>431947776</v>
      </c>
      <c r="G17" s="73">
        <f>DBMS_Block_Size*CEILING(TABLE_SIZES[[#This Row],[Rows per Day]]/TABLE_SIZES[[#This Row],[Index Rows per Block]],1)</f>
        <v>22208512</v>
      </c>
      <c r="H17" s="4">
        <f>INDEX(TABLE_SIZES[[#This Row],[TBL_ORACLE]:[TBL_DB2]],,CODE_CURRENT)</f>
        <v>623</v>
      </c>
      <c r="I17" s="73">
        <f>FLOOR(DBMS_Data_Block_Free_Size/TABLE_SIZES[[#This Row],[Data Row Size]],1)</f>
        <v>11</v>
      </c>
      <c r="J17" s="73">
        <f>FLOOR(DBMS_Data_Block_Free_Size/TABLE_SIZES[[#This Row],[Index Row Size]],1)</f>
        <v>214</v>
      </c>
      <c r="K17" s="71">
        <f>INDEX(TABLE_SIZES[[#This Row],[IDX_ORACLE]:[IDX_DB2]],,CODE_CURRENT)</f>
        <v>34</v>
      </c>
      <c r="L17" s="2"/>
      <c r="M17" s="56">
        <f>SUMIF(COL_SIZES[table_name],TABLE_SIZES[[#This Row],[Table]],COL_SIZES[Oracle]) + INDEX(DBMS_Data_Block_Header,,CODE_ORACLE)</f>
        <v>623</v>
      </c>
      <c r="N17" s="56">
        <f>SUMIF(COL_SIZES[table_name],TABLE_SIZES[[#This Row],[Table]],COL_SIZES[MSSQL]) + INDEX(DBMS_Data_Block_Header,,CODE_MSSQL)</f>
        <v>529</v>
      </c>
      <c r="O17" s="56">
        <f>SUMIF(COL_SIZES[table_name],TABLE_SIZES[[#This Row],[Table]],COL_SIZES[DB2]) + INDEX(DBMS_Data_Block_Header,,CODE_DB2)</f>
        <v>655</v>
      </c>
      <c r="P17" s="56">
        <f>SUMIF(IDX_SIZES[table_name],$A17,IDX_SIZES[INDEX_COUNT])</f>
        <v>2</v>
      </c>
      <c r="Q17" s="56">
        <f>SUMIF(IDX_SIZES[table_name],$A17,IDX_SIZES[NULLABLE_COUNT])</f>
        <v>0</v>
      </c>
      <c r="R17" s="70">
        <f>SUMIF(IDX_SIZES[table_name],TABLE_SIZES[[#This Row],[Table]],IDX_SIZES[Oracle]) + TABLE_SIZES[[#This Row],[INDEX_COUNT]]*INDEX(DBMS_Index_Row_Header,,CODE_ORACLE) + TABLE_SIZES[[#This Row],[NULLABLE_COUNT]]</f>
        <v>34</v>
      </c>
      <c r="S17" s="70">
        <f>SUMIF(IDX_SIZES[table_name],TABLE_SIZES[[#This Row],[Table]],IDX_SIZES[MSSQL]) + TABLE_SIZES[[#This Row],[INDEX_COUNT]]*INDEX(DBMS_Index_Row_Header,,CODE_MSSQL) + TABLE_SIZES[[#This Row],[NULLABLE_COUNT]]</f>
        <v>45</v>
      </c>
      <c r="T17" s="70">
        <f>SUMIF(IDX_SIZES[table_name],TABLE_SIZES[[#This Row],[Table]],IDX_SIZES[DB2]) + TABLE_SIZES[[#This Row],[INDEX_COUNT]]*INDEX(DBMS_Index_Row_Header,,CODE_DB2) + TABLE_SIZES[[#This Row],[NULLABLE_COUNT]]</f>
        <v>34</v>
      </c>
      <c r="V17"/>
      <c r="Z17"/>
    </row>
    <row r="18" spans="1:26">
      <c r="A18" s="6" t="s">
        <v>279</v>
      </c>
      <c r="B18" s="6"/>
      <c r="C18" s="73">
        <f>Number_of_IRSFs_per_Day</f>
        <v>870000</v>
      </c>
      <c r="D18" s="73">
        <f>TABLE_SIZES[[#This Row],[Data Bytes per Day]]*Average_Days_to_Keep_GIM_MM_Ixn</f>
        <v>203630182400</v>
      </c>
      <c r="E18" s="73">
        <f>TABLE_SIZES[[#This Row],[Index Bytes per Day]]*Average_Days_to_Keep_GIM_MM_Ixn</f>
        <v>13323468800</v>
      </c>
      <c r="F18" s="73">
        <f>DBMS_Block_Size*CEILING(TABLE_SIZES[[#This Row],[Rows per Day]]/TABLE_SIZES[[#This Row],[Data Rows per Block]],1)</f>
        <v>509075456</v>
      </c>
      <c r="G18" s="73">
        <f>DBMS_Block_Size*CEILING(TABLE_SIZES[[#This Row],[Rows per Day]]/TABLE_SIZES[[#This Row],[Index Rows per Block]],1)</f>
        <v>33308672</v>
      </c>
      <c r="H18" s="4">
        <f>INDEX(TABLE_SIZES[[#This Row],[TBL_ORACLE]:[TBL_DB2]],,CODE_CURRENT)</f>
        <v>511</v>
      </c>
      <c r="I18" s="73">
        <f>FLOOR(DBMS_Data_Block_Free_Size/TABLE_SIZES[[#This Row],[Data Row Size]],1)</f>
        <v>14</v>
      </c>
      <c r="J18" s="73">
        <f>FLOOR(DBMS_Data_Block_Free_Size/TABLE_SIZES[[#This Row],[Index Row Size]],1)</f>
        <v>214</v>
      </c>
      <c r="K18" s="71">
        <f>INDEX(TABLE_SIZES[[#This Row],[IDX_ORACLE]:[IDX_DB2]],,CODE_CURRENT)</f>
        <v>34</v>
      </c>
      <c r="L18" s="2"/>
      <c r="M18" s="56">
        <f>SUMIF(COL_SIZES[table_name],TABLE_SIZES[[#This Row],[Table]],COL_SIZES[Oracle]) + INDEX(DBMS_Data_Block_Header,,CODE_ORACLE)</f>
        <v>511</v>
      </c>
      <c r="N18" s="56">
        <f>SUMIF(COL_SIZES[table_name],TABLE_SIZES[[#This Row],[Table]],COL_SIZES[MSSQL]) + INDEX(DBMS_Data_Block_Header,,CODE_MSSQL)</f>
        <v>347</v>
      </c>
      <c r="O18" s="56">
        <f>SUMIF(COL_SIZES[table_name],TABLE_SIZES[[#This Row],[Table]],COL_SIZES[DB2]) + INDEX(DBMS_Data_Block_Header,,CODE_DB2)</f>
        <v>513</v>
      </c>
      <c r="P18" s="56">
        <f>SUMIF(IDX_SIZES[table_name],$A18,IDX_SIZES[INDEX_COUNT])</f>
        <v>2</v>
      </c>
      <c r="Q18" s="56">
        <f>SUMIF(IDX_SIZES[table_name],$A18,IDX_SIZES[NULLABLE_COUNT])</f>
        <v>0</v>
      </c>
      <c r="R18" s="70">
        <f>SUMIF(IDX_SIZES[table_name],TABLE_SIZES[[#This Row],[Table]],IDX_SIZES[Oracle]) + TABLE_SIZES[[#This Row],[INDEX_COUNT]]*INDEX(DBMS_Index_Row_Header,,CODE_ORACLE) + TABLE_SIZES[[#This Row],[NULLABLE_COUNT]]</f>
        <v>34</v>
      </c>
      <c r="S18" s="70">
        <f>SUMIF(IDX_SIZES[table_name],TABLE_SIZES[[#This Row],[Table]],IDX_SIZES[MSSQL]) + TABLE_SIZES[[#This Row],[INDEX_COUNT]]*INDEX(DBMS_Index_Row_Header,,CODE_MSSQL) + TABLE_SIZES[[#This Row],[NULLABLE_COUNT]]</f>
        <v>45</v>
      </c>
      <c r="T18" s="70">
        <f>SUMIF(IDX_SIZES[table_name],TABLE_SIZES[[#This Row],[Table]],IDX_SIZES[DB2]) + TABLE_SIZES[[#This Row],[INDEX_COUNT]]*INDEX(DBMS_Index_Row_Header,,CODE_DB2) + TABLE_SIZES[[#This Row],[NULLABLE_COUNT]]</f>
        <v>34</v>
      </c>
      <c r="V18"/>
      <c r="Z18"/>
    </row>
    <row r="19" spans="1:26">
      <c r="A19" s="6" t="s">
        <v>286</v>
      </c>
      <c r="B19" s="6"/>
      <c r="C19" s="73">
        <f>Number_of_Voice_Interactions_per_Day*Number_of_Mediation_Resources_per_Voice_Interaction + Number_of_MM_Interactions_per_Day*Number_of_Mediation_Resources_per_MM_Interaction</f>
        <v>260000</v>
      </c>
      <c r="D19" s="73">
        <f>TABLE_SIZES[[#This Row],[Data Bytes per Day]]*Average_Days_to_Keep_GIM_MM_Ixn</f>
        <v>42598400000</v>
      </c>
      <c r="E19" s="73">
        <f>TABLE_SIZES[[#This Row],[Index Bytes per Day]]*Average_Days_to_Keep_GIM_MM_Ixn</f>
        <v>3981312000</v>
      </c>
      <c r="F19" s="73">
        <f>DBMS_Block_Size*CEILING(TABLE_SIZES[[#This Row],[Rows per Day]]/TABLE_SIZES[[#This Row],[Data Rows per Block]],1)</f>
        <v>106496000</v>
      </c>
      <c r="G19" s="73">
        <f>DBMS_Block_Size*CEILING(TABLE_SIZES[[#This Row],[Rows per Day]]/TABLE_SIZES[[#This Row],[Index Rows per Block]],1)</f>
        <v>9953280</v>
      </c>
      <c r="H19" s="4">
        <f>INDEX(TABLE_SIZES[[#This Row],[TBL_ORACLE]:[TBL_DB2]],,CODE_CURRENT)</f>
        <v>361</v>
      </c>
      <c r="I19" s="73">
        <f>FLOOR(DBMS_Data_Block_Free_Size/TABLE_SIZES[[#This Row],[Data Row Size]],1)</f>
        <v>20</v>
      </c>
      <c r="J19" s="73">
        <f>FLOOR(DBMS_Data_Block_Free_Size/TABLE_SIZES[[#This Row],[Index Row Size]],1)</f>
        <v>214</v>
      </c>
      <c r="K19" s="71">
        <f>INDEX(TABLE_SIZES[[#This Row],[IDX_ORACLE]:[IDX_DB2]],,CODE_CURRENT)</f>
        <v>34</v>
      </c>
      <c r="L19" s="2"/>
      <c r="M19" s="56">
        <f>SUMIF(COL_SIZES[table_name],TABLE_SIZES[[#This Row],[Table]],COL_SIZES[Oracle]) + INDEX(DBMS_Data_Block_Header,,CODE_ORACLE)</f>
        <v>361</v>
      </c>
      <c r="N19" s="56">
        <f>SUMIF(COL_SIZES[table_name],TABLE_SIZES[[#This Row],[Table]],COL_SIZES[MSSQL]) + INDEX(DBMS_Data_Block_Header,,CODE_MSSQL)</f>
        <v>202</v>
      </c>
      <c r="O19" s="56">
        <f>SUMIF(COL_SIZES[table_name],TABLE_SIZES[[#This Row],[Table]],COL_SIZES[DB2]) + INDEX(DBMS_Data_Block_Header,,CODE_DB2)</f>
        <v>365</v>
      </c>
      <c r="P19" s="56">
        <f>SUMIF(IDX_SIZES[table_name],$A19,IDX_SIZES[INDEX_COUNT])</f>
        <v>2</v>
      </c>
      <c r="Q19" s="56">
        <f>SUMIF(IDX_SIZES[table_name],$A19,IDX_SIZES[NULLABLE_COUNT])</f>
        <v>0</v>
      </c>
      <c r="R19" s="70">
        <f>SUMIF(IDX_SIZES[table_name],TABLE_SIZES[[#This Row],[Table]],IDX_SIZES[Oracle]) + TABLE_SIZES[[#This Row],[INDEX_COUNT]]*INDEX(DBMS_Index_Row_Header,,CODE_ORACLE) + TABLE_SIZES[[#This Row],[NULLABLE_COUNT]]</f>
        <v>34</v>
      </c>
      <c r="S19" s="70">
        <f>SUMIF(IDX_SIZES[table_name],TABLE_SIZES[[#This Row],[Table]],IDX_SIZES[MSSQL]) + TABLE_SIZES[[#This Row],[INDEX_COUNT]]*INDEX(DBMS_Index_Row_Header,,CODE_MSSQL) + TABLE_SIZES[[#This Row],[NULLABLE_COUNT]]</f>
        <v>45</v>
      </c>
      <c r="T19" s="70">
        <f>SUMIF(IDX_SIZES[table_name],TABLE_SIZES[[#This Row],[Table]],IDX_SIZES[DB2]) + TABLE_SIZES[[#This Row],[INDEX_COUNT]]*INDEX(DBMS_Index_Row_Header,,CODE_DB2) + TABLE_SIZES[[#This Row],[NULLABLE_COUNT]]</f>
        <v>34</v>
      </c>
      <c r="V19"/>
      <c r="Z19"/>
    </row>
    <row r="20" spans="1:26">
      <c r="A20" s="6"/>
      <c r="B20" s="6"/>
      <c r="C20" s="73"/>
      <c r="D20" s="73"/>
      <c r="E20" s="73"/>
      <c r="F20" s="73"/>
      <c r="G20" s="73"/>
      <c r="H20" s="4"/>
      <c r="I20" s="73"/>
      <c r="J20" s="73"/>
      <c r="K20" s="71"/>
      <c r="L20" s="2"/>
      <c r="M20" s="56"/>
      <c r="N20" s="56"/>
      <c r="O20" s="56"/>
      <c r="P20" s="56"/>
      <c r="Q20" s="56"/>
      <c r="R20" s="70"/>
      <c r="S20" s="70"/>
      <c r="T20" s="70"/>
      <c r="V20"/>
      <c r="Z20"/>
    </row>
    <row r="21" spans="1:26">
      <c r="A21" s="6" t="s">
        <v>318</v>
      </c>
      <c r="B21" s="6"/>
      <c r="C21" s="73">
        <f>Number_of_Agents*Number_of_Logins_per_Agent_per_Day</f>
        <v>8000</v>
      </c>
      <c r="D21" s="73">
        <f>TABLE_SIZES[[#This Row],[Data Bytes per Day]]*Days_to_Keep_Info_Mart_Facts</f>
        <v>796262400</v>
      </c>
      <c r="E21" s="73">
        <f>TABLE_SIZES[[#This Row],[Index Bytes per Day]]*Days_to_Keep_Info_Mart_Facts</f>
        <v>124518400</v>
      </c>
      <c r="F21" s="73">
        <f>DBMS_Block_Size*CEILING(TABLE_SIZES[[#This Row],[Rows per Day]]/TABLE_SIZES[[#This Row],[Data Rows per Block]],1)</f>
        <v>1990656</v>
      </c>
      <c r="G21" s="73">
        <f>DBMS_Block_Size*CEILING(TABLE_SIZES[[#This Row],[Rows per Day]]/TABLE_SIZES[[#This Row],[Index Rows per Block]],1)</f>
        <v>311296</v>
      </c>
      <c r="H21" s="4">
        <f>INDEX(TABLE_SIZES[[#This Row],[TBL_ORACLE]:[TBL_DB2]],,CODE_CURRENT)</f>
        <v>220</v>
      </c>
      <c r="I21" s="73">
        <f>FLOOR(DBMS_Data_Block_Free_Size/TABLE_SIZES[[#This Row],[Data Row Size]],1)</f>
        <v>33</v>
      </c>
      <c r="J21" s="73">
        <f>FLOOR(DBMS_Data_Block_Free_Size/TABLE_SIZES[[#This Row],[Index Row Size]],1)</f>
        <v>214</v>
      </c>
      <c r="K21" s="71">
        <f>INDEX(TABLE_SIZES[[#This Row],[IDX_ORACLE]:[IDX_DB2]],,CODE_CURRENT)</f>
        <v>34</v>
      </c>
      <c r="L21" s="2"/>
      <c r="M21" s="56">
        <f>SUMIF(COL_SIZES[table_name],TABLE_SIZES[[#This Row],[Table]],COL_SIZES[Oracle]) + INDEX(DBMS_Data_Block_Header,,CODE_ORACLE)</f>
        <v>220</v>
      </c>
      <c r="N21" s="56">
        <f>SUMIF(COL_SIZES[table_name],TABLE_SIZES[[#This Row],[Table]],COL_SIZES[MSSQL]) + INDEX(DBMS_Data_Block_Header,,CODE_MSSQL)</f>
        <v>71</v>
      </c>
      <c r="O21" s="56">
        <f>SUMIF(COL_SIZES[table_name],TABLE_SIZES[[#This Row],[Table]],COL_SIZES[DB2]) + INDEX(DBMS_Data_Block_Header,,CODE_DB2)</f>
        <v>220</v>
      </c>
      <c r="P21" s="56">
        <f>SUMIF(IDX_SIZES[table_name],$A21,IDX_SIZES[INDEX_COUNT])</f>
        <v>2</v>
      </c>
      <c r="Q21" s="56">
        <f>SUMIF(IDX_SIZES[table_name],$A21,IDX_SIZES[NULLABLE_COUNT])</f>
        <v>0</v>
      </c>
      <c r="R21" s="70">
        <f>SUMIF(IDX_SIZES[table_name],TABLE_SIZES[[#This Row],[Table]],IDX_SIZES[Oracle]) + TABLE_SIZES[[#This Row],[INDEX_COUNT]]*INDEX(DBMS_Index_Row_Header,,CODE_ORACLE) + TABLE_SIZES[[#This Row],[NULLABLE_COUNT]]</f>
        <v>34</v>
      </c>
      <c r="S21" s="70">
        <f>SUMIF(IDX_SIZES[table_name],TABLE_SIZES[[#This Row],[Table]],IDX_SIZES[MSSQL]) + TABLE_SIZES[[#This Row],[INDEX_COUNT]]*INDEX(DBMS_Index_Row_Header,,CODE_MSSQL) + TABLE_SIZES[[#This Row],[NULLABLE_COUNT]]</f>
        <v>45</v>
      </c>
      <c r="T21" s="70">
        <f>SUMIF(IDX_SIZES[table_name],TABLE_SIZES[[#This Row],[Table]],IDX_SIZES[DB2]) + TABLE_SIZES[[#This Row],[INDEX_COUNT]]*INDEX(DBMS_Index_Row_Header,,CODE_DB2) + TABLE_SIZES[[#This Row],[NULLABLE_COUNT]]</f>
        <v>34</v>
      </c>
      <c r="V21"/>
      <c r="Z21"/>
    </row>
    <row r="22" spans="1:26">
      <c r="A22" s="6" t="s">
        <v>320</v>
      </c>
      <c r="B22" s="6"/>
      <c r="C22" s="73">
        <f>Number_of_Interactions_per_Day*Number_of_Agent_State_Changes_per_Interaction</f>
        <v>390000</v>
      </c>
      <c r="D22" s="73">
        <f>TABLE_SIZES[[#This Row],[Data Bytes per Day]]*Days_to_Keep_Info_Mart_Facts</f>
        <v>44069683200</v>
      </c>
      <c r="E22" s="73">
        <f>TABLE_SIZES[[#This Row],[Index Bytes per Day]]*Days_to_Keep_Info_Mart_Facts</f>
        <v>5973606400</v>
      </c>
      <c r="F22" s="73">
        <f>DBMS_Block_Size*CEILING(TABLE_SIZES[[#This Row],[Rows per Day]]/TABLE_SIZES[[#This Row],[Data Rows per Block]],1)</f>
        <v>110174208</v>
      </c>
      <c r="G22" s="73">
        <f>DBMS_Block_Size*CEILING(TABLE_SIZES[[#This Row],[Rows per Day]]/TABLE_SIZES[[#This Row],[Index Rows per Block]],1)</f>
        <v>14934016</v>
      </c>
      <c r="H22" s="4">
        <f>INDEX(TABLE_SIZES[[#This Row],[TBL_ORACLE]:[TBL_DB2]],,CODE_CURRENT)</f>
        <v>247</v>
      </c>
      <c r="I22" s="73">
        <f>FLOOR(DBMS_Data_Block_Free_Size/TABLE_SIZES[[#This Row],[Data Row Size]],1)</f>
        <v>29</v>
      </c>
      <c r="J22" s="73">
        <f>FLOOR(DBMS_Data_Block_Free_Size/TABLE_SIZES[[#This Row],[Index Row Size]],1)</f>
        <v>214</v>
      </c>
      <c r="K22" s="71">
        <f>INDEX(TABLE_SIZES[[#This Row],[IDX_ORACLE]:[IDX_DB2]],,CODE_CURRENT)</f>
        <v>34</v>
      </c>
      <c r="L22" s="2"/>
      <c r="M22" s="56">
        <f>SUMIF(COL_SIZES[table_name],TABLE_SIZES[[#This Row],[Table]],COL_SIZES[Oracle]) + INDEX(DBMS_Data_Block_Header,,CODE_ORACLE)</f>
        <v>247</v>
      </c>
      <c r="N22" s="56">
        <f>SUMIF(COL_SIZES[table_name],TABLE_SIZES[[#This Row],[Table]],COL_SIZES[MSSQL]) + INDEX(DBMS_Data_Block_Header,,CODE_MSSQL)</f>
        <v>88</v>
      </c>
      <c r="O22" s="56">
        <f>SUMIF(COL_SIZES[table_name],TABLE_SIZES[[#This Row],[Table]],COL_SIZES[DB2]) + INDEX(DBMS_Data_Block_Header,,CODE_DB2)</f>
        <v>247</v>
      </c>
      <c r="P22" s="56">
        <f>SUMIF(IDX_SIZES[table_name],$A22,IDX_SIZES[INDEX_COUNT])</f>
        <v>2</v>
      </c>
      <c r="Q22" s="56">
        <f>SUMIF(IDX_SIZES[table_name],$A22,IDX_SIZES[NULLABLE_COUNT])</f>
        <v>0</v>
      </c>
      <c r="R22" s="70">
        <f>SUMIF(IDX_SIZES[table_name],TABLE_SIZES[[#This Row],[Table]],IDX_SIZES[Oracle]) + TABLE_SIZES[[#This Row],[INDEX_COUNT]]*INDEX(DBMS_Index_Row_Header,,CODE_ORACLE) + TABLE_SIZES[[#This Row],[NULLABLE_COUNT]]</f>
        <v>34</v>
      </c>
      <c r="S22" s="70">
        <f>SUMIF(IDX_SIZES[table_name],TABLE_SIZES[[#This Row],[Table]],IDX_SIZES[MSSQL]) + TABLE_SIZES[[#This Row],[INDEX_COUNT]]*INDEX(DBMS_Index_Row_Header,,CODE_MSSQL) + TABLE_SIZES[[#This Row],[NULLABLE_COUNT]]</f>
        <v>45</v>
      </c>
      <c r="T22" s="70">
        <f>SUMIF(IDX_SIZES[table_name],TABLE_SIZES[[#This Row],[Table]],IDX_SIZES[DB2]) + TABLE_SIZES[[#This Row],[INDEX_COUNT]]*INDEX(DBMS_Index_Row_Header,,CODE_DB2) + TABLE_SIZES[[#This Row],[NULLABLE_COUNT]]</f>
        <v>34</v>
      </c>
      <c r="V22"/>
      <c r="Z22"/>
    </row>
    <row r="23" spans="1:26">
      <c r="A23" s="6" t="s">
        <v>323</v>
      </c>
      <c r="B23" s="6"/>
      <c r="C23" s="73">
        <f>Number_of_Interactions_per_Day*Number_of_Software_Reasons</f>
        <v>1300000</v>
      </c>
      <c r="D23" s="73">
        <f>TABLE_SIZES[[#This Row],[Data Bytes per Day]]*Days_to_Keep_Info_Mart_Facts</f>
        <v>152138547200</v>
      </c>
      <c r="E23" s="73">
        <f>TABLE_SIZES[[#This Row],[Index Bytes per Day]]*Days_to_Keep_Info_Mart_Facts</f>
        <v>19906560000</v>
      </c>
      <c r="F23" s="73">
        <f>DBMS_Block_Size*CEILING(TABLE_SIZES[[#This Row],[Rows per Day]]/TABLE_SIZES[[#This Row],[Data Rows per Block]],1)</f>
        <v>380346368</v>
      </c>
      <c r="G23" s="73">
        <f>DBMS_Block_Size*CEILING(TABLE_SIZES[[#This Row],[Rows per Day]]/TABLE_SIZES[[#This Row],[Index Rows per Block]],1)</f>
        <v>49766400</v>
      </c>
      <c r="H23" s="4">
        <f>INDEX(TABLE_SIZES[[#This Row],[TBL_ORACLE]:[TBL_DB2]],,CODE_CURRENT)</f>
        <v>256</v>
      </c>
      <c r="I23" s="73">
        <f>FLOOR(DBMS_Data_Block_Free_Size/TABLE_SIZES[[#This Row],[Data Row Size]],1)</f>
        <v>28</v>
      </c>
      <c r="J23" s="73">
        <f>FLOOR(DBMS_Data_Block_Free_Size/TABLE_SIZES[[#This Row],[Index Row Size]],1)</f>
        <v>214</v>
      </c>
      <c r="K23" s="71">
        <f>INDEX(TABLE_SIZES[[#This Row],[IDX_ORACLE]:[IDX_DB2]],,CODE_CURRENT)</f>
        <v>34</v>
      </c>
      <c r="L23" s="2"/>
      <c r="M23" s="56">
        <f>SUMIF(COL_SIZES[table_name],TABLE_SIZES[[#This Row],[Table]],COL_SIZES[Oracle]) + INDEX(DBMS_Data_Block_Header,,CODE_ORACLE)</f>
        <v>256</v>
      </c>
      <c r="N23" s="56">
        <f>SUMIF(COL_SIZES[table_name],TABLE_SIZES[[#This Row],[Table]],COL_SIZES[MSSQL]) + INDEX(DBMS_Data_Block_Header,,CODE_MSSQL)</f>
        <v>97</v>
      </c>
      <c r="O23" s="56">
        <f>SUMIF(COL_SIZES[table_name],TABLE_SIZES[[#This Row],[Table]],COL_SIZES[DB2]) + INDEX(DBMS_Data_Block_Header,,CODE_DB2)</f>
        <v>256</v>
      </c>
      <c r="P23" s="56">
        <f>SUMIF(IDX_SIZES[table_name],$A23,IDX_SIZES[INDEX_COUNT])</f>
        <v>2</v>
      </c>
      <c r="Q23" s="56">
        <f>SUMIF(IDX_SIZES[table_name],$A23,IDX_SIZES[NULLABLE_COUNT])</f>
        <v>0</v>
      </c>
      <c r="R23" s="70">
        <f>SUMIF(IDX_SIZES[table_name],TABLE_SIZES[[#This Row],[Table]],IDX_SIZES[Oracle]) + TABLE_SIZES[[#This Row],[INDEX_COUNT]]*INDEX(DBMS_Index_Row_Header,,CODE_ORACLE) + TABLE_SIZES[[#This Row],[NULLABLE_COUNT]]</f>
        <v>34</v>
      </c>
      <c r="S23" s="70">
        <f>SUMIF(IDX_SIZES[table_name],TABLE_SIZES[[#This Row],[Table]],IDX_SIZES[MSSQL]) + TABLE_SIZES[[#This Row],[INDEX_COUNT]]*INDEX(DBMS_Index_Row_Header,,CODE_MSSQL) + TABLE_SIZES[[#This Row],[NULLABLE_COUNT]]</f>
        <v>45</v>
      </c>
      <c r="T23" s="70">
        <f>SUMIF(IDX_SIZES[table_name],TABLE_SIZES[[#This Row],[Table]],IDX_SIZES[DB2]) + TABLE_SIZES[[#This Row],[INDEX_COUNT]]*INDEX(DBMS_Index_Row_Header,,CODE_DB2) + TABLE_SIZES[[#This Row],[NULLABLE_COUNT]]</f>
        <v>34</v>
      </c>
      <c r="V23"/>
      <c r="Z23"/>
    </row>
    <row r="24" spans="1:26">
      <c r="A24" s="6"/>
      <c r="B24" s="6"/>
      <c r="C24" s="73"/>
      <c r="D24" s="73"/>
      <c r="E24" s="73"/>
      <c r="F24" s="73"/>
      <c r="G24" s="73"/>
      <c r="H24" s="4"/>
      <c r="I24" s="73"/>
      <c r="J24" s="73"/>
      <c r="K24" s="71"/>
      <c r="L24" s="2"/>
      <c r="M24" s="56"/>
      <c r="N24" s="56"/>
      <c r="O24" s="56"/>
      <c r="P24" s="56"/>
      <c r="Q24" s="56"/>
      <c r="R24" s="70"/>
      <c r="S24" s="70"/>
      <c r="T24" s="70"/>
      <c r="V24"/>
      <c r="Z24"/>
    </row>
    <row r="25" spans="1:26">
      <c r="A25" s="6" t="s">
        <v>80</v>
      </c>
      <c r="B25" s="6"/>
      <c r="C25" s="80">
        <f>Number_of_Outbound_Calls_per_Day</f>
        <v>100000</v>
      </c>
      <c r="D25" s="73">
        <f>TABLE_SIZES[[#This Row],[Data Bytes per Day]]*Average_Days_to_Keep_GIM_Outbound</f>
        <v>81920000000</v>
      </c>
      <c r="E25" s="73">
        <f>TABLE_SIZES[[#This Row],[Index Bytes per Day]]*Average_Days_to_Keep_GIM_Outbound</f>
        <v>3122790400</v>
      </c>
      <c r="F25" s="73">
        <f>DBMS_Block_Size*CEILING(TABLE_SIZES[[#This Row],[Rows per Day]]/TABLE_SIZES[[#This Row],[Data Rows per Block]],1)</f>
        <v>204800000</v>
      </c>
      <c r="G25" s="73">
        <f>DBMS_Block_Size*CEILING(TABLE_SIZES[[#This Row],[Rows per Day]]/TABLE_SIZES[[#This Row],[Index Rows per Block]],1)</f>
        <v>7806976</v>
      </c>
      <c r="H25" s="83">
        <f>INDEX(TABLE_SIZES[[#This Row],[TBL_ORACLE]:[TBL_DB2]],,CODE_CURRENT)</f>
        <v>1480</v>
      </c>
      <c r="I25" s="73">
        <f>FLOOR(DBMS_Data_Block_Free_Size/TABLE_SIZES[[#This Row],[Data Row Size]],1)</f>
        <v>4</v>
      </c>
      <c r="J25" s="73">
        <f>FLOOR(DBMS_Data_Block_Free_Size/TABLE_SIZES[[#This Row],[Index Row Size]],1)</f>
        <v>105</v>
      </c>
      <c r="K25" s="71">
        <f>INDEX(TABLE_SIZES[[#This Row],[IDX_ORACLE]:[IDX_DB2]],,CODE_CURRENT)</f>
        <v>69</v>
      </c>
      <c r="L25" s="2"/>
      <c r="M25" s="56">
        <f>SUMIF(COL_SIZES[table_name],TABLE_SIZES[[#This Row],[Table]],COL_SIZES[Oracle]) + INDEX(DBMS_Data_Block_Header,,CODE_ORACLE)</f>
        <v>1480</v>
      </c>
      <c r="N25" s="56">
        <f>SUMIF(COL_SIZES[table_name],TABLE_SIZES[[#This Row],[Table]],COL_SIZES[MSSQL]) + INDEX(DBMS_Data_Block_Header,,CODE_MSSQL)</f>
        <v>1110</v>
      </c>
      <c r="O25" s="56">
        <f>SUMIF(COL_SIZES[table_name],TABLE_SIZES[[#This Row],[Table]],COL_SIZES[DB2]) + INDEX(DBMS_Data_Block_Header,,CODE_DB2)</f>
        <v>1518</v>
      </c>
      <c r="P25" s="56">
        <f>SUMIF(IDX_SIZES[table_name],$A25,IDX_SIZES[INDEX_COUNT])</f>
        <v>4</v>
      </c>
      <c r="Q25" s="56">
        <f>SUMIF(IDX_SIZES[table_name],$A25,IDX_SIZES[NULLABLE_COUNT])</f>
        <v>1</v>
      </c>
      <c r="R25" s="70">
        <f>SUMIF(IDX_SIZES[table_name],TABLE_SIZES[[#This Row],[Table]],IDX_SIZES[Oracle]) + TABLE_SIZES[[#This Row],[INDEX_COUNT]]*INDEX(DBMS_Index_Row_Header,,CODE_ORACLE) + TABLE_SIZES[[#This Row],[NULLABLE_COUNT]]</f>
        <v>69</v>
      </c>
      <c r="S25" s="70">
        <f>SUMIF(IDX_SIZES[table_name],TABLE_SIZES[[#This Row],[Table]],IDX_SIZES[MSSQL]) + TABLE_SIZES[[#This Row],[INDEX_COUNT]]*INDEX(DBMS_Index_Row_Header,,CODE_MSSQL) + TABLE_SIZES[[#This Row],[NULLABLE_COUNT]]</f>
        <v>91</v>
      </c>
      <c r="T25" s="70">
        <f>SUMIF(IDX_SIZES[table_name],TABLE_SIZES[[#This Row],[Table]],IDX_SIZES[DB2]) + TABLE_SIZES[[#This Row],[INDEX_COUNT]]*INDEX(DBMS_Index_Row_Header,,CODE_DB2) + TABLE_SIZES[[#This Row],[NULLABLE_COUNT]]</f>
        <v>69</v>
      </c>
      <c r="V25"/>
      <c r="Z25"/>
    </row>
    <row r="26" spans="1:26">
      <c r="A26" s="6" t="s">
        <v>291</v>
      </c>
      <c r="B26" s="6"/>
      <c r="C26" s="80">
        <f>MIN(POWER(Number_of_Values_per_Calling_List_Record_Custom_Field, MAX(Number_of_Custom_Fields_per_Calling_List_Record,1)), (Number_of_Outbound_Calls_per_Day * 2))/2</f>
        <v>50000</v>
      </c>
      <c r="D26" s="73">
        <f>TABLE_SIZES[[#This Row],[Data Bytes per Day]]*Average_Days_to_Keep_GIM_Outbound</f>
        <v>10240000000</v>
      </c>
      <c r="E26" s="73">
        <f>TABLE_SIZES[[#This Row],[Index Bytes per Day]]*Average_Days_to_Keep_GIM_Outbound</f>
        <v>383385600</v>
      </c>
      <c r="F26" s="73">
        <f>DBMS_Block_Size*CEILING(TABLE_SIZES[[#This Row],[Rows per Day]]/TABLE_SIZES[[#This Row],[Data Rows per Block]],1)</f>
        <v>25600000</v>
      </c>
      <c r="G26" s="73">
        <f>DBMS_Block_Size*CEILING(TABLE_SIZES[[#This Row],[Rows per Day]]/TABLE_SIZES[[#This Row],[Index Rows per Block]],1)</f>
        <v>958464</v>
      </c>
      <c r="H26" s="83">
        <f>INDEX(TABLE_SIZES[[#This Row],[TBL_ORACLE]:[TBL_DB2]],,CODE_CURRENT)</f>
        <v>436</v>
      </c>
      <c r="I26" s="73">
        <f>FLOOR(DBMS_Data_Block_Free_Size/TABLE_SIZES[[#This Row],[Data Row Size]],1)</f>
        <v>16</v>
      </c>
      <c r="J26" s="73">
        <f>FLOOR(DBMS_Data_Block_Free_Size/TABLE_SIZES[[#This Row],[Index Row Size]],1)</f>
        <v>429</v>
      </c>
      <c r="K26" s="71">
        <f>INDEX(TABLE_SIZES[[#This Row],[IDX_ORACLE]:[IDX_DB2]],,CODE_CURRENT)</f>
        <v>17</v>
      </c>
      <c r="L26" s="2"/>
      <c r="M26" s="56">
        <f>SUMIF(COL_SIZES[table_name],TABLE_SIZES[[#This Row],[Table]],COL_SIZES[Oracle]) + INDEX(DBMS_Data_Block_Header,,CODE_ORACLE)</f>
        <v>436</v>
      </c>
      <c r="N26" s="56">
        <f>SUMIF(COL_SIZES[table_name],TABLE_SIZES[[#This Row],[Table]],COL_SIZES[MSSQL]) + INDEX(DBMS_Data_Block_Header,,CODE_MSSQL)</f>
        <v>337</v>
      </c>
      <c r="O26" s="56">
        <f>SUMIF(COL_SIZES[table_name],TABLE_SIZES[[#This Row],[Table]],COL_SIZES[DB2]) + INDEX(DBMS_Data_Block_Header,,CODE_DB2)</f>
        <v>456</v>
      </c>
      <c r="P26" s="56">
        <f>SUMIF(IDX_SIZES[table_name],$A26,IDX_SIZES[INDEX_COUNT])</f>
        <v>1</v>
      </c>
      <c r="Q26" s="56">
        <f>SUMIF(IDX_SIZES[table_name],$A26,IDX_SIZES[NULLABLE_COUNT])</f>
        <v>0</v>
      </c>
      <c r="R26" s="70">
        <f>SUMIF(IDX_SIZES[table_name],TABLE_SIZES[[#This Row],[Table]],IDX_SIZES[Oracle]) + TABLE_SIZES[[#This Row],[INDEX_COUNT]]*INDEX(DBMS_Index_Row_Header,,CODE_ORACLE) + TABLE_SIZES[[#This Row],[NULLABLE_COUNT]]</f>
        <v>17</v>
      </c>
      <c r="S26" s="70">
        <f>SUMIF(IDX_SIZES[table_name],TABLE_SIZES[[#This Row],[Table]],IDX_SIZES[MSSQL]) + TABLE_SIZES[[#This Row],[INDEX_COUNT]]*INDEX(DBMS_Index_Row_Header,,CODE_MSSQL) + TABLE_SIZES[[#This Row],[NULLABLE_COUNT]]</f>
        <v>20</v>
      </c>
      <c r="T26" s="70">
        <f>SUMIF(IDX_SIZES[table_name],TABLE_SIZES[[#This Row],[Table]],IDX_SIZES[DB2]) + TABLE_SIZES[[#This Row],[INDEX_COUNT]]*INDEX(DBMS_Index_Row_Header,,CODE_DB2) + TABLE_SIZES[[#This Row],[NULLABLE_COUNT]]</f>
        <v>17</v>
      </c>
      <c r="V26"/>
      <c r="Z26"/>
    </row>
    <row r="27" spans="1:26">
      <c r="A27" s="6" t="s">
        <v>293</v>
      </c>
      <c r="B27" s="6"/>
      <c r="C27" s="80">
        <f>MIN(POWER(Number_of_Values_per_Calling_List_Record_Custom_Field, MAX(Number_of_Custom_Fields_per_Calling_List_Record,1)), (Number_of_Outbound_Calls_per_Day * 2))/2</f>
        <v>50000</v>
      </c>
      <c r="D27" s="73">
        <f>TABLE_SIZES[[#This Row],[Data Bytes per Day]]*Average_Days_to_Keep_GIM_Outbound</f>
        <v>10240000000</v>
      </c>
      <c r="E27" s="73">
        <f>TABLE_SIZES[[#This Row],[Index Bytes per Day]]*Average_Days_to_Keep_GIM_Outbound</f>
        <v>383385600</v>
      </c>
      <c r="F27" s="73">
        <f>DBMS_Block_Size*CEILING(TABLE_SIZES[[#This Row],[Rows per Day]]/TABLE_SIZES[[#This Row],[Data Rows per Block]],1)</f>
        <v>25600000</v>
      </c>
      <c r="G27" s="73">
        <f>DBMS_Block_Size*CEILING(TABLE_SIZES[[#This Row],[Rows per Day]]/TABLE_SIZES[[#This Row],[Index Rows per Block]],1)</f>
        <v>958464</v>
      </c>
      <c r="H27" s="83">
        <f>INDEX(TABLE_SIZES[[#This Row],[TBL_ORACLE]:[TBL_DB2]],,CODE_CURRENT)</f>
        <v>436</v>
      </c>
      <c r="I27" s="73">
        <f>FLOOR(DBMS_Data_Block_Free_Size/TABLE_SIZES[[#This Row],[Data Row Size]],1)</f>
        <v>16</v>
      </c>
      <c r="J27" s="73">
        <f>FLOOR(DBMS_Data_Block_Free_Size/TABLE_SIZES[[#This Row],[Index Row Size]],1)</f>
        <v>429</v>
      </c>
      <c r="K27" s="71">
        <f>INDEX(TABLE_SIZES[[#This Row],[IDX_ORACLE]:[IDX_DB2]],,CODE_CURRENT)</f>
        <v>17</v>
      </c>
      <c r="L27" s="2"/>
      <c r="M27" s="56">
        <f>SUMIF(COL_SIZES[table_name],TABLE_SIZES[[#This Row],[Table]],COL_SIZES[Oracle]) + INDEX(DBMS_Data_Block_Header,,CODE_ORACLE)</f>
        <v>436</v>
      </c>
      <c r="N27" s="56">
        <f>SUMIF(COL_SIZES[table_name],TABLE_SIZES[[#This Row],[Table]],COL_SIZES[MSSQL]) + INDEX(DBMS_Data_Block_Header,,CODE_MSSQL)</f>
        <v>337</v>
      </c>
      <c r="O27" s="56">
        <f>SUMIF(COL_SIZES[table_name],TABLE_SIZES[[#This Row],[Table]],COL_SIZES[DB2]) + INDEX(DBMS_Data_Block_Header,,CODE_DB2)</f>
        <v>456</v>
      </c>
      <c r="P27" s="56">
        <f>SUMIF(IDX_SIZES[table_name],$A27,IDX_SIZES[INDEX_COUNT])</f>
        <v>1</v>
      </c>
      <c r="Q27" s="56">
        <f>SUMIF(IDX_SIZES[table_name],$A27,IDX_SIZES[NULLABLE_COUNT])</f>
        <v>0</v>
      </c>
      <c r="R27" s="70">
        <f>SUMIF(IDX_SIZES[table_name],TABLE_SIZES[[#This Row],[Table]],IDX_SIZES[Oracle]) + TABLE_SIZES[[#This Row],[INDEX_COUNT]]*INDEX(DBMS_Index_Row_Header,,CODE_ORACLE) + TABLE_SIZES[[#This Row],[NULLABLE_COUNT]]</f>
        <v>17</v>
      </c>
      <c r="S27" s="70">
        <f>SUMIF(IDX_SIZES[table_name],TABLE_SIZES[[#This Row],[Table]],IDX_SIZES[MSSQL]) + TABLE_SIZES[[#This Row],[INDEX_COUNT]]*INDEX(DBMS_Index_Row_Header,,CODE_MSSQL) + TABLE_SIZES[[#This Row],[NULLABLE_COUNT]]</f>
        <v>20</v>
      </c>
      <c r="T27" s="70">
        <f>SUMIF(IDX_SIZES[table_name],TABLE_SIZES[[#This Row],[Table]],IDX_SIZES[DB2]) + TABLE_SIZES[[#This Row],[INDEX_COUNT]]*INDEX(DBMS_Index_Row_Header,,CODE_DB2) + TABLE_SIZES[[#This Row],[NULLABLE_COUNT]]</f>
        <v>17</v>
      </c>
      <c r="V27"/>
      <c r="Z27"/>
    </row>
    <row r="28" spans="1:26">
      <c r="A28" s="81"/>
      <c r="B28" s="81"/>
      <c r="C28" s="79"/>
      <c r="D28" s="73"/>
      <c r="E28" s="73"/>
      <c r="F28" s="79"/>
      <c r="G28" s="79"/>
      <c r="H28" s="79"/>
      <c r="I28" s="81"/>
      <c r="J28" s="81"/>
      <c r="K28" s="81"/>
      <c r="L28" s="81"/>
      <c r="M28" s="81"/>
      <c r="N28" s="81"/>
      <c r="O28" s="81"/>
      <c r="P28" s="81"/>
      <c r="Q28" s="82"/>
      <c r="R28" s="81"/>
      <c r="S28" s="81"/>
      <c r="T28" s="70"/>
      <c r="V28"/>
      <c r="X28" s="68"/>
      <c r="Z28"/>
    </row>
    <row r="29" spans="1:26">
      <c r="A29" s="71" t="s">
        <v>289</v>
      </c>
      <c r="B29" s="81"/>
      <c r="C29" s="79">
        <f>Number_or_Changes_per_Place_Group_Per_Day*Number_of_Place_Groups</f>
        <v>2000</v>
      </c>
      <c r="D29" s="73">
        <f>TABLE_SIZES[[#This Row],[Data Bytes per Day]]*Days_to_Keep_Info_Mart_Facts</f>
        <v>183500800</v>
      </c>
      <c r="E29" s="73">
        <f>TABLE_SIZES[[#This Row],[Index Bytes per Day]]*Days_to_Keep_Info_Mart_Facts</f>
        <v>45875200</v>
      </c>
      <c r="F29" s="79">
        <f>DBMS_Block_Size*CEILING(TABLE_SIZES[[#This Row],[Rows per Day]]/TABLE_SIZES[[#This Row],[Data Rows per Block]],1)</f>
        <v>458752</v>
      </c>
      <c r="G29" s="79">
        <f>DBMS_Block_Size*CEILING(TABLE_SIZES[[#This Row],[Rows per Day]]/TABLE_SIZES[[#This Row],[Index Rows per Block]],1)</f>
        <v>114688</v>
      </c>
      <c r="H29" s="79">
        <f>INDEX(TABLE_SIZES[[#This Row],[TBL_ORACLE]:[TBL_DB2]],,CODE_CURRENT)</f>
        <v>202</v>
      </c>
      <c r="I29" s="81">
        <f>FLOOR(DBMS_Data_Block_Free_Size/TABLE_SIZES[[#This Row],[Data Row Size]],1)</f>
        <v>36</v>
      </c>
      <c r="J29" s="81">
        <f>FLOOR(DBMS_Data_Block_Free_Size/TABLE_SIZES[[#This Row],[Index Row Size]],1)</f>
        <v>143</v>
      </c>
      <c r="K29" s="81">
        <f>INDEX(TABLE_SIZES[[#This Row],[IDX_ORACLE]:[IDX_DB2]],,CODE_CURRENT)</f>
        <v>51</v>
      </c>
      <c r="L29" s="81"/>
      <c r="M29" s="81">
        <f>SUMIF(COL_SIZES[table_name],TABLE_SIZES[[#This Row],[Table]],COL_SIZES[Oracle]) + INDEX(DBMS_Data_Block_Header,,CODE_ORACLE)</f>
        <v>202</v>
      </c>
      <c r="N29" s="81">
        <f>SUMIF(COL_SIZES[table_name],TABLE_SIZES[[#This Row],[Table]],COL_SIZES[MSSQL]) + INDEX(DBMS_Data_Block_Header,,CODE_MSSQL)</f>
        <v>68</v>
      </c>
      <c r="O29" s="81">
        <f>SUMIF(COL_SIZES[table_name],TABLE_SIZES[[#This Row],[Table]],COL_SIZES[DB2]) + INDEX(DBMS_Data_Block_Header,,CODE_DB2)</f>
        <v>202</v>
      </c>
      <c r="P29" s="81">
        <f>SUMIF(IDX_SIZES[table_name],$A29,IDX_SIZES[INDEX_COUNT])</f>
        <v>3</v>
      </c>
      <c r="Q29" s="82">
        <f>SUMIF(IDX_SIZES[table_name],$A29,IDX_SIZES[NULLABLE_COUNT])</f>
        <v>0</v>
      </c>
      <c r="R29" s="81">
        <f>SUMIF(IDX_SIZES[table_name],TABLE_SIZES[[#This Row],[Table]],IDX_SIZES[Oracle]) + TABLE_SIZES[[#This Row],[INDEX_COUNT]]*INDEX(DBMS_Index_Row_Header,,CODE_ORACLE) + TABLE_SIZES[[#This Row],[NULLABLE_COUNT]]</f>
        <v>51</v>
      </c>
      <c r="S29" s="81">
        <f>SUMIF(IDX_SIZES[table_name],TABLE_SIZES[[#This Row],[Table]],IDX_SIZES[MSSQL]) + TABLE_SIZES[[#This Row],[INDEX_COUNT]]*INDEX(DBMS_Index_Row_Header,,CODE_MSSQL) + TABLE_SIZES[[#This Row],[NULLABLE_COUNT]]</f>
        <v>65</v>
      </c>
      <c r="T29" s="70">
        <f>SUMIF(IDX_SIZES[table_name],TABLE_SIZES[[#This Row],[Table]],IDX_SIZES[DB2]) + TABLE_SIZES[[#This Row],[INDEX_COUNT]]*INDEX(DBMS_Index_Row_Header,,CODE_DB2) + TABLE_SIZES[[#This Row],[NULLABLE_COUNT]]</f>
        <v>51</v>
      </c>
      <c r="U29" s="68"/>
      <c r="V29"/>
      <c r="Z29"/>
    </row>
    <row r="30" spans="1:26">
      <c r="A30" s="6" t="s">
        <v>305</v>
      </c>
      <c r="B30" s="73"/>
      <c r="C30" s="4">
        <f>Number_of_Changes_per_Agent_Group_Per_Day*Number_of_Agent_Groups</f>
        <v>2000</v>
      </c>
      <c r="D30" s="73">
        <f>TABLE_SIZES[[#This Row],[Data Bytes per Day]]*Days_to_Keep_Info_Mart_Facts</f>
        <v>193331200</v>
      </c>
      <c r="E30" s="73">
        <f>TABLE_SIZES[[#This Row],[Index Bytes per Day]]*Days_to_Keep_Info_Mart_Facts</f>
        <v>111411200</v>
      </c>
      <c r="F30" s="79">
        <f>DBMS_Block_Size*CEILING(TABLE_SIZES[[#This Row],[Rows per Day]]/TABLE_SIZES[[#This Row],[Data Rows per Block]],1)</f>
        <v>483328</v>
      </c>
      <c r="G30" s="79">
        <f>DBMS_Block_Size*CEILING(TABLE_SIZES[[#This Row],[Rows per Day]]/TABLE_SIZES[[#This Row],[Index Rows per Block]],1)</f>
        <v>278528</v>
      </c>
      <c r="H30" s="4">
        <f>INDEX(TABLE_SIZES[[#This Row],[TBL_ORACLE]:[TBL_DB2]],,CODE_CURRENT)</f>
        <v>211</v>
      </c>
      <c r="I30" s="73">
        <f>FLOOR(DBMS_Data_Block_Free_Size/TABLE_SIZES[[#This Row],[Data Row Size]],1)</f>
        <v>34</v>
      </c>
      <c r="J30" s="73">
        <f>FLOOR(DBMS_Data_Block_Free_Size/TABLE_SIZES[[#This Row],[Index Row Size]],1)</f>
        <v>60</v>
      </c>
      <c r="K30" s="71">
        <f>INDEX(TABLE_SIZES[[#This Row],[IDX_ORACLE]:[IDX_DB2]],,CODE_CURRENT)</f>
        <v>121</v>
      </c>
      <c r="L30" s="2"/>
      <c r="M30" s="56">
        <f>SUMIF(COL_SIZES[table_name],TABLE_SIZES[[#This Row],[Table]],COL_SIZES[Oracle]) + INDEX(DBMS_Data_Block_Header,,CODE_ORACLE)</f>
        <v>211</v>
      </c>
      <c r="N30" s="56">
        <f>SUMIF(COL_SIZES[table_name],TABLE_SIZES[[#This Row],[Table]],COL_SIZES[MSSQL]) + INDEX(DBMS_Data_Block_Header,,CODE_MSSQL)</f>
        <v>72</v>
      </c>
      <c r="O30" s="56">
        <f>SUMIF(COL_SIZES[table_name],TABLE_SIZES[[#This Row],[Table]],COL_SIZES[DB2]) + INDEX(DBMS_Data_Block_Header,,CODE_DB2)</f>
        <v>211</v>
      </c>
      <c r="P30" s="56">
        <f>SUMIF(IDX_SIZES[table_name],$A30,IDX_SIZES[INDEX_COUNT])</f>
        <v>7</v>
      </c>
      <c r="Q30" s="56">
        <f>SUMIF(IDX_SIZES[table_name],$A30,IDX_SIZES[NULLABLE_COUNT])</f>
        <v>2</v>
      </c>
      <c r="R30" s="70">
        <f>SUMIF(IDX_SIZES[table_name],TABLE_SIZES[[#This Row],[Table]],IDX_SIZES[Oracle]) + TABLE_SIZES[[#This Row],[INDEX_COUNT]]*INDEX(DBMS_Index_Row_Header,,CODE_ORACLE) + TABLE_SIZES[[#This Row],[NULLABLE_COUNT]]</f>
        <v>121</v>
      </c>
      <c r="S30" s="70">
        <f>SUMIF(IDX_SIZES[table_name],TABLE_SIZES[[#This Row],[Table]],IDX_SIZES[MSSQL]) + TABLE_SIZES[[#This Row],[INDEX_COUNT]]*INDEX(DBMS_Index_Row_Header,,CODE_MSSQL) + TABLE_SIZES[[#This Row],[NULLABLE_COUNT]]</f>
        <v>147</v>
      </c>
      <c r="T30" s="70">
        <f>SUMIF(IDX_SIZES[table_name],TABLE_SIZES[[#This Row],[Table]],IDX_SIZES[DB2]) + TABLE_SIZES[[#This Row],[INDEX_COUNT]]*INDEX(DBMS_Index_Row_Header,,CODE_DB2) + TABLE_SIZES[[#This Row],[NULLABLE_COUNT]]</f>
        <v>121</v>
      </c>
      <c r="V30"/>
      <c r="Z30"/>
    </row>
    <row r="31" spans="1:26">
      <c r="A31" s="6" t="s">
        <v>310</v>
      </c>
      <c r="B31" s="73"/>
      <c r="C31" s="4">
        <f>Number_of_Skill_Changes_per_Agent_per_Day*Number_of_Agents</f>
        <v>6000</v>
      </c>
      <c r="D31" s="73">
        <f>TABLE_SIZES[[#This Row],[Data Bytes per Day]]*Days_to_Keep_Info_Mart_Facts</f>
        <v>579993600</v>
      </c>
      <c r="E31" s="73">
        <f>TABLE_SIZES[[#This Row],[Index Bytes per Day]]*Days_to_Keep_Info_Mart_Facts</f>
        <v>137625600</v>
      </c>
      <c r="F31" s="79">
        <f>DBMS_Block_Size*CEILING(TABLE_SIZES[[#This Row],[Rows per Day]]/TABLE_SIZES[[#This Row],[Data Rows per Block]],1)</f>
        <v>1449984</v>
      </c>
      <c r="G31" s="79">
        <f>DBMS_Block_Size*CEILING(TABLE_SIZES[[#This Row],[Rows per Day]]/TABLE_SIZES[[#This Row],[Index Rows per Block]],1)</f>
        <v>344064</v>
      </c>
      <c r="H31" s="4">
        <f>INDEX(TABLE_SIZES[[#This Row],[TBL_ORACLE]:[TBL_DB2]],,CODE_CURRENT)</f>
        <v>211</v>
      </c>
      <c r="I31" s="73">
        <f>FLOOR(DBMS_Data_Block_Free_Size/TABLE_SIZES[[#This Row],[Data Row Size]],1)</f>
        <v>34</v>
      </c>
      <c r="J31" s="73">
        <f>FLOOR(DBMS_Data_Block_Free_Size/TABLE_SIZES[[#This Row],[Index Row Size]],1)</f>
        <v>143</v>
      </c>
      <c r="K31" s="71">
        <f>INDEX(TABLE_SIZES[[#This Row],[IDX_ORACLE]:[IDX_DB2]],,CODE_CURRENT)</f>
        <v>51</v>
      </c>
      <c r="L31" s="2"/>
      <c r="M31" s="56">
        <f>SUMIF(COL_SIZES[table_name],TABLE_SIZES[[#This Row],[Table]],COL_SIZES[Oracle]) + INDEX(DBMS_Data_Block_Header,,CODE_ORACLE)</f>
        <v>211</v>
      </c>
      <c r="N31" s="56">
        <f>SUMIF(COL_SIZES[table_name],TABLE_SIZES[[#This Row],[Table]],COL_SIZES[MSSQL]) + INDEX(DBMS_Data_Block_Header,,CODE_MSSQL)</f>
        <v>72</v>
      </c>
      <c r="O31" s="56">
        <f>SUMIF(COL_SIZES[table_name],TABLE_SIZES[[#This Row],[Table]],COL_SIZES[DB2]) + INDEX(DBMS_Data_Block_Header,,CODE_DB2)</f>
        <v>211</v>
      </c>
      <c r="P31" s="56">
        <f>SUMIF(IDX_SIZES[table_name],$A31,IDX_SIZES[INDEX_COUNT])</f>
        <v>3</v>
      </c>
      <c r="Q31" s="56">
        <f>SUMIF(IDX_SIZES[table_name],$A31,IDX_SIZES[NULLABLE_COUNT])</f>
        <v>0</v>
      </c>
      <c r="R31" s="70">
        <f>SUMIF(IDX_SIZES[table_name],TABLE_SIZES[[#This Row],[Table]],IDX_SIZES[Oracle]) + TABLE_SIZES[[#This Row],[INDEX_COUNT]]*INDEX(DBMS_Index_Row_Header,,CODE_ORACLE) + TABLE_SIZES[[#This Row],[NULLABLE_COUNT]]</f>
        <v>51</v>
      </c>
      <c r="S31" s="70">
        <f>SUMIF(IDX_SIZES[table_name],TABLE_SIZES[[#This Row],[Table]],IDX_SIZES[MSSQL]) + TABLE_SIZES[[#This Row],[INDEX_COUNT]]*INDEX(DBMS_Index_Row_Header,,CODE_MSSQL) + TABLE_SIZES[[#This Row],[NULLABLE_COUNT]]</f>
        <v>65</v>
      </c>
      <c r="T31" s="70">
        <f>SUMIF(IDX_SIZES[table_name],TABLE_SIZES[[#This Row],[Table]],IDX_SIZES[DB2]) + TABLE_SIZES[[#This Row],[INDEX_COUNT]]*INDEX(DBMS_Index_Row_Header,,CODE_DB2) + TABLE_SIZES[[#This Row],[NULLABLE_COUNT]]</f>
        <v>51</v>
      </c>
      <c r="V31"/>
      <c r="Z31"/>
    </row>
    <row r="32" spans="1:26">
      <c r="A32" s="6"/>
      <c r="B32" s="6"/>
      <c r="C32" s="80"/>
      <c r="D32" s="73"/>
      <c r="E32" s="73"/>
      <c r="F32" s="73"/>
      <c r="G32" s="73"/>
      <c r="H32" s="4"/>
      <c r="I32" s="73"/>
      <c r="J32" s="73"/>
      <c r="K32" s="71"/>
      <c r="L32" s="2"/>
      <c r="M32" s="56"/>
      <c r="N32" s="56"/>
      <c r="O32" s="56"/>
      <c r="P32" s="56"/>
      <c r="Q32" s="56"/>
      <c r="R32" s="70"/>
      <c r="S32" s="70"/>
      <c r="T32" s="70"/>
      <c r="V32"/>
      <c r="Z32"/>
    </row>
    <row r="33" spans="1:26">
      <c r="A33" s="6" t="s">
        <v>325</v>
      </c>
      <c r="B33" s="6"/>
      <c r="C33" s="73">
        <f>Number_of_MM_Interactions_per_Day</f>
        <v>30000</v>
      </c>
      <c r="D33" s="73">
        <f>TABLE_SIZES[[#This Row],[Data Bytes per Day]]*Average_MM_Interaction_Duration__in_days</f>
        <v>141803520</v>
      </c>
      <c r="E33" s="73">
        <f>TABLE_SIZES[[#This Row],[Index Bytes per Day]]*Average_MM_Interaction_Duration__in_days</f>
        <v>47308800</v>
      </c>
      <c r="F33" s="73">
        <f>DBMS_Block_Size*CEILING(TABLE_SIZES[[#This Row],[Rows per Day]]/TABLE_SIZES[[#This Row],[Data Rows per Block]],1)</f>
        <v>9453568</v>
      </c>
      <c r="G33" s="73">
        <f>DBMS_Block_Size*CEILING(TABLE_SIZES[[#This Row],[Rows per Day]]/TABLE_SIZES[[#This Row],[Index Rows per Block]],1)</f>
        <v>3153920</v>
      </c>
      <c r="H33" s="4">
        <f>INDEX(TABLE_SIZES[[#This Row],[TBL_ORACLE]:[TBL_DB2]],,CODE_CURRENT)</f>
        <v>271</v>
      </c>
      <c r="I33" s="73">
        <f>FLOOR(DBMS_Data_Block_Free_Size/TABLE_SIZES[[#This Row],[Data Row Size]],1)</f>
        <v>26</v>
      </c>
      <c r="J33" s="73">
        <f>FLOOR(DBMS_Data_Block_Free_Size/TABLE_SIZES[[#This Row],[Index Row Size]],1)</f>
        <v>78</v>
      </c>
      <c r="K33" s="71">
        <f>INDEX(TABLE_SIZES[[#This Row],[IDX_ORACLE]:[IDX_DB2]],,CODE_CURRENT)</f>
        <v>93</v>
      </c>
      <c r="L33" s="2"/>
      <c r="M33" s="56">
        <f>SUMIF(COL_SIZES[table_name],TABLE_SIZES[[#This Row],[Table]],COL_SIZES[Oracle]) + INDEX(DBMS_Data_Block_Header,,CODE_ORACLE)</f>
        <v>271</v>
      </c>
      <c r="N33" s="56">
        <f>SUMIF(COL_SIZES[table_name],TABLE_SIZES[[#This Row],[Table]],COL_SIZES[MSSQL]) + INDEX(DBMS_Data_Block_Header,,CODE_MSSQL)</f>
        <v>182</v>
      </c>
      <c r="O33" s="56">
        <f>SUMIF(COL_SIZES[table_name],TABLE_SIZES[[#This Row],[Table]],COL_SIZES[DB2]) + INDEX(DBMS_Data_Block_Header,,CODE_DB2)</f>
        <v>277</v>
      </c>
      <c r="P33" s="56">
        <f>SUMIF(IDX_SIZES[table_name],$A33,IDX_SIZES[INDEX_COUNT])</f>
        <v>3</v>
      </c>
      <c r="Q33" s="56">
        <f>SUMIF(IDX_SIZES[table_name],$A33,IDX_SIZES[NULLABLE_COUNT])</f>
        <v>1</v>
      </c>
      <c r="R33" s="70">
        <f>SUMIF(IDX_SIZES[table_name],TABLE_SIZES[[#This Row],[Table]],IDX_SIZES[Oracle]) + TABLE_SIZES[[#This Row],[INDEX_COUNT]]*INDEX(DBMS_Index_Row_Header,,CODE_ORACLE) + TABLE_SIZES[[#This Row],[NULLABLE_COUNT]]</f>
        <v>93</v>
      </c>
      <c r="S33" s="70">
        <f>SUMIF(IDX_SIZES[table_name],TABLE_SIZES[[#This Row],[Table]],IDX_SIZES[MSSQL]) + TABLE_SIZES[[#This Row],[INDEX_COUNT]]*INDEX(DBMS_Index_Row_Header,,CODE_MSSQL) + TABLE_SIZES[[#This Row],[NULLABLE_COUNT]]</f>
        <v>117</v>
      </c>
      <c r="T33" s="70">
        <f>SUMIF(IDX_SIZES[table_name],TABLE_SIZES[[#This Row],[Table]],IDX_SIZES[DB2]) + TABLE_SIZES[[#This Row],[INDEX_COUNT]]*INDEX(DBMS_Index_Row_Header,,CODE_DB2) + TABLE_SIZES[[#This Row],[NULLABLE_COUNT]]</f>
        <v>95</v>
      </c>
      <c r="V33"/>
      <c r="Z33"/>
    </row>
    <row r="34" spans="1:26">
      <c r="A34" s="6" t="s">
        <v>328</v>
      </c>
      <c r="B34" s="6"/>
      <c r="C34" s="73">
        <f>Number_of_MM_IRFs_per_Day</f>
        <v>90000</v>
      </c>
      <c r="D34" s="73">
        <f>TABLE_SIZES[[#This Row],[Data Bytes per Day]]*Average_MM_Interaction_Duration__in_days</f>
        <v>356843520</v>
      </c>
      <c r="E34" s="73">
        <f>TABLE_SIZES[[#This Row],[Index Bytes per Day]]*Average_MM_Interaction_Duration__in_days</f>
        <v>140083200</v>
      </c>
      <c r="F34" s="73">
        <f>DBMS_Block_Size*CEILING(TABLE_SIZES[[#This Row],[Rows per Day]]/TABLE_SIZES[[#This Row],[Data Rows per Block]],1)</f>
        <v>23789568</v>
      </c>
      <c r="G34" s="73">
        <f>DBMS_Block_Size*CEILING(TABLE_SIZES[[#This Row],[Rows per Day]]/TABLE_SIZES[[#This Row],[Index Rows per Block]],1)</f>
        <v>9338880</v>
      </c>
      <c r="H34" s="4">
        <f>INDEX(TABLE_SIZES[[#This Row],[TBL_ORACLE]:[TBL_DB2]],,CODE_CURRENT)</f>
        <v>229</v>
      </c>
      <c r="I34" s="73">
        <f>FLOOR(DBMS_Data_Block_Free_Size/TABLE_SIZES[[#This Row],[Data Row Size]],1)</f>
        <v>31</v>
      </c>
      <c r="J34" s="73">
        <f>FLOOR(DBMS_Data_Block_Free_Size/TABLE_SIZES[[#This Row],[Index Row Size]],1)</f>
        <v>79</v>
      </c>
      <c r="K34" s="71">
        <f>INDEX(TABLE_SIZES[[#This Row],[IDX_ORACLE]:[IDX_DB2]],,CODE_CURRENT)</f>
        <v>92</v>
      </c>
      <c r="L34" s="2"/>
      <c r="M34" s="56">
        <f>SUMIF(COL_SIZES[table_name],TABLE_SIZES[[#This Row],[Table]],COL_SIZES[Oracle]) + INDEX(DBMS_Data_Block_Header,,CODE_ORACLE)</f>
        <v>229</v>
      </c>
      <c r="N34" s="56">
        <f>SUMIF(COL_SIZES[table_name],TABLE_SIZES[[#This Row],[Table]],COL_SIZES[MSSQL]) + INDEX(DBMS_Data_Block_Header,,CODE_MSSQL)</f>
        <v>135</v>
      </c>
      <c r="O34" s="56">
        <f>SUMIF(COL_SIZES[table_name],TABLE_SIZES[[#This Row],[Table]],COL_SIZES[DB2]) + INDEX(DBMS_Data_Block_Header,,CODE_DB2)</f>
        <v>233</v>
      </c>
      <c r="P34" s="56">
        <f>SUMIF(IDX_SIZES[table_name],$A34,IDX_SIZES[INDEX_COUNT])</f>
        <v>3</v>
      </c>
      <c r="Q34" s="56">
        <f>SUMIF(IDX_SIZES[table_name],$A34,IDX_SIZES[NULLABLE_COUNT])</f>
        <v>0</v>
      </c>
      <c r="R34" s="70">
        <f>SUMIF(IDX_SIZES[table_name],TABLE_SIZES[[#This Row],[Table]],IDX_SIZES[Oracle]) + TABLE_SIZES[[#This Row],[INDEX_COUNT]]*INDEX(DBMS_Index_Row_Header,,CODE_ORACLE) + TABLE_SIZES[[#This Row],[NULLABLE_COUNT]]</f>
        <v>92</v>
      </c>
      <c r="S34" s="70">
        <f>SUMIF(IDX_SIZES[table_name],TABLE_SIZES[[#This Row],[Table]],IDX_SIZES[MSSQL]) + TABLE_SIZES[[#This Row],[INDEX_COUNT]]*INDEX(DBMS_Index_Row_Header,,CODE_MSSQL) + TABLE_SIZES[[#This Row],[NULLABLE_COUNT]]</f>
        <v>116</v>
      </c>
      <c r="T34" s="70">
        <f>SUMIF(IDX_SIZES[table_name],TABLE_SIZES[[#This Row],[Table]],IDX_SIZES[DB2]) + TABLE_SIZES[[#This Row],[INDEX_COUNT]]*INDEX(DBMS_Index_Row_Header,,CODE_DB2) + TABLE_SIZES[[#This Row],[NULLABLE_COUNT]]</f>
        <v>94</v>
      </c>
      <c r="V34"/>
      <c r="Z34"/>
    </row>
    <row r="35" spans="1:26">
      <c r="A35" s="6" t="s">
        <v>329</v>
      </c>
      <c r="B35" s="6"/>
      <c r="C35" s="73">
        <f>Number_of_MM_IRFs_per_Day</f>
        <v>90000</v>
      </c>
      <c r="D35" s="73">
        <f>TABLE_SIZES[[#This Row],[Data Bytes per Day]]*Average_MM_Interaction_Duration__in_days</f>
        <v>245760000</v>
      </c>
      <c r="E35" s="73">
        <f>TABLE_SIZES[[#This Row],[Index Bytes per Day]]*Average_MM_Interaction_Duration__in_days</f>
        <v>140083200</v>
      </c>
      <c r="F35" s="73">
        <f>DBMS_Block_Size*CEILING(TABLE_SIZES[[#This Row],[Rows per Day]]/TABLE_SIZES[[#This Row],[Data Rows per Block]],1)</f>
        <v>16384000</v>
      </c>
      <c r="G35" s="73">
        <f>DBMS_Block_Size*CEILING(TABLE_SIZES[[#This Row],[Rows per Day]]/TABLE_SIZES[[#This Row],[Index Rows per Block]],1)</f>
        <v>9338880</v>
      </c>
      <c r="H35" s="4">
        <f>INDEX(TABLE_SIZES[[#This Row],[TBL_ORACLE]:[TBL_DB2]],,CODE_CURRENT)</f>
        <v>161</v>
      </c>
      <c r="I35" s="73">
        <f>FLOOR(DBMS_Data_Block_Free_Size/TABLE_SIZES[[#This Row],[Data Row Size]],1)</f>
        <v>45</v>
      </c>
      <c r="J35" s="73">
        <f>FLOOR(DBMS_Data_Block_Free_Size/TABLE_SIZES[[#This Row],[Index Row Size]],1)</f>
        <v>79</v>
      </c>
      <c r="K35" s="71">
        <f>INDEX(TABLE_SIZES[[#This Row],[IDX_ORACLE]:[IDX_DB2]],,CODE_CURRENT)</f>
        <v>92</v>
      </c>
      <c r="L35" s="2"/>
      <c r="M35" s="56">
        <f>SUMIF(COL_SIZES[table_name],TABLE_SIZES[[#This Row],[Table]],COL_SIZES[Oracle]) + INDEX(DBMS_Data_Block_Header,,CODE_ORACLE)</f>
        <v>161</v>
      </c>
      <c r="N35" s="56">
        <f>SUMIF(COL_SIZES[table_name],TABLE_SIZES[[#This Row],[Table]],COL_SIZES[MSSQL]) + INDEX(DBMS_Data_Block_Header,,CODE_MSSQL)</f>
        <v>72</v>
      </c>
      <c r="O35" s="56">
        <f>SUMIF(COL_SIZES[table_name],TABLE_SIZES[[#This Row],[Table]],COL_SIZES[DB2]) + INDEX(DBMS_Data_Block_Header,,CODE_DB2)</f>
        <v>163</v>
      </c>
      <c r="P35" s="56">
        <f>SUMIF(IDX_SIZES[table_name],$A35,IDX_SIZES[INDEX_COUNT])</f>
        <v>3</v>
      </c>
      <c r="Q35" s="56">
        <f>SUMIF(IDX_SIZES[table_name],$A35,IDX_SIZES[NULLABLE_COUNT])</f>
        <v>0</v>
      </c>
      <c r="R35" s="70">
        <f>SUMIF(IDX_SIZES[table_name],TABLE_SIZES[[#This Row],[Table]],IDX_SIZES[Oracle]) + TABLE_SIZES[[#This Row],[INDEX_COUNT]]*INDEX(DBMS_Index_Row_Header,,CODE_ORACLE) + TABLE_SIZES[[#This Row],[NULLABLE_COUNT]]</f>
        <v>92</v>
      </c>
      <c r="S35" s="70">
        <f>SUMIF(IDX_SIZES[table_name],TABLE_SIZES[[#This Row],[Table]],IDX_SIZES[MSSQL]) + TABLE_SIZES[[#This Row],[INDEX_COUNT]]*INDEX(DBMS_Index_Row_Header,,CODE_MSSQL) + TABLE_SIZES[[#This Row],[NULLABLE_COUNT]]</f>
        <v>116</v>
      </c>
      <c r="T35" s="70">
        <f>SUMIF(IDX_SIZES[table_name],TABLE_SIZES[[#This Row],[Table]],IDX_SIZES[DB2]) + TABLE_SIZES[[#This Row],[INDEX_COUNT]]*INDEX(DBMS_Index_Row_Header,,CODE_DB2) + TABLE_SIZES[[#This Row],[NULLABLE_COUNT]]</f>
        <v>94</v>
      </c>
      <c r="U35" s="68"/>
      <c r="V35"/>
      <c r="Z35"/>
    </row>
    <row r="36" spans="1:26">
      <c r="A36" s="6" t="s">
        <v>330</v>
      </c>
      <c r="B36" s="6"/>
      <c r="C36" s="73">
        <f>Number_of_MM_Interactions_per_Day*Number_of_Mediation_Resources_per_MM_Interaction</f>
        <v>60000</v>
      </c>
      <c r="D36" s="73">
        <f>TABLE_SIZES[[#This Row],[Data Bytes per Day]]*Average_MM_Interaction_Duration__in_days</f>
        <v>163921920</v>
      </c>
      <c r="E36" s="73">
        <f>TABLE_SIZES[[#This Row],[Index Bytes per Day]]*Average_MM_Interaction_Duration__in_days</f>
        <v>93388800</v>
      </c>
      <c r="F36" s="73">
        <f>DBMS_Block_Size*CEILING(TABLE_SIZES[[#This Row],[Rows per Day]]/TABLE_SIZES[[#This Row],[Data Rows per Block]],1)</f>
        <v>10928128</v>
      </c>
      <c r="G36" s="73">
        <f>DBMS_Block_Size*CEILING(TABLE_SIZES[[#This Row],[Rows per Day]]/TABLE_SIZES[[#This Row],[Index Rows per Block]],1)</f>
        <v>6225920</v>
      </c>
      <c r="H36" s="4">
        <f>INDEX(TABLE_SIZES[[#This Row],[TBL_ORACLE]:[TBL_DB2]],,CODE_CURRENT)</f>
        <v>161</v>
      </c>
      <c r="I36" s="73">
        <f>FLOOR(DBMS_Data_Block_Free_Size/TABLE_SIZES[[#This Row],[Data Row Size]],1)</f>
        <v>45</v>
      </c>
      <c r="J36" s="73">
        <f>FLOOR(DBMS_Data_Block_Free_Size/TABLE_SIZES[[#This Row],[Index Row Size]],1)</f>
        <v>79</v>
      </c>
      <c r="K36" s="71">
        <f>INDEX(TABLE_SIZES[[#This Row],[IDX_ORACLE]:[IDX_DB2]],,CODE_CURRENT)</f>
        <v>92</v>
      </c>
      <c r="L36" s="2"/>
      <c r="M36" s="56">
        <f>SUMIF(COL_SIZES[table_name],TABLE_SIZES[[#This Row],[Table]],COL_SIZES[Oracle]) + INDEX(DBMS_Data_Block_Header,,CODE_ORACLE)</f>
        <v>161</v>
      </c>
      <c r="N36" s="56">
        <f>SUMIF(COL_SIZES[table_name],TABLE_SIZES[[#This Row],[Table]],COL_SIZES[MSSQL]) + INDEX(DBMS_Data_Block_Header,,CODE_MSSQL)</f>
        <v>72</v>
      </c>
      <c r="O36" s="56">
        <f>SUMIF(COL_SIZES[table_name],TABLE_SIZES[[#This Row],[Table]],COL_SIZES[DB2]) + INDEX(DBMS_Data_Block_Header,,CODE_DB2)</f>
        <v>163</v>
      </c>
      <c r="P36" s="56">
        <f>SUMIF(IDX_SIZES[table_name],$A36,IDX_SIZES[INDEX_COUNT])</f>
        <v>3</v>
      </c>
      <c r="Q36" s="56">
        <f>SUMIF(IDX_SIZES[table_name],$A36,IDX_SIZES[NULLABLE_COUNT])</f>
        <v>0</v>
      </c>
      <c r="R36" s="70">
        <f>SUMIF(IDX_SIZES[table_name],TABLE_SIZES[[#This Row],[Table]],IDX_SIZES[Oracle]) + TABLE_SIZES[[#This Row],[INDEX_COUNT]]*INDEX(DBMS_Index_Row_Header,,CODE_ORACLE) + TABLE_SIZES[[#This Row],[NULLABLE_COUNT]]</f>
        <v>92</v>
      </c>
      <c r="S36" s="70">
        <f>SUMIF(IDX_SIZES[table_name],TABLE_SIZES[[#This Row],[Table]],IDX_SIZES[MSSQL]) + TABLE_SIZES[[#This Row],[INDEX_COUNT]]*INDEX(DBMS_Index_Row_Header,,CODE_MSSQL) + TABLE_SIZES[[#This Row],[NULLABLE_COUNT]]</f>
        <v>116</v>
      </c>
      <c r="T36" s="70">
        <f>SUMIF(IDX_SIZES[table_name],TABLE_SIZES[[#This Row],[Table]],IDX_SIZES[DB2]) + TABLE_SIZES[[#This Row],[INDEX_COUNT]]*INDEX(DBMS_Index_Row_Header,,CODE_DB2) + TABLE_SIZES[[#This Row],[NULLABLE_COUNT]]</f>
        <v>94</v>
      </c>
      <c r="U36" s="68"/>
      <c r="V36"/>
      <c r="Z36"/>
    </row>
    <row r="37" spans="1:26">
      <c r="C37" s="73"/>
      <c r="D37" s="73"/>
      <c r="E37" s="73"/>
      <c r="F37" s="73"/>
      <c r="G37" s="73"/>
      <c r="H37" s="4"/>
      <c r="I37" s="73"/>
      <c r="J37" s="73"/>
      <c r="K37" s="71"/>
      <c r="L37" s="2"/>
      <c r="M37" s="56"/>
      <c r="N37" s="56"/>
      <c r="O37" s="56"/>
      <c r="P37" s="56"/>
      <c r="Q37" s="56"/>
      <c r="R37" s="70"/>
      <c r="S37" s="70"/>
      <c r="T37" s="70"/>
      <c r="U37" s="68"/>
      <c r="V37"/>
      <c r="Z37"/>
    </row>
    <row r="38" spans="1:26">
      <c r="A38" s="6" t="s">
        <v>165</v>
      </c>
      <c r="B38" s="6"/>
      <c r="C38" s="73">
        <f>Number_of_Voice_Interactions_per_Day</f>
        <v>100000</v>
      </c>
      <c r="D38" s="73">
        <f>TABLE_SIZES[[#This Row],[Data Bytes per Day]]*Days_to_Keep_GIDB_Data</f>
        <v>1638432768</v>
      </c>
      <c r="E38" s="73">
        <f>TABLE_SIZES[[#This Row],[Index Bytes per Day]]*Days_to_Keep_GIDB_Data</f>
        <v>147144704</v>
      </c>
      <c r="F38" s="73">
        <f>DBMS_Block_Size*CEILING(TABLE_SIZES[[#This Row],[Rows per Day]]/TABLE_SIZES[[#This Row],[Data Rows per Block]],1)</f>
        <v>117030912</v>
      </c>
      <c r="G38" s="73">
        <f>DBMS_Block_Size*CEILING(TABLE_SIZES[[#This Row],[Rows per Day]]/TABLE_SIZES[[#This Row],[Index Rows per Block]],1)</f>
        <v>10510336</v>
      </c>
      <c r="H38" s="4">
        <f>INDEX(TABLE_SIZES[[#This Row],[TBL_ORACLE]:[TBL_DB2]],,CODE_CURRENT)</f>
        <v>1020</v>
      </c>
      <c r="I38" s="73">
        <f>FLOOR(DBMS_Data_Block_Free_Size/TABLE_SIZES[[#This Row],[Data Row Size]],1)</f>
        <v>7</v>
      </c>
      <c r="J38" s="73">
        <f>FLOOR(DBMS_Data_Block_Free_Size/TABLE_SIZES[[#This Row],[Index Row Size]],1)</f>
        <v>78</v>
      </c>
      <c r="K38" s="71">
        <f>INDEX(TABLE_SIZES[[#This Row],[IDX_ORACLE]:[IDX_DB2]],,CODE_CURRENT)</f>
        <v>93</v>
      </c>
      <c r="L38" s="2"/>
      <c r="M38" s="56">
        <f>SUMIF(COL_SIZES[table_name],TABLE_SIZES[[#This Row],[Table]],COL_SIZES[Oracle]) + INDEX(DBMS_Data_Block_Header,,CODE_ORACLE)</f>
        <v>1020</v>
      </c>
      <c r="N38" s="56">
        <f>SUMIF(COL_SIZES[table_name],TABLE_SIZES[[#This Row],[Table]],COL_SIZES[MSSQL]) + INDEX(DBMS_Data_Block_Header,,CODE_MSSQL)</f>
        <v>852</v>
      </c>
      <c r="O38" s="56">
        <f>SUMIF(COL_SIZES[table_name],TABLE_SIZES[[#This Row],[Table]],COL_SIZES[DB2]) + INDEX(DBMS_Data_Block_Header,,CODE_DB2)</f>
        <v>1044</v>
      </c>
      <c r="P38" s="56">
        <f>SUMIF(IDX_SIZES[table_name],$A38,IDX_SIZES[INDEX_COUNT])</f>
        <v>3</v>
      </c>
      <c r="Q38" s="56">
        <f>SUMIF(IDX_SIZES[table_name],$A38,IDX_SIZES[NULLABLE_COUNT])</f>
        <v>1</v>
      </c>
      <c r="R38" s="70">
        <f>SUMIF(IDX_SIZES[table_name],TABLE_SIZES[[#This Row],[Table]],IDX_SIZES[Oracle]) + TABLE_SIZES[[#This Row],[INDEX_COUNT]]*INDEX(DBMS_Index_Row_Header,,CODE_ORACLE) + TABLE_SIZES[[#This Row],[NULLABLE_COUNT]]</f>
        <v>93</v>
      </c>
      <c r="S38" s="70">
        <f>SUMIF(IDX_SIZES[table_name],TABLE_SIZES[[#This Row],[Table]],IDX_SIZES[MSSQL]) + TABLE_SIZES[[#This Row],[INDEX_COUNT]]*INDEX(DBMS_Index_Row_Header,,CODE_MSSQL) + TABLE_SIZES[[#This Row],[NULLABLE_COUNT]]</f>
        <v>107</v>
      </c>
      <c r="T38" s="70">
        <f>SUMIF(IDX_SIZES[table_name],TABLE_SIZES[[#This Row],[Table]],IDX_SIZES[DB2]) + TABLE_SIZES[[#This Row],[INDEX_COUNT]]*INDEX(DBMS_Index_Row_Header,,CODE_DB2) + TABLE_SIZES[[#This Row],[NULLABLE_COUNT]]</f>
        <v>95</v>
      </c>
      <c r="U38" s="68"/>
      <c r="V38"/>
      <c r="Z38"/>
    </row>
    <row r="39" spans="1:26">
      <c r="A39" s="6" t="s">
        <v>162</v>
      </c>
      <c r="B39" s="6"/>
      <c r="C39" s="73">
        <f>Number_of_MM_Interactions_per_Day</f>
        <v>30000</v>
      </c>
      <c r="D39" s="73">
        <f>TABLE_SIZES[[#This Row],[Data Bytes per Day]]*Average_Days_to_Keep_GIDB_MM_Ixn</f>
        <v>544219136</v>
      </c>
      <c r="E39" s="73">
        <f>TABLE_SIZES[[#This Row],[Index Bytes per Day]]*Average_Days_to_Keep_GIDB_MM_Ixn</f>
        <v>54472704</v>
      </c>
      <c r="F39" s="73">
        <f>DBMS_Block_Size*CEILING(TABLE_SIZES[[#This Row],[Rows per Day]]/TABLE_SIZES[[#This Row],[Data Rows per Block]],1)</f>
        <v>35110912</v>
      </c>
      <c r="G39" s="73">
        <f>DBMS_Block_Size*CEILING(TABLE_SIZES[[#This Row],[Rows per Day]]/TABLE_SIZES[[#This Row],[Index Rows per Block]],1)</f>
        <v>3514368</v>
      </c>
      <c r="H39" s="4">
        <f>INDEX(TABLE_SIZES[[#This Row],[TBL_ORACLE]:[TBL_DB2]],,CODE_CURRENT)</f>
        <v>1020</v>
      </c>
      <c r="I39" s="73">
        <f>FLOOR(DBMS_Data_Block_Free_Size/TABLE_SIZES[[#This Row],[Data Row Size]],1)</f>
        <v>7</v>
      </c>
      <c r="J39" s="73">
        <f>FLOOR(DBMS_Data_Block_Free_Size/TABLE_SIZES[[#This Row],[Index Row Size]],1)</f>
        <v>70</v>
      </c>
      <c r="K39" s="71">
        <f>INDEX(TABLE_SIZES[[#This Row],[IDX_ORACLE]:[IDX_DB2]],,CODE_CURRENT)</f>
        <v>103</v>
      </c>
      <c r="L39" s="2"/>
      <c r="M39" s="56">
        <f>SUMIF(COL_SIZES[table_name],TABLE_SIZES[[#This Row],[Table]],COL_SIZES[Oracle]) + INDEX(DBMS_Data_Block_Header,,CODE_ORACLE)</f>
        <v>1020</v>
      </c>
      <c r="N39" s="56">
        <f>SUMIF(COL_SIZES[table_name],TABLE_SIZES[[#This Row],[Table]],COL_SIZES[MSSQL]) + INDEX(DBMS_Data_Block_Header,,CODE_MSSQL)</f>
        <v>852</v>
      </c>
      <c r="O39" s="56">
        <f>SUMIF(COL_SIZES[table_name],TABLE_SIZES[[#This Row],[Table]],COL_SIZES[DB2]) + INDEX(DBMS_Data_Block_Header,,CODE_DB2)</f>
        <v>1044</v>
      </c>
      <c r="P39" s="56">
        <f>SUMIF(IDX_SIZES[table_name],$A39,IDX_SIZES[INDEX_COUNT])</f>
        <v>3</v>
      </c>
      <c r="Q39" s="56">
        <f>SUMIF(IDX_SIZES[table_name],$A39,IDX_SIZES[NULLABLE_COUNT])</f>
        <v>2</v>
      </c>
      <c r="R39" s="70">
        <f>SUMIF(IDX_SIZES[table_name],TABLE_SIZES[[#This Row],[Table]],IDX_SIZES[Oracle]) + TABLE_SIZES[[#This Row],[INDEX_COUNT]]*INDEX(DBMS_Index_Row_Header,,CODE_ORACLE) + TABLE_SIZES[[#This Row],[NULLABLE_COUNT]]</f>
        <v>103</v>
      </c>
      <c r="S39" s="70">
        <f>SUMIF(IDX_SIZES[table_name],TABLE_SIZES[[#This Row],[Table]],IDX_SIZES[MSSQL]) + TABLE_SIZES[[#This Row],[INDEX_COUNT]]*INDEX(DBMS_Index_Row_Header,,CODE_MSSQL) + TABLE_SIZES[[#This Row],[NULLABLE_COUNT]]</f>
        <v>112</v>
      </c>
      <c r="T39" s="70">
        <f>SUMIF(IDX_SIZES[table_name],TABLE_SIZES[[#This Row],[Table]],IDX_SIZES[DB2]) + TABLE_SIZES[[#This Row],[INDEX_COUNT]]*INDEX(DBMS_Index_Row_Header,,CODE_DB2) + TABLE_SIZES[[#This Row],[NULLABLE_COUNT]]</f>
        <v>105</v>
      </c>
      <c r="U39" s="68"/>
      <c r="V39"/>
      <c r="Z39"/>
    </row>
    <row r="40" spans="1:26">
      <c r="A40" s="6" t="s">
        <v>153</v>
      </c>
      <c r="B40" s="6"/>
      <c r="C40" s="80">
        <f>Number_of_Voice_Interactions_per_Day*Number_of_Handling_Resources_per_Voice_Interaction</f>
        <v>200000</v>
      </c>
      <c r="D40" s="73">
        <f>TABLE_SIZES[[#This Row],[Data Bytes per Day]]*Days_to_Keep_GIDB_Data</f>
        <v>4587520000</v>
      </c>
      <c r="E40" s="73">
        <f>TABLE_SIZES[[#This Row],[Index Bytes per Day]]*Days_to_Keep_GIDB_Data</f>
        <v>424804352</v>
      </c>
      <c r="F40" s="73">
        <f>DBMS_Block_Size*CEILING(TABLE_SIZES[[#This Row],[Rows per Day]]/TABLE_SIZES[[#This Row],[Data Rows per Block]],1)</f>
        <v>327680000</v>
      </c>
      <c r="G40" s="73">
        <f>DBMS_Block_Size*CEILING(TABLE_SIZES[[#This Row],[Rows per Day]]/TABLE_SIZES[[#This Row],[Index Rows per Block]],1)</f>
        <v>30343168</v>
      </c>
      <c r="H40" s="4">
        <f>INDEX(TABLE_SIZES[[#This Row],[TBL_ORACLE]:[TBL_DB2]],,CODE_CURRENT)</f>
        <v>1246</v>
      </c>
      <c r="I40" s="73">
        <f>FLOOR(DBMS_Data_Block_Free_Size/TABLE_SIZES[[#This Row],[Data Row Size]],1)</f>
        <v>5</v>
      </c>
      <c r="J40" s="73">
        <f>FLOOR(DBMS_Data_Block_Free_Size/TABLE_SIZES[[#This Row],[Index Row Size]],1)</f>
        <v>54</v>
      </c>
      <c r="K40" s="71">
        <f>INDEX(TABLE_SIZES[[#This Row],[IDX_ORACLE]:[IDX_DB2]],,CODE_CURRENT)</f>
        <v>134</v>
      </c>
      <c r="L40" s="2"/>
      <c r="M40" s="56">
        <f>SUMIF(COL_SIZES[table_name],TABLE_SIZES[[#This Row],[Table]],COL_SIZES[Oracle]) + INDEX(DBMS_Data_Block_Header,,CODE_ORACLE)</f>
        <v>1246</v>
      </c>
      <c r="N40" s="56">
        <f>SUMIF(COL_SIZES[table_name],TABLE_SIZES[[#This Row],[Table]],COL_SIZES[MSSQL]) + INDEX(DBMS_Data_Block_Header,,CODE_MSSQL)</f>
        <v>1056</v>
      </c>
      <c r="O40" s="56">
        <f>SUMIF(COL_SIZES[table_name],TABLE_SIZES[[#This Row],[Table]],COL_SIZES[DB2]) + INDEX(DBMS_Data_Block_Header,,CODE_DB2)</f>
        <v>1275</v>
      </c>
      <c r="P40" s="56">
        <f>SUMIF(IDX_SIZES[table_name],$A40,IDX_SIZES[INDEX_COUNT])</f>
        <v>3</v>
      </c>
      <c r="Q40" s="56">
        <f>SUMIF(IDX_SIZES[table_name],$A40,IDX_SIZES[NULLABLE_COUNT])</f>
        <v>1</v>
      </c>
      <c r="R40" s="70">
        <f>SUMIF(IDX_SIZES[table_name],TABLE_SIZES[[#This Row],[Table]],IDX_SIZES[Oracle]) + TABLE_SIZES[[#This Row],[INDEX_COUNT]]*INDEX(DBMS_Index_Row_Header,,CODE_ORACLE) + TABLE_SIZES[[#This Row],[NULLABLE_COUNT]]</f>
        <v>134</v>
      </c>
      <c r="S40" s="70">
        <f>SUMIF(IDX_SIZES[table_name],TABLE_SIZES[[#This Row],[Table]],IDX_SIZES[MSSQL]) + TABLE_SIZES[[#This Row],[INDEX_COUNT]]*INDEX(DBMS_Index_Row_Header,,CODE_MSSQL) + TABLE_SIZES[[#This Row],[NULLABLE_COUNT]]</f>
        <v>153</v>
      </c>
      <c r="T40" s="70">
        <f>SUMIF(IDX_SIZES[table_name],TABLE_SIZES[[#This Row],[Table]],IDX_SIZES[DB2]) + TABLE_SIZES[[#This Row],[INDEX_COUNT]]*INDEX(DBMS_Index_Row_Header,,CODE_DB2) + TABLE_SIZES[[#This Row],[NULLABLE_COUNT]]</f>
        <v>138</v>
      </c>
      <c r="U40" s="68"/>
      <c r="V40"/>
      <c r="Z40"/>
    </row>
    <row r="41" spans="1:26">
      <c r="A41" s="6" t="s">
        <v>150</v>
      </c>
      <c r="B41" s="6"/>
      <c r="C41" s="73">
        <f>Number_of_MM_Interactions_per_Day</f>
        <v>30000</v>
      </c>
      <c r="D41" s="73">
        <f>TABLE_SIZES[[#This Row],[Data Bytes per Day]]*Average_Days_to_Keep_GIDB_MM_Ixn</f>
        <v>761856000</v>
      </c>
      <c r="E41" s="73">
        <f>TABLE_SIZES[[#This Row],[Index Bytes per Day]]*Average_Days_to_Keep_GIDB_MM_Ixn</f>
        <v>102977536</v>
      </c>
      <c r="F41" s="73">
        <f>DBMS_Block_Size*CEILING(TABLE_SIZES[[#This Row],[Rows per Day]]/TABLE_SIZES[[#This Row],[Data Rows per Block]],1)</f>
        <v>49152000</v>
      </c>
      <c r="G41" s="73">
        <f>DBMS_Block_Size*CEILING(TABLE_SIZES[[#This Row],[Rows per Day]]/TABLE_SIZES[[#This Row],[Index Rows per Block]],1)</f>
        <v>6643712</v>
      </c>
      <c r="H41" s="4">
        <f>INDEX(TABLE_SIZES[[#This Row],[TBL_ORACLE]:[TBL_DB2]],,CODE_CURRENT)</f>
        <v>1246</v>
      </c>
      <c r="I41" s="73">
        <f>FLOOR(DBMS_Data_Block_Free_Size/TABLE_SIZES[[#This Row],[Data Row Size]],1)</f>
        <v>5</v>
      </c>
      <c r="J41" s="73">
        <f>FLOOR(DBMS_Data_Block_Free_Size/TABLE_SIZES[[#This Row],[Index Row Size]],1)</f>
        <v>37</v>
      </c>
      <c r="K41" s="71">
        <f>INDEX(TABLE_SIZES[[#This Row],[IDX_ORACLE]:[IDX_DB2]],,CODE_CURRENT)</f>
        <v>193</v>
      </c>
      <c r="L41" s="2"/>
      <c r="M41" s="56">
        <f>SUMIF(COL_SIZES[table_name],TABLE_SIZES[[#This Row],[Table]],COL_SIZES[Oracle]) + INDEX(DBMS_Data_Block_Header,,CODE_ORACLE)</f>
        <v>1246</v>
      </c>
      <c r="N41" s="56">
        <f>SUMIF(COL_SIZES[table_name],TABLE_SIZES[[#This Row],[Table]],COL_SIZES[MSSQL]) + INDEX(DBMS_Data_Block_Header,,CODE_MSSQL)</f>
        <v>1056</v>
      </c>
      <c r="O41" s="56">
        <f>SUMIF(COL_SIZES[table_name],TABLE_SIZES[[#This Row],[Table]],COL_SIZES[DB2]) + INDEX(DBMS_Data_Block_Header,,CODE_DB2)</f>
        <v>1275</v>
      </c>
      <c r="P41" s="56">
        <f>SUMIF(IDX_SIZES[table_name],$A41,IDX_SIZES[INDEX_COUNT])</f>
        <v>4</v>
      </c>
      <c r="Q41" s="56">
        <f>SUMIF(IDX_SIZES[table_name],$A41,IDX_SIZES[NULLABLE_COUNT])</f>
        <v>2</v>
      </c>
      <c r="R41" s="70">
        <f>SUMIF(IDX_SIZES[table_name],TABLE_SIZES[[#This Row],[Table]],IDX_SIZES[Oracle]) + TABLE_SIZES[[#This Row],[INDEX_COUNT]]*INDEX(DBMS_Index_Row_Header,,CODE_ORACLE) + TABLE_SIZES[[#This Row],[NULLABLE_COUNT]]</f>
        <v>193</v>
      </c>
      <c r="S41" s="70">
        <f>SUMIF(IDX_SIZES[table_name],TABLE_SIZES[[#This Row],[Table]],IDX_SIZES[MSSQL]) + TABLE_SIZES[[#This Row],[INDEX_COUNT]]*INDEX(DBMS_Index_Row_Header,,CODE_MSSQL) + TABLE_SIZES[[#This Row],[NULLABLE_COUNT]]</f>
        <v>220</v>
      </c>
      <c r="T41" s="70">
        <f>SUMIF(IDX_SIZES[table_name],TABLE_SIZES[[#This Row],[Table]],IDX_SIZES[DB2]) + TABLE_SIZES[[#This Row],[INDEX_COUNT]]*INDEX(DBMS_Index_Row_Header,,CODE_DB2) + TABLE_SIZES[[#This Row],[NULLABLE_COUNT]]</f>
        <v>199</v>
      </c>
      <c r="U41" s="68"/>
      <c r="V41"/>
      <c r="Z41"/>
    </row>
    <row r="42" spans="1:26">
      <c r="A42" s="6" t="s">
        <v>178</v>
      </c>
      <c r="B42" s="6"/>
      <c r="C42" s="73">
        <f>Number_of_Voice_Interactions_per_Day*(Number_of_Handling_Resources_per_Voice_Interaction + Number_of_Mediation_Resources_per_Voice_Interaction)</f>
        <v>400000</v>
      </c>
      <c r="D42" s="73">
        <f>TABLE_SIZES[[#This Row],[Data Bytes per Day]]*Days_to_Keep_GIDB_Data</f>
        <v>9175040000</v>
      </c>
      <c r="E42" s="73">
        <f>TABLE_SIZES[[#This Row],[Index Bytes per Day]]*Days_to_Keep_GIDB_Data</f>
        <v>1310769152</v>
      </c>
      <c r="F42" s="73">
        <f>DBMS_Block_Size*CEILING(TABLE_SIZES[[#This Row],[Rows per Day]]/TABLE_SIZES[[#This Row],[Data Rows per Block]],1)</f>
        <v>655360000</v>
      </c>
      <c r="G42" s="73">
        <f>DBMS_Block_Size*CEILING(TABLE_SIZES[[#This Row],[Rows per Day]]/TABLE_SIZES[[#This Row],[Index Rows per Block]],1)</f>
        <v>93626368</v>
      </c>
      <c r="H42" s="4">
        <f>INDEX(TABLE_SIZES[[#This Row],[TBL_ORACLE]:[TBL_DB2]],,CODE_CURRENT)</f>
        <v>1347</v>
      </c>
      <c r="I42" s="73">
        <f>FLOOR(DBMS_Data_Block_Free_Size/TABLE_SIZES[[#This Row],[Data Row Size]],1)</f>
        <v>5</v>
      </c>
      <c r="J42" s="73">
        <f>FLOOR(DBMS_Data_Block_Free_Size/TABLE_SIZES[[#This Row],[Index Row Size]],1)</f>
        <v>35</v>
      </c>
      <c r="K42" s="71">
        <f>INDEX(TABLE_SIZES[[#This Row],[IDX_ORACLE]:[IDX_DB2]],,CODE_CURRENT)</f>
        <v>208</v>
      </c>
      <c r="L42" s="2"/>
      <c r="M42" s="56">
        <f>SUMIF(COL_SIZES[table_name],TABLE_SIZES[[#This Row],[Table]],COL_SIZES[Oracle]) + INDEX(DBMS_Data_Block_Header,,CODE_ORACLE)</f>
        <v>1347</v>
      </c>
      <c r="N42" s="56">
        <f>SUMIF(COL_SIZES[table_name],TABLE_SIZES[[#This Row],[Table]],COL_SIZES[MSSQL]) + INDEX(DBMS_Data_Block_Header,,CODE_MSSQL)</f>
        <v>1135</v>
      </c>
      <c r="O42" s="56">
        <f>SUMIF(COL_SIZES[table_name],TABLE_SIZES[[#This Row],[Table]],COL_SIZES[DB2]) + INDEX(DBMS_Data_Block_Header,,CODE_DB2)</f>
        <v>1373</v>
      </c>
      <c r="P42" s="56">
        <f>SUMIF(IDX_SIZES[table_name],$A42,IDX_SIZES[INDEX_COUNT])</f>
        <v>5</v>
      </c>
      <c r="Q42" s="56">
        <f>SUMIF(IDX_SIZES[table_name],$A42,IDX_SIZES[NULLABLE_COUNT])</f>
        <v>0</v>
      </c>
      <c r="R42" s="70">
        <f>SUMIF(IDX_SIZES[table_name],TABLE_SIZES[[#This Row],[Table]],IDX_SIZES[Oracle]) + TABLE_SIZES[[#This Row],[INDEX_COUNT]]*INDEX(DBMS_Index_Row_Header,,CODE_ORACLE) + TABLE_SIZES[[#This Row],[NULLABLE_COUNT]]</f>
        <v>208</v>
      </c>
      <c r="S42" s="70">
        <f>SUMIF(IDX_SIZES[table_name],TABLE_SIZES[[#This Row],[Table]],IDX_SIZES[MSSQL]) + TABLE_SIZES[[#This Row],[INDEX_COUNT]]*INDEX(DBMS_Index_Row_Header,,CODE_MSSQL) + TABLE_SIZES[[#This Row],[NULLABLE_COUNT]]</f>
        <v>243</v>
      </c>
      <c r="T42" s="70">
        <f>SUMIF(IDX_SIZES[table_name],TABLE_SIZES[[#This Row],[Table]],IDX_SIZES[DB2]) + TABLE_SIZES[[#This Row],[INDEX_COUNT]]*INDEX(DBMS_Index_Row_Header,,CODE_DB2) + TABLE_SIZES[[#This Row],[NULLABLE_COUNT]]</f>
        <v>214</v>
      </c>
      <c r="U42" s="68"/>
      <c r="V42"/>
      <c r="Z42"/>
    </row>
    <row r="43" spans="1:26">
      <c r="A43" s="6" t="s">
        <v>175</v>
      </c>
      <c r="B43" s="6"/>
      <c r="C43" s="73">
        <f>Number_of_MM_Interactions_per_Day*(Number_of_Handling_Resources_per_MM_Interaction + Number_of_Mediation_Resources_per_MM_Interaction)</f>
        <v>150000</v>
      </c>
      <c r="D43" s="73">
        <f>TABLE_SIZES[[#This Row],[Data Bytes per Day]]*Average_Days_to_Keep_GIDB_MM_Ixn</f>
        <v>3809280000</v>
      </c>
      <c r="E43" s="73">
        <f>TABLE_SIZES[[#This Row],[Index Bytes per Day]]*Average_Days_to_Keep_GIDB_MM_Ixn</f>
        <v>396800000</v>
      </c>
      <c r="F43" s="73">
        <f>DBMS_Block_Size*CEILING(TABLE_SIZES[[#This Row],[Rows per Day]]/TABLE_SIZES[[#This Row],[Data Rows per Block]],1)</f>
        <v>245760000</v>
      </c>
      <c r="G43" s="73">
        <f>DBMS_Block_Size*CEILING(TABLE_SIZES[[#This Row],[Rows per Day]]/TABLE_SIZES[[#This Row],[Index Rows per Block]],1)</f>
        <v>25600000</v>
      </c>
      <c r="H43" s="4">
        <f>INDEX(TABLE_SIZES[[#This Row],[TBL_ORACLE]:[TBL_DB2]],,CODE_CURRENT)</f>
        <v>1347</v>
      </c>
      <c r="I43" s="73">
        <f>FLOOR(DBMS_Data_Block_Free_Size/TABLE_SIZES[[#This Row],[Data Row Size]],1)</f>
        <v>5</v>
      </c>
      <c r="J43" s="73">
        <f>FLOOR(DBMS_Data_Block_Free_Size/TABLE_SIZES[[#This Row],[Index Row Size]],1)</f>
        <v>48</v>
      </c>
      <c r="K43" s="71">
        <f>INDEX(TABLE_SIZES[[#This Row],[IDX_ORACLE]:[IDX_DB2]],,CODE_CURRENT)</f>
        <v>150</v>
      </c>
      <c r="L43" s="2"/>
      <c r="M43" s="56">
        <f>SUMIF(COL_SIZES[table_name],TABLE_SIZES[[#This Row],[Table]],COL_SIZES[Oracle]) + INDEX(DBMS_Data_Block_Header,,CODE_ORACLE)</f>
        <v>1347</v>
      </c>
      <c r="N43" s="56">
        <f>SUMIF(COL_SIZES[table_name],TABLE_SIZES[[#This Row],[Table]],COL_SIZES[MSSQL]) + INDEX(DBMS_Data_Block_Header,,CODE_MSSQL)</f>
        <v>1135</v>
      </c>
      <c r="O43" s="56">
        <f>SUMIF(COL_SIZES[table_name],TABLE_SIZES[[#This Row],[Table]],COL_SIZES[DB2]) + INDEX(DBMS_Data_Block_Header,,CODE_DB2)</f>
        <v>1373</v>
      </c>
      <c r="P43" s="56">
        <f>SUMIF(IDX_SIZES[table_name],$A43,IDX_SIZES[INDEX_COUNT])</f>
        <v>4</v>
      </c>
      <c r="Q43" s="56">
        <f>SUMIF(IDX_SIZES[table_name],$A43,IDX_SIZES[NULLABLE_COUNT])</f>
        <v>0</v>
      </c>
      <c r="R43" s="70">
        <f>SUMIF(IDX_SIZES[table_name],TABLE_SIZES[[#This Row],[Table]],IDX_SIZES[Oracle]) + TABLE_SIZES[[#This Row],[INDEX_COUNT]]*INDEX(DBMS_Index_Row_Header,,CODE_ORACLE) + TABLE_SIZES[[#This Row],[NULLABLE_COUNT]]</f>
        <v>150</v>
      </c>
      <c r="S43" s="70">
        <f>SUMIF(IDX_SIZES[table_name],TABLE_SIZES[[#This Row],[Table]],IDX_SIZES[MSSQL]) + TABLE_SIZES[[#This Row],[INDEX_COUNT]]*INDEX(DBMS_Index_Row_Header,,CODE_MSSQL) + TABLE_SIZES[[#This Row],[NULLABLE_COUNT]]</f>
        <v>177</v>
      </c>
      <c r="T43" s="70">
        <f>SUMIF(IDX_SIZES[table_name],TABLE_SIZES[[#This Row],[Table]],IDX_SIZES[DB2]) + TABLE_SIZES[[#This Row],[INDEX_COUNT]]*INDEX(DBMS_Index_Row_Header,,CODE_DB2) + TABLE_SIZES[[#This Row],[NULLABLE_COUNT]]</f>
        <v>154</v>
      </c>
      <c r="U43" s="68"/>
      <c r="V43"/>
      <c r="Z43"/>
    </row>
    <row r="44" spans="1:26">
      <c r="A44" s="6" t="s">
        <v>174</v>
      </c>
      <c r="B44" s="6"/>
      <c r="C44" s="73">
        <f>GIDB_G_PARTY_V*(Percentage_of_Handling_Resource_per_Voice_Interaction*Number_of_Handling_Resource_State_Changes_per_Voice_Interaction+Percentage_of_Mediation_Resource_per_Voice_Interaction*Number_of_Mediation_Resources_per_Voice_Interaction)</f>
        <v>1064000</v>
      </c>
      <c r="D44" s="73">
        <f>TABLE_SIZES[[#This Row],[Data Bytes per Day]]*Days_to_Keep_GIDB_Data</f>
        <v>17432576000</v>
      </c>
      <c r="E44" s="73">
        <f>TABLE_SIZES[[#This Row],[Index Bytes per Day]]*Days_to_Keep_GIDB_Data</f>
        <v>1271201792</v>
      </c>
      <c r="F44" s="73">
        <f>DBMS_Block_Size*CEILING(TABLE_SIZES[[#This Row],[Rows per Day]]/TABLE_SIZES[[#This Row],[Data Rows per Block]],1)</f>
        <v>1245184000</v>
      </c>
      <c r="G44" s="73">
        <f>DBMS_Block_Size*CEILING(TABLE_SIZES[[#This Row],[Rows per Day]]/TABLE_SIZES[[#This Row],[Index Rows per Block]],1)</f>
        <v>90800128</v>
      </c>
      <c r="H44" s="4">
        <f>INDEX(TABLE_SIZES[[#This Row],[TBL_ORACLE]:[TBL_DB2]],,CODE_CURRENT)</f>
        <v>958</v>
      </c>
      <c r="I44" s="73">
        <f>FLOOR(DBMS_Data_Block_Free_Size/TABLE_SIZES[[#This Row],[Data Row Size]],1)</f>
        <v>7</v>
      </c>
      <c r="J44" s="73">
        <f>FLOOR(DBMS_Data_Block_Free_Size/TABLE_SIZES[[#This Row],[Index Row Size]],1)</f>
        <v>96</v>
      </c>
      <c r="K44" s="71">
        <f>INDEX(TABLE_SIZES[[#This Row],[IDX_ORACLE]:[IDX_DB2]],,CODE_CURRENT)</f>
        <v>76</v>
      </c>
      <c r="L44" s="2"/>
      <c r="M44" s="56">
        <f>SUMIF(COL_SIZES[table_name],TABLE_SIZES[[#This Row],[Table]],COL_SIZES[Oracle]) + INDEX(DBMS_Data_Block_Header,,CODE_ORACLE)</f>
        <v>958</v>
      </c>
      <c r="N44" s="56">
        <f>SUMIF(COL_SIZES[table_name],TABLE_SIZES[[#This Row],[Table]],COL_SIZES[MSSQL]) + INDEX(DBMS_Data_Block_Header,,CODE_MSSQL)</f>
        <v>755</v>
      </c>
      <c r="O44" s="56">
        <f>SUMIF(COL_SIZES[table_name],TABLE_SIZES[[#This Row],[Table]],COL_SIZES[DB2]) + INDEX(DBMS_Data_Block_Header,,CODE_DB2)</f>
        <v>975</v>
      </c>
      <c r="P44" s="56">
        <f>SUMIF(IDX_SIZES[table_name],$A44,IDX_SIZES[INDEX_COUNT])</f>
        <v>2</v>
      </c>
      <c r="Q44" s="56">
        <f>SUMIF(IDX_SIZES[table_name],$A44,IDX_SIZES[NULLABLE_COUNT])</f>
        <v>1</v>
      </c>
      <c r="R44" s="70">
        <f>SUMIF(IDX_SIZES[table_name],TABLE_SIZES[[#This Row],[Table]],IDX_SIZES[Oracle]) + TABLE_SIZES[[#This Row],[INDEX_COUNT]]*INDEX(DBMS_Index_Row_Header,,CODE_ORACLE) + TABLE_SIZES[[#This Row],[NULLABLE_COUNT]]</f>
        <v>76</v>
      </c>
      <c r="S44" s="70">
        <f>SUMIF(IDX_SIZES[table_name],TABLE_SIZES[[#This Row],[Table]],IDX_SIZES[MSSQL]) + TABLE_SIZES[[#This Row],[INDEX_COUNT]]*INDEX(DBMS_Index_Row_Header,,CODE_MSSQL) + TABLE_SIZES[[#This Row],[NULLABLE_COUNT]]</f>
        <v>87</v>
      </c>
      <c r="T44" s="70">
        <f>SUMIF(IDX_SIZES[table_name],TABLE_SIZES[[#This Row],[Table]],IDX_SIZES[DB2]) + TABLE_SIZES[[#This Row],[INDEX_COUNT]]*INDEX(DBMS_Index_Row_Header,,CODE_DB2) + TABLE_SIZES[[#This Row],[NULLABLE_COUNT]]</f>
        <v>78</v>
      </c>
      <c r="U44" s="68"/>
      <c r="V44"/>
      <c r="Z44"/>
    </row>
    <row r="45" spans="1:26">
      <c r="A45" s="6" t="s">
        <v>173</v>
      </c>
      <c r="B45" s="6"/>
      <c r="C45" s="73">
        <f>GIDB_G_PARTY_MM*(Percentage_of_Handling_Resource_per_MM_Interaction*Number_of_Handling_Resource_State_Changes_per_MM_Interaction+Percentage_of_Mediation_Resource_per_MM_Interaction*Number_of_Mediation_Resources_per_MM_Interaction)</f>
        <v>399000</v>
      </c>
      <c r="D45" s="73">
        <f>TABLE_SIZES[[#This Row],[Data Bytes per Day]]*Average_Days_to_Keep_GIDB_MM_Ixn</f>
        <v>7237632000</v>
      </c>
      <c r="E45" s="73">
        <f>TABLE_SIZES[[#This Row],[Index Bytes per Day]]*Average_Days_to_Keep_GIDB_MM_Ixn</f>
        <v>527839232</v>
      </c>
      <c r="F45" s="73">
        <f>DBMS_Block_Size*CEILING(TABLE_SIZES[[#This Row],[Rows per Day]]/TABLE_SIZES[[#This Row],[Data Rows per Block]],1)</f>
        <v>466944000</v>
      </c>
      <c r="G45" s="73">
        <f>DBMS_Block_Size*CEILING(TABLE_SIZES[[#This Row],[Rows per Day]]/TABLE_SIZES[[#This Row],[Index Rows per Block]],1)</f>
        <v>34054144</v>
      </c>
      <c r="H45" s="4">
        <f>INDEX(TABLE_SIZES[[#This Row],[TBL_ORACLE]:[TBL_DB2]],,CODE_CURRENT)</f>
        <v>958</v>
      </c>
      <c r="I45" s="73">
        <f>FLOOR(DBMS_Data_Block_Free_Size/TABLE_SIZES[[#This Row],[Data Row Size]],1)</f>
        <v>7</v>
      </c>
      <c r="J45" s="73">
        <f>FLOOR(DBMS_Data_Block_Free_Size/TABLE_SIZES[[#This Row],[Index Row Size]],1)</f>
        <v>96</v>
      </c>
      <c r="K45" s="71">
        <f>INDEX(TABLE_SIZES[[#This Row],[IDX_ORACLE]:[IDX_DB2]],,CODE_CURRENT)</f>
        <v>76</v>
      </c>
      <c r="L45" s="2"/>
      <c r="M45" s="56">
        <f>SUMIF(COL_SIZES[table_name],TABLE_SIZES[[#This Row],[Table]],COL_SIZES[Oracle]) + INDEX(DBMS_Data_Block_Header,,CODE_ORACLE)</f>
        <v>958</v>
      </c>
      <c r="N45" s="56">
        <f>SUMIF(COL_SIZES[table_name],TABLE_SIZES[[#This Row],[Table]],COL_SIZES[MSSQL]) + INDEX(DBMS_Data_Block_Header,,CODE_MSSQL)</f>
        <v>755</v>
      </c>
      <c r="O45" s="56">
        <f>SUMIF(COL_SIZES[table_name],TABLE_SIZES[[#This Row],[Table]],COL_SIZES[DB2]) + INDEX(DBMS_Data_Block_Header,,CODE_DB2)</f>
        <v>975</v>
      </c>
      <c r="P45" s="56">
        <f>SUMIF(IDX_SIZES[table_name],$A45,IDX_SIZES[INDEX_COUNT])</f>
        <v>2</v>
      </c>
      <c r="Q45" s="56">
        <f>SUMIF(IDX_SIZES[table_name],$A45,IDX_SIZES[NULLABLE_COUNT])</f>
        <v>1</v>
      </c>
      <c r="R45" s="70">
        <f>SUMIF(IDX_SIZES[table_name],TABLE_SIZES[[#This Row],[Table]],IDX_SIZES[Oracle]) + TABLE_SIZES[[#This Row],[INDEX_COUNT]]*INDEX(DBMS_Index_Row_Header,,CODE_ORACLE) + TABLE_SIZES[[#This Row],[NULLABLE_COUNT]]</f>
        <v>76</v>
      </c>
      <c r="S45" s="70">
        <f>SUMIF(IDX_SIZES[table_name],TABLE_SIZES[[#This Row],[Table]],IDX_SIZES[MSSQL]) + TABLE_SIZES[[#This Row],[INDEX_COUNT]]*INDEX(DBMS_Index_Row_Header,,CODE_MSSQL) + TABLE_SIZES[[#This Row],[NULLABLE_COUNT]]</f>
        <v>87</v>
      </c>
      <c r="T45" s="70">
        <f>SUMIF(IDX_SIZES[table_name],TABLE_SIZES[[#This Row],[Table]],IDX_SIZES[DB2]) + TABLE_SIZES[[#This Row],[INDEX_COUNT]]*INDEX(DBMS_Index_Row_Header,,CODE_DB2) + TABLE_SIZES[[#This Row],[NULLABLE_COUNT]]</f>
        <v>78</v>
      </c>
      <c r="U45" s="68"/>
      <c r="V45"/>
      <c r="Z45"/>
    </row>
    <row r="46" spans="1:26">
      <c r="A46" s="6" t="s">
        <v>184</v>
      </c>
      <c r="B46" s="6"/>
      <c r="C46" s="73">
        <f>Number_of_Voice_Interactions_per_Day*Number_of_UD_changes_per_Voice_Ixn</f>
        <v>900000</v>
      </c>
      <c r="D46" s="73">
        <f>TABLE_SIZES[[#This Row],[Data Bytes per Day]]*Days_to_Keep_GIDB_Data</f>
        <v>20643840000</v>
      </c>
      <c r="E46" s="73">
        <f>TABLE_SIZES[[#This Row],[Index Bytes per Day]]*Days_to_Keep_GIDB_Data</f>
        <v>254951424</v>
      </c>
      <c r="F46" s="73">
        <f>DBMS_Block_Size*CEILING(TABLE_SIZES[[#This Row],[Rows per Day]]/TABLE_SIZES[[#This Row],[Data Rows per Block]],1)</f>
        <v>1474560000</v>
      </c>
      <c r="G46" s="73">
        <f>DBMS_Block_Size*CEILING(TABLE_SIZES[[#This Row],[Rows per Day]]/TABLE_SIZES[[#This Row],[Index Rows per Block]],1)</f>
        <v>18210816</v>
      </c>
      <c r="H46" s="4">
        <f>INDEX(TABLE_SIZES[[#This Row],[TBL_ORACLE]:[TBL_DB2]],,CODE_CURRENT)</f>
        <v>1266</v>
      </c>
      <c r="I46" s="73">
        <f>FLOOR(DBMS_Data_Block_Free_Size/TABLE_SIZES[[#This Row],[Data Row Size]],1)</f>
        <v>5</v>
      </c>
      <c r="J46" s="73">
        <f>FLOOR(DBMS_Data_Block_Free_Size/TABLE_SIZES[[#This Row],[Index Row Size]],1)</f>
        <v>405</v>
      </c>
      <c r="K46" s="71">
        <f>INDEX(TABLE_SIZES[[#This Row],[IDX_ORACLE]:[IDX_DB2]],,CODE_CURRENT)</f>
        <v>18</v>
      </c>
      <c r="L46" s="2"/>
      <c r="M46" s="56">
        <f>SUMIF(COL_SIZES[table_name],TABLE_SIZES[[#This Row],[Table]],COL_SIZES[Oracle]) + INDEX(DBMS_Data_Block_Header,,CODE_ORACLE)</f>
        <v>1266</v>
      </c>
      <c r="N46" s="56">
        <f>SUMIF(COL_SIZES[table_name],TABLE_SIZES[[#This Row],[Table]],COL_SIZES[MSSQL]) + INDEX(DBMS_Data_Block_Header,,CODE_MSSQL)</f>
        <v>1082</v>
      </c>
      <c r="O46" s="56">
        <f>SUMIF(COL_SIZES[table_name],TABLE_SIZES[[#This Row],[Table]],COL_SIZES[DB2]) + INDEX(DBMS_Data_Block_Header,,CODE_DB2)</f>
        <v>1286</v>
      </c>
      <c r="P46" s="56">
        <f>SUMIF(IDX_SIZES[table_name],$A46,IDX_SIZES[INDEX_COUNT])</f>
        <v>1</v>
      </c>
      <c r="Q46" s="56">
        <f>SUMIF(IDX_SIZES[table_name],$A46,IDX_SIZES[NULLABLE_COUNT])</f>
        <v>1</v>
      </c>
      <c r="R46" s="70">
        <f>SUMIF(IDX_SIZES[table_name],TABLE_SIZES[[#This Row],[Table]],IDX_SIZES[Oracle]) + TABLE_SIZES[[#This Row],[INDEX_COUNT]]*INDEX(DBMS_Index_Row_Header,,CODE_ORACLE) + TABLE_SIZES[[#This Row],[NULLABLE_COUNT]]</f>
        <v>18</v>
      </c>
      <c r="S46" s="70">
        <f>SUMIF(IDX_SIZES[table_name],TABLE_SIZES[[#This Row],[Table]],IDX_SIZES[MSSQL]) + TABLE_SIZES[[#This Row],[INDEX_COUNT]]*INDEX(DBMS_Index_Row_Header,,CODE_MSSQL) + TABLE_SIZES[[#This Row],[NULLABLE_COUNT]]</f>
        <v>21</v>
      </c>
      <c r="T46" s="70">
        <f>SUMIF(IDX_SIZES[table_name],TABLE_SIZES[[#This Row],[Table]],IDX_SIZES[DB2]) + TABLE_SIZES[[#This Row],[INDEX_COUNT]]*INDEX(DBMS_Index_Row_Header,,CODE_DB2) + TABLE_SIZES[[#This Row],[NULLABLE_COUNT]]</f>
        <v>18</v>
      </c>
      <c r="U46" s="68"/>
      <c r="V46"/>
      <c r="Z46"/>
    </row>
    <row r="47" spans="1:26">
      <c r="A47" s="6" t="s">
        <v>183</v>
      </c>
      <c r="B47" s="6"/>
      <c r="C47" s="73">
        <f>Number_of_MM_Interactions_per_Day*Number_of_UD_changes_per_MM_Ixn</f>
        <v>345000</v>
      </c>
      <c r="D47" s="73">
        <f>TABLE_SIZES[[#This Row],[Data Bytes per Day]]*Average_Days_to_Keep_GIDB_MM_Ixn</f>
        <v>8761344000</v>
      </c>
      <c r="E47" s="73">
        <f>TABLE_SIZES[[#This Row],[Index Bytes per Day]]*Average_Days_to_Keep_GIDB_MM_Ixn</f>
        <v>456351744</v>
      </c>
      <c r="F47" s="73">
        <f>DBMS_Block_Size*CEILING(TABLE_SIZES[[#This Row],[Rows per Day]]/TABLE_SIZES[[#This Row],[Data Rows per Block]],1)</f>
        <v>565248000</v>
      </c>
      <c r="G47" s="73">
        <f>DBMS_Block_Size*CEILING(TABLE_SIZES[[#This Row],[Rows per Day]]/TABLE_SIZES[[#This Row],[Index Rows per Block]],1)</f>
        <v>29442048</v>
      </c>
      <c r="H47" s="4">
        <f>INDEX(TABLE_SIZES[[#This Row],[TBL_ORACLE]:[TBL_DB2]],,CODE_CURRENT)</f>
        <v>1266</v>
      </c>
      <c r="I47" s="73">
        <f>FLOOR(DBMS_Data_Block_Free_Size/TABLE_SIZES[[#This Row],[Data Row Size]],1)</f>
        <v>5</v>
      </c>
      <c r="J47" s="73">
        <f>FLOOR(DBMS_Data_Block_Free_Size/TABLE_SIZES[[#This Row],[Index Row Size]],1)</f>
        <v>96</v>
      </c>
      <c r="K47" s="71">
        <f>INDEX(TABLE_SIZES[[#This Row],[IDX_ORACLE]:[IDX_DB2]],,CODE_CURRENT)</f>
        <v>76</v>
      </c>
      <c r="L47" s="2"/>
      <c r="M47" s="56">
        <f>SUMIF(COL_SIZES[table_name],TABLE_SIZES[[#This Row],[Table]],COL_SIZES[Oracle]) + INDEX(DBMS_Data_Block_Header,,CODE_ORACLE)</f>
        <v>1266</v>
      </c>
      <c r="N47" s="56">
        <f>SUMIF(COL_SIZES[table_name],TABLE_SIZES[[#This Row],[Table]],COL_SIZES[MSSQL]) + INDEX(DBMS_Data_Block_Header,,CODE_MSSQL)</f>
        <v>1082</v>
      </c>
      <c r="O47" s="56">
        <f>SUMIF(COL_SIZES[table_name],TABLE_SIZES[[#This Row],[Table]],COL_SIZES[DB2]) + INDEX(DBMS_Data_Block_Header,,CODE_DB2)</f>
        <v>1286</v>
      </c>
      <c r="P47" s="56">
        <f>SUMIF(IDX_SIZES[table_name],$A47,IDX_SIZES[INDEX_COUNT])</f>
        <v>2</v>
      </c>
      <c r="Q47" s="56">
        <f>SUMIF(IDX_SIZES[table_name],$A47,IDX_SIZES[NULLABLE_COUNT])</f>
        <v>1</v>
      </c>
      <c r="R47" s="70">
        <f>SUMIF(IDX_SIZES[table_name],TABLE_SIZES[[#This Row],[Table]],IDX_SIZES[Oracle]) + TABLE_SIZES[[#This Row],[INDEX_COUNT]]*INDEX(DBMS_Index_Row_Header,,CODE_ORACLE) + TABLE_SIZES[[#This Row],[NULLABLE_COUNT]]</f>
        <v>76</v>
      </c>
      <c r="S47" s="70">
        <f>SUMIF(IDX_SIZES[table_name],TABLE_SIZES[[#This Row],[Table]],IDX_SIZES[MSSQL]) + TABLE_SIZES[[#This Row],[INDEX_COUNT]]*INDEX(DBMS_Index_Row_Header,,CODE_MSSQL) + TABLE_SIZES[[#This Row],[NULLABLE_COUNT]]</f>
        <v>87</v>
      </c>
      <c r="T47" s="70">
        <f>SUMIF(IDX_SIZES[table_name],TABLE_SIZES[[#This Row],[Table]],IDX_SIZES[DB2]) + TABLE_SIZES[[#This Row],[INDEX_COUNT]]*INDEX(DBMS_Index_Row_Header,,CODE_DB2) + TABLE_SIZES[[#This Row],[NULLABLE_COUNT]]</f>
        <v>78</v>
      </c>
      <c r="U47" s="68"/>
      <c r="V47"/>
      <c r="Z47"/>
    </row>
    <row r="48" spans="1:26">
      <c r="A48" s="6" t="s">
        <v>242</v>
      </c>
      <c r="B48" s="6"/>
      <c r="C48" s="73">
        <f>Number_of_MM_Interactions_per_Day</f>
        <v>30000</v>
      </c>
      <c r="D48" s="73">
        <f>TABLE_SIZES[[#This Row],[Data Bytes per Day]]*Average_Days_to_Keep_GIDB_MM_Ixn</f>
        <v>634880000</v>
      </c>
      <c r="E48" s="73">
        <f>TABLE_SIZES[[#This Row],[Index Bytes per Day]]*Average_Days_to_Keep_GIDB_MM_Ixn</f>
        <v>39743488</v>
      </c>
      <c r="F48" s="73">
        <f>DBMS_Block_Size*CEILING(TABLE_SIZES[[#This Row],[Rows per Day]]/TABLE_SIZES[[#This Row],[Data Rows per Block]],1)</f>
        <v>40960000</v>
      </c>
      <c r="G48" s="73">
        <f>DBMS_Block_Size*CEILING(TABLE_SIZES[[#This Row],[Rows per Day]]/TABLE_SIZES[[#This Row],[Index Rows per Block]],1)</f>
        <v>2564096</v>
      </c>
      <c r="H48" s="4">
        <f>INDEX(TABLE_SIZES[[#This Row],[TBL_ORACLE]:[TBL_DB2]],,CODE_CURRENT)</f>
        <v>1209</v>
      </c>
      <c r="I48" s="73">
        <f>FLOOR(DBMS_Data_Block_Free_Size/TABLE_SIZES[[#This Row],[Data Row Size]],1)</f>
        <v>6</v>
      </c>
      <c r="J48" s="73">
        <f>FLOOR(DBMS_Data_Block_Free_Size/TABLE_SIZES[[#This Row],[Index Row Size]],1)</f>
        <v>96</v>
      </c>
      <c r="K48" s="71">
        <f>INDEX(TABLE_SIZES[[#This Row],[IDX_ORACLE]:[IDX_DB2]],,CODE_CURRENT)</f>
        <v>76</v>
      </c>
      <c r="L48" s="2"/>
      <c r="M48" s="56">
        <f>SUMIF(COL_SIZES[table_name],TABLE_SIZES[[#This Row],[Table]],COL_SIZES[Oracle]) + INDEX(DBMS_Data_Block_Header,,CODE_ORACLE)</f>
        <v>1209</v>
      </c>
      <c r="N48" s="56">
        <f>SUMIF(COL_SIZES[table_name],TABLE_SIZES[[#This Row],[Table]],COL_SIZES[MSSQL]) + INDEX(DBMS_Data_Block_Header,,CODE_MSSQL)</f>
        <v>1065</v>
      </c>
      <c r="O48" s="56">
        <f>SUMIF(COL_SIZES[table_name],TABLE_SIZES[[#This Row],[Table]],COL_SIZES[DB2]) + INDEX(DBMS_Data_Block_Header,,CODE_DB2)</f>
        <v>1241</v>
      </c>
      <c r="P48" s="56">
        <f>SUMIF(IDX_SIZES[table_name],$A48,IDX_SIZES[INDEX_COUNT])</f>
        <v>2</v>
      </c>
      <c r="Q48" s="56">
        <f>SUMIF(IDX_SIZES[table_name],$A48,IDX_SIZES[NULLABLE_COUNT])</f>
        <v>1</v>
      </c>
      <c r="R48" s="70">
        <f>SUMIF(IDX_SIZES[table_name],TABLE_SIZES[[#This Row],[Table]],IDX_SIZES[Oracle]) + TABLE_SIZES[[#This Row],[INDEX_COUNT]]*INDEX(DBMS_Index_Row_Header,,CODE_ORACLE) + TABLE_SIZES[[#This Row],[NULLABLE_COUNT]]</f>
        <v>76</v>
      </c>
      <c r="S48" s="70">
        <f>SUMIF(IDX_SIZES[table_name],TABLE_SIZES[[#This Row],[Table]],IDX_SIZES[MSSQL]) + TABLE_SIZES[[#This Row],[INDEX_COUNT]]*INDEX(DBMS_Index_Row_Header,,CODE_MSSQL) + TABLE_SIZES[[#This Row],[NULLABLE_COUNT]]</f>
        <v>87</v>
      </c>
      <c r="T48" s="70">
        <f>SUMIF(IDX_SIZES[table_name],TABLE_SIZES[[#This Row],[Table]],IDX_SIZES[DB2]) + TABLE_SIZES[[#This Row],[INDEX_COUNT]]*INDEX(DBMS_Index_Row_Header,,CODE_DB2) + TABLE_SIZES[[#This Row],[NULLABLE_COUNT]]</f>
        <v>78</v>
      </c>
      <c r="U48" s="68"/>
      <c r="V48"/>
      <c r="Z48"/>
    </row>
    <row r="49" spans="1:26">
      <c r="A49" s="6" t="s">
        <v>243</v>
      </c>
      <c r="B49" s="6"/>
      <c r="C49" s="73">
        <f>Number_of_MM_Interactions_per_Day</f>
        <v>30000</v>
      </c>
      <c r="D49" s="73">
        <f>TABLE_SIZES[[#This Row],[Data Bytes per Day]]*Average_Days_to_Keep_GIDB_MM_Ixn</f>
        <v>634880000</v>
      </c>
      <c r="E49" s="73">
        <f>TABLE_SIZES[[#This Row],[Index Bytes per Day]]*Average_Days_to_Keep_GIDB_MM_Ixn</f>
        <v>39743488</v>
      </c>
      <c r="F49" s="73">
        <f>DBMS_Block_Size*CEILING(TABLE_SIZES[[#This Row],[Rows per Day]]/TABLE_SIZES[[#This Row],[Data Rows per Block]],1)</f>
        <v>40960000</v>
      </c>
      <c r="G49" s="73">
        <f>DBMS_Block_Size*CEILING(TABLE_SIZES[[#This Row],[Rows per Day]]/TABLE_SIZES[[#This Row],[Index Rows per Block]],1)</f>
        <v>2564096</v>
      </c>
      <c r="H49" s="4">
        <f>INDEX(TABLE_SIZES[[#This Row],[TBL_ORACLE]:[TBL_DB2]],,CODE_CURRENT)</f>
        <v>1088</v>
      </c>
      <c r="I49" s="73">
        <f>FLOOR(DBMS_Data_Block_Free_Size/TABLE_SIZES[[#This Row],[Data Row Size]],1)</f>
        <v>6</v>
      </c>
      <c r="J49" s="73">
        <f>FLOOR(DBMS_Data_Block_Free_Size/TABLE_SIZES[[#This Row],[Index Row Size]],1)</f>
        <v>96</v>
      </c>
      <c r="K49" s="71">
        <f>INDEX(TABLE_SIZES[[#This Row],[IDX_ORACLE]:[IDX_DB2]],,CODE_CURRENT)</f>
        <v>76</v>
      </c>
      <c r="L49" s="2"/>
      <c r="M49" s="56">
        <f>SUMIF(COL_SIZES[table_name],TABLE_SIZES[[#This Row],[Table]],COL_SIZES[Oracle]) + INDEX(DBMS_Data_Block_Header,,CODE_ORACLE)</f>
        <v>1088</v>
      </c>
      <c r="N49" s="56">
        <f>SUMIF(COL_SIZES[table_name],TABLE_SIZES[[#This Row],[Table]],COL_SIZES[MSSQL]) + INDEX(DBMS_Data_Block_Header,,CODE_MSSQL)</f>
        <v>953</v>
      </c>
      <c r="O49" s="56">
        <f>SUMIF(COL_SIZES[table_name],TABLE_SIZES[[#This Row],[Table]],COL_SIZES[DB2]) + INDEX(DBMS_Data_Block_Header,,CODE_DB2)</f>
        <v>1111</v>
      </c>
      <c r="P49" s="56">
        <f>SUMIF(IDX_SIZES[table_name],$A49,IDX_SIZES[INDEX_COUNT])</f>
        <v>2</v>
      </c>
      <c r="Q49" s="56">
        <f>SUMIF(IDX_SIZES[table_name],$A49,IDX_SIZES[NULLABLE_COUNT])</f>
        <v>1</v>
      </c>
      <c r="R49" s="70">
        <f>SUMIF(IDX_SIZES[table_name],TABLE_SIZES[[#This Row],[Table]],IDX_SIZES[Oracle]) + TABLE_SIZES[[#This Row],[INDEX_COUNT]]*INDEX(DBMS_Index_Row_Header,,CODE_ORACLE) + TABLE_SIZES[[#This Row],[NULLABLE_COUNT]]</f>
        <v>76</v>
      </c>
      <c r="S49" s="70">
        <f>SUMIF(IDX_SIZES[table_name],TABLE_SIZES[[#This Row],[Table]],IDX_SIZES[MSSQL]) + TABLE_SIZES[[#This Row],[INDEX_COUNT]]*INDEX(DBMS_Index_Row_Header,,CODE_MSSQL) + TABLE_SIZES[[#This Row],[NULLABLE_COUNT]]</f>
        <v>87</v>
      </c>
      <c r="T49" s="70">
        <f>SUMIF(IDX_SIZES[table_name],TABLE_SIZES[[#This Row],[Table]],IDX_SIZES[DB2]) + TABLE_SIZES[[#This Row],[INDEX_COUNT]]*INDEX(DBMS_Index_Row_Header,,CODE_DB2) + TABLE_SIZES[[#This Row],[NULLABLE_COUNT]]</f>
        <v>78</v>
      </c>
      <c r="U49" s="68"/>
      <c r="V49"/>
      <c r="Z49"/>
    </row>
    <row r="50" spans="1:26">
      <c r="A50" s="6" t="s">
        <v>189</v>
      </c>
      <c r="B50" s="6"/>
      <c r="C50" s="77">
        <f>Number_of_Voice_Interactions_per_Day*Number_of_Mediation_Resources_per_Voice_Interaction/2</f>
        <v>100000</v>
      </c>
      <c r="D50" s="73">
        <f>TABLE_SIZES[[#This Row],[Data Bytes per Day]]*Days_to_Keep_GIDB_Data</f>
        <v>3823009792</v>
      </c>
      <c r="E50" s="73">
        <f>TABLE_SIZES[[#This Row],[Index Bytes per Day]]*Days_to_Keep_GIDB_Data</f>
        <v>53673984</v>
      </c>
      <c r="F50" s="73">
        <f>DBMS_Block_Size*CEILING(TABLE_SIZES[[#This Row],[Rows per Day]]/TABLE_SIZES[[#This Row],[Data Rows per Block]],1)</f>
        <v>273072128</v>
      </c>
      <c r="G50" s="73">
        <f>DBMS_Block_Size*CEILING(TABLE_SIZES[[#This Row],[Rows per Day]]/TABLE_SIZES[[#This Row],[Index Rows per Block]],1)</f>
        <v>3833856</v>
      </c>
      <c r="H50" s="4">
        <f>INDEX(TABLE_SIZES[[#This Row],[TBL_ORACLE]:[TBL_DB2]],,CODE_CURRENT)</f>
        <v>2241</v>
      </c>
      <c r="I50" s="73">
        <f>FLOOR(DBMS_Data_Block_Free_Size/TABLE_SIZES[[#This Row],[Data Row Size]],1)</f>
        <v>3</v>
      </c>
      <c r="J50" s="73">
        <f>FLOOR(DBMS_Data_Block_Free_Size/TABLE_SIZES[[#This Row],[Index Row Size]],1)</f>
        <v>214</v>
      </c>
      <c r="K50" s="71">
        <f>INDEX(TABLE_SIZES[[#This Row],[IDX_ORACLE]:[IDX_DB2]],,CODE_CURRENT)</f>
        <v>34</v>
      </c>
      <c r="L50" s="2"/>
      <c r="M50" s="56">
        <f>SUMIF(COL_SIZES[table_name],TABLE_SIZES[[#This Row],[Table]],COL_SIZES[Oracle]) + INDEX(DBMS_Data_Block_Header,,CODE_ORACLE)</f>
        <v>2241</v>
      </c>
      <c r="N50" s="56">
        <f>SUMIF(COL_SIZES[table_name],TABLE_SIZES[[#This Row],[Table]],COL_SIZES[MSSQL]) + INDEX(DBMS_Data_Block_Header,,CODE_MSSQL)</f>
        <v>2008</v>
      </c>
      <c r="O50" s="56">
        <f>SUMIF(COL_SIZES[table_name],TABLE_SIZES[[#This Row],[Table]],COL_SIZES[DB2]) + INDEX(DBMS_Data_Block_Header,,CODE_DB2)</f>
        <v>2274</v>
      </c>
      <c r="P50" s="56">
        <f>SUMIF(IDX_SIZES[table_name],$A50,IDX_SIZES[INDEX_COUNT])</f>
        <v>2</v>
      </c>
      <c r="Q50" s="56">
        <f>SUMIF(IDX_SIZES[table_name],$A50,IDX_SIZES[NULLABLE_COUNT])</f>
        <v>0</v>
      </c>
      <c r="R50" s="70">
        <f>SUMIF(IDX_SIZES[table_name],TABLE_SIZES[[#This Row],[Table]],IDX_SIZES[Oracle]) + TABLE_SIZES[[#This Row],[INDEX_COUNT]]*INDEX(DBMS_Index_Row_Header,,CODE_ORACLE) + TABLE_SIZES[[#This Row],[NULLABLE_COUNT]]</f>
        <v>34</v>
      </c>
      <c r="S50" s="70">
        <f>SUMIF(IDX_SIZES[table_name],TABLE_SIZES[[#This Row],[Table]],IDX_SIZES[MSSQL]) + TABLE_SIZES[[#This Row],[INDEX_COUNT]]*INDEX(DBMS_Index_Row_Header,,CODE_MSSQL) + TABLE_SIZES[[#This Row],[NULLABLE_COUNT]]</f>
        <v>40</v>
      </c>
      <c r="T50" s="70">
        <f>SUMIF(IDX_SIZES[table_name],TABLE_SIZES[[#This Row],[Table]],IDX_SIZES[DB2]) + TABLE_SIZES[[#This Row],[INDEX_COUNT]]*INDEX(DBMS_Index_Row_Header,,CODE_DB2) + TABLE_SIZES[[#This Row],[NULLABLE_COUNT]]</f>
        <v>34</v>
      </c>
      <c r="U50" s="68"/>
      <c r="V50"/>
      <c r="Z50"/>
    </row>
    <row r="51" spans="1:26">
      <c r="A51" s="6" t="s">
        <v>185</v>
      </c>
      <c r="B51" s="6"/>
      <c r="C51" s="77">
        <f>Number_of_MM_Interactions_per_Day*Number_of_Mediation_Resources_per_MM_Interaction</f>
        <v>60000</v>
      </c>
      <c r="D51" s="73">
        <f>TABLE_SIZES[[#This Row],[Data Bytes per Day]]*Average_Days_to_Keep_GIDB_MM_Ixn</f>
        <v>2539520000</v>
      </c>
      <c r="E51" s="73">
        <f>TABLE_SIZES[[#This Row],[Index Bytes per Day]]*Average_Days_to_Keep_GIDB_MM_Ixn</f>
        <v>35680256</v>
      </c>
      <c r="F51" s="73">
        <f>DBMS_Block_Size*CEILING(TABLE_SIZES[[#This Row],[Rows per Day]]/TABLE_SIZES[[#This Row],[Data Rows per Block]],1)</f>
        <v>163840000</v>
      </c>
      <c r="G51" s="73">
        <f>DBMS_Block_Size*CEILING(TABLE_SIZES[[#This Row],[Rows per Day]]/TABLE_SIZES[[#This Row],[Index Rows per Block]],1)</f>
        <v>2301952</v>
      </c>
      <c r="H51" s="4">
        <f>INDEX(TABLE_SIZES[[#This Row],[TBL_ORACLE]:[TBL_DB2]],,CODE_CURRENT)</f>
        <v>2241</v>
      </c>
      <c r="I51" s="73">
        <f>FLOOR(DBMS_Data_Block_Free_Size/TABLE_SIZES[[#This Row],[Data Row Size]],1)</f>
        <v>3</v>
      </c>
      <c r="J51" s="73">
        <f>FLOOR(DBMS_Data_Block_Free_Size/TABLE_SIZES[[#This Row],[Index Row Size]],1)</f>
        <v>214</v>
      </c>
      <c r="K51" s="71">
        <f>INDEX(TABLE_SIZES[[#This Row],[IDX_ORACLE]:[IDX_DB2]],,CODE_CURRENT)</f>
        <v>34</v>
      </c>
      <c r="L51" s="2"/>
      <c r="M51" s="56">
        <f>SUMIF(COL_SIZES[table_name],TABLE_SIZES[[#This Row],[Table]],COL_SIZES[Oracle]) + INDEX(DBMS_Data_Block_Header,,CODE_ORACLE)</f>
        <v>2241</v>
      </c>
      <c r="N51" s="56">
        <f>SUMIF(COL_SIZES[table_name],TABLE_SIZES[[#This Row],[Table]],COL_SIZES[MSSQL]) + INDEX(DBMS_Data_Block_Header,,CODE_MSSQL)</f>
        <v>2008</v>
      </c>
      <c r="O51" s="56">
        <f>SUMIF(COL_SIZES[table_name],TABLE_SIZES[[#This Row],[Table]],COL_SIZES[DB2]) + INDEX(DBMS_Data_Block_Header,,CODE_DB2)</f>
        <v>2274</v>
      </c>
      <c r="P51" s="56">
        <f>SUMIF(IDX_SIZES[table_name],$A51,IDX_SIZES[INDEX_COUNT])</f>
        <v>2</v>
      </c>
      <c r="Q51" s="56">
        <f>SUMIF(IDX_SIZES[table_name],$A51,IDX_SIZES[NULLABLE_COUNT])</f>
        <v>0</v>
      </c>
      <c r="R51" s="70">
        <f>SUMIF(IDX_SIZES[table_name],TABLE_SIZES[[#This Row],[Table]],IDX_SIZES[Oracle]) + TABLE_SIZES[[#This Row],[INDEX_COUNT]]*INDEX(DBMS_Index_Row_Header,,CODE_ORACLE) + TABLE_SIZES[[#This Row],[NULLABLE_COUNT]]</f>
        <v>34</v>
      </c>
      <c r="S51" s="70">
        <f>SUMIF(IDX_SIZES[table_name],TABLE_SIZES[[#This Row],[Table]],IDX_SIZES[MSSQL]) + TABLE_SIZES[[#This Row],[INDEX_COUNT]]*INDEX(DBMS_Index_Row_Header,,CODE_MSSQL) + TABLE_SIZES[[#This Row],[NULLABLE_COUNT]]</f>
        <v>40</v>
      </c>
      <c r="T51" s="70">
        <f>SUMIF(IDX_SIZES[table_name],TABLE_SIZES[[#This Row],[Table]],IDX_SIZES[DB2]) + TABLE_SIZES[[#This Row],[INDEX_COUNT]]*INDEX(DBMS_Index_Row_Header,,CODE_DB2) + TABLE_SIZES[[#This Row],[NULLABLE_COUNT]]</f>
        <v>34</v>
      </c>
      <c r="U51" s="68"/>
      <c r="V51"/>
      <c r="Z51"/>
    </row>
    <row r="52" spans="1:26">
      <c r="A52" s="6" t="s">
        <v>180</v>
      </c>
      <c r="B52" s="6"/>
      <c r="C52" s="77">
        <f>GIDB_G_VIRTUAL_QUEUE_V</f>
        <v>100000</v>
      </c>
      <c r="D52" s="73">
        <f>TABLE_SIZES[[#This Row],[Data Bytes per Day]]*Days_to_Keep_GIDB_Data</f>
        <v>5734400000</v>
      </c>
      <c r="E52" s="73">
        <f>TABLE_SIZES[[#This Row],[Index Bytes per Day]]*Days_to_Keep_GIDB_Data</f>
        <v>119504896</v>
      </c>
      <c r="F52" s="73">
        <f>DBMS_Block_Size*CEILING(TABLE_SIZES[[#This Row],[Rows per Day]]/TABLE_SIZES[[#This Row],[Data Rows per Block]],1)</f>
        <v>409600000</v>
      </c>
      <c r="G52" s="73">
        <f>DBMS_Block_Size*CEILING(TABLE_SIZES[[#This Row],[Rows per Day]]/TABLE_SIZES[[#This Row],[Index Rows per Block]],1)</f>
        <v>8536064</v>
      </c>
      <c r="H52" s="4">
        <f>INDEX(TABLE_SIZES[[#This Row],[TBL_ORACLE]:[TBL_DB2]],,CODE_CURRENT)</f>
        <v>3062</v>
      </c>
      <c r="I52" s="73">
        <f>FLOOR(DBMS_Data_Block_Free_Size/TABLE_SIZES[[#This Row],[Data Row Size]],1)</f>
        <v>2</v>
      </c>
      <c r="J52" s="73">
        <f>FLOOR(DBMS_Data_Block_Free_Size/TABLE_SIZES[[#This Row],[Index Row Size]],1)</f>
        <v>96</v>
      </c>
      <c r="K52" s="71">
        <f>INDEX(TABLE_SIZES[[#This Row],[IDX_ORACLE]:[IDX_DB2]],,CODE_CURRENT)</f>
        <v>76</v>
      </c>
      <c r="L52" s="2"/>
      <c r="M52" s="56">
        <f>SUMIF(COL_SIZES[table_name],TABLE_SIZES[[#This Row],[Table]],COL_SIZES[Oracle]) + INDEX(DBMS_Data_Block_Header,,CODE_ORACLE)</f>
        <v>3062</v>
      </c>
      <c r="N52" s="56">
        <f>SUMIF(COL_SIZES[table_name],TABLE_SIZES[[#This Row],[Table]],COL_SIZES[MSSQL]) + INDEX(DBMS_Data_Block_Header,,CODE_MSSQL)</f>
        <v>2879</v>
      </c>
      <c r="O52" s="56">
        <f>SUMIF(COL_SIZES[table_name],TABLE_SIZES[[#This Row],[Table]],COL_SIZES[DB2]) + INDEX(DBMS_Data_Block_Header,,CODE_DB2)</f>
        <v>3099</v>
      </c>
      <c r="P52" s="56">
        <f>SUMIF(IDX_SIZES[table_name],$A52,IDX_SIZES[INDEX_COUNT])</f>
        <v>2</v>
      </c>
      <c r="Q52" s="56">
        <f>SUMIF(IDX_SIZES[table_name],$A52,IDX_SIZES[NULLABLE_COUNT])</f>
        <v>1</v>
      </c>
      <c r="R52" s="70">
        <f>SUMIF(IDX_SIZES[table_name],TABLE_SIZES[[#This Row],[Table]],IDX_SIZES[Oracle]) + TABLE_SIZES[[#This Row],[INDEX_COUNT]]*INDEX(DBMS_Index_Row_Header,,CODE_ORACLE) + TABLE_SIZES[[#This Row],[NULLABLE_COUNT]]</f>
        <v>76</v>
      </c>
      <c r="S52" s="70">
        <f>SUMIF(IDX_SIZES[table_name],TABLE_SIZES[[#This Row],[Table]],IDX_SIZES[MSSQL]) + TABLE_SIZES[[#This Row],[INDEX_COUNT]]*INDEX(DBMS_Index_Row_Header,,CODE_MSSQL) + TABLE_SIZES[[#This Row],[NULLABLE_COUNT]]</f>
        <v>87</v>
      </c>
      <c r="T52" s="70">
        <f>SUMIF(IDX_SIZES[table_name],TABLE_SIZES[[#This Row],[Table]],IDX_SIZES[DB2]) + TABLE_SIZES[[#This Row],[INDEX_COUNT]]*INDEX(DBMS_Index_Row_Header,,CODE_DB2) + TABLE_SIZES[[#This Row],[NULLABLE_COUNT]]</f>
        <v>78</v>
      </c>
      <c r="U52" s="68"/>
      <c r="V52"/>
      <c r="Z52"/>
    </row>
    <row r="53" spans="1:26">
      <c r="A53" s="6" t="s">
        <v>179</v>
      </c>
      <c r="B53" s="6"/>
      <c r="C53" s="77">
        <f>GIDB_G_VIRTUAL_QUEUE_MM</f>
        <v>60000</v>
      </c>
      <c r="D53" s="73">
        <f>TABLE_SIZES[[#This Row],[Data Bytes per Day]]*Average_Days_to_Keep_GIDB_MM_Ixn</f>
        <v>3809280000</v>
      </c>
      <c r="E53" s="73">
        <f>TABLE_SIZES[[#This Row],[Index Bytes per Day]]*Average_Days_to_Keep_GIDB_MM_Ixn</f>
        <v>79360000</v>
      </c>
      <c r="F53" s="73">
        <f>DBMS_Block_Size*CEILING(TABLE_SIZES[[#This Row],[Rows per Day]]/TABLE_SIZES[[#This Row],[Data Rows per Block]],1)</f>
        <v>245760000</v>
      </c>
      <c r="G53" s="73">
        <f>DBMS_Block_Size*CEILING(TABLE_SIZES[[#This Row],[Rows per Day]]/TABLE_SIZES[[#This Row],[Index Rows per Block]],1)</f>
        <v>5120000</v>
      </c>
      <c r="H53" s="4">
        <f>INDEX(TABLE_SIZES[[#This Row],[TBL_ORACLE]:[TBL_DB2]],,CODE_CURRENT)</f>
        <v>3062</v>
      </c>
      <c r="I53" s="73">
        <f>FLOOR(DBMS_Data_Block_Free_Size/TABLE_SIZES[[#This Row],[Data Row Size]],1)</f>
        <v>2</v>
      </c>
      <c r="J53" s="73">
        <f>FLOOR(DBMS_Data_Block_Free_Size/TABLE_SIZES[[#This Row],[Index Row Size]],1)</f>
        <v>96</v>
      </c>
      <c r="K53" s="71">
        <f>INDEX(TABLE_SIZES[[#This Row],[IDX_ORACLE]:[IDX_DB2]],,CODE_CURRENT)</f>
        <v>76</v>
      </c>
      <c r="L53" s="2"/>
      <c r="M53" s="56">
        <f>SUMIF(COL_SIZES[table_name],TABLE_SIZES[[#This Row],[Table]],COL_SIZES[Oracle]) + INDEX(DBMS_Data_Block_Header,,CODE_ORACLE)</f>
        <v>3062</v>
      </c>
      <c r="N53" s="56">
        <f>SUMIF(COL_SIZES[table_name],TABLE_SIZES[[#This Row],[Table]],COL_SIZES[MSSQL]) + INDEX(DBMS_Data_Block_Header,,CODE_MSSQL)</f>
        <v>2879</v>
      </c>
      <c r="O53" s="56">
        <f>SUMIF(COL_SIZES[table_name],TABLE_SIZES[[#This Row],[Table]],COL_SIZES[DB2]) + INDEX(DBMS_Data_Block_Header,,CODE_DB2)</f>
        <v>3099</v>
      </c>
      <c r="P53" s="56">
        <f>SUMIF(IDX_SIZES[table_name],$A53,IDX_SIZES[INDEX_COUNT])</f>
        <v>2</v>
      </c>
      <c r="Q53" s="56">
        <f>SUMIF(IDX_SIZES[table_name],$A53,IDX_SIZES[NULLABLE_COUNT])</f>
        <v>1</v>
      </c>
      <c r="R53" s="70">
        <f>SUMIF(IDX_SIZES[table_name],TABLE_SIZES[[#This Row],[Table]],IDX_SIZES[Oracle]) + TABLE_SIZES[[#This Row],[INDEX_COUNT]]*INDEX(DBMS_Index_Row_Header,,CODE_ORACLE) + TABLE_SIZES[[#This Row],[NULLABLE_COUNT]]</f>
        <v>76</v>
      </c>
      <c r="S53" s="70">
        <f>SUMIF(IDX_SIZES[table_name],TABLE_SIZES[[#This Row],[Table]],IDX_SIZES[MSSQL]) + TABLE_SIZES[[#This Row],[INDEX_COUNT]]*INDEX(DBMS_Index_Row_Header,,CODE_MSSQL) + TABLE_SIZES[[#This Row],[NULLABLE_COUNT]]</f>
        <v>87</v>
      </c>
      <c r="T53" s="70">
        <f>SUMIF(IDX_SIZES[table_name],TABLE_SIZES[[#This Row],[Table]],IDX_SIZES[DB2]) + TABLE_SIZES[[#This Row],[INDEX_COUNT]]*INDEX(DBMS_Index_Row_Header,,CODE_DB2) + TABLE_SIZES[[#This Row],[NULLABLE_COUNT]]</f>
        <v>78</v>
      </c>
      <c r="U53" s="68"/>
      <c r="V53"/>
      <c r="Z53"/>
    </row>
    <row r="54" spans="1:26">
      <c r="A54" s="6"/>
      <c r="B54" s="6"/>
      <c r="C54" s="73"/>
      <c r="D54" s="73"/>
      <c r="E54" s="73"/>
      <c r="F54" s="73"/>
      <c r="G54" s="73"/>
      <c r="H54" s="4"/>
      <c r="I54" s="73"/>
      <c r="J54" s="73"/>
      <c r="K54" s="71"/>
      <c r="L54" s="2"/>
      <c r="M54" s="56"/>
      <c r="N54" s="56"/>
      <c r="O54" s="56"/>
      <c r="P54" s="56"/>
      <c r="Q54" s="56"/>
      <c r="R54" s="70"/>
      <c r="S54" s="70"/>
      <c r="T54" s="70"/>
      <c r="U54" s="68"/>
      <c r="V54"/>
      <c r="Z54"/>
    </row>
    <row r="55" spans="1:26">
      <c r="A55" s="81" t="s">
        <v>229</v>
      </c>
      <c r="B55" s="81"/>
      <c r="C55" s="79">
        <f>Number_of_Changes_per_Agent_Group_Per_Day*Number_of_Agent_Groups</f>
        <v>2000</v>
      </c>
      <c r="D55" s="73">
        <f>TABLE_SIZES[[#This Row],[Data Bytes per Day]]*Days_to_Keep_GIDB_Data</f>
        <v>25575424</v>
      </c>
      <c r="E55" s="73">
        <f>TABLE_SIZES[[#This Row],[Index Bytes per Day]]*Days_to_Keep_GIDB_Data</f>
        <v>2867200</v>
      </c>
      <c r="F55" s="79">
        <f>DBMS_Block_Size*CEILING(TABLE_SIZES[[#This Row],[Rows per Day]]/TABLE_SIZES[[#This Row],[Data Rows per Block]],1)</f>
        <v>1826816</v>
      </c>
      <c r="G55" s="79">
        <f>DBMS_Block_Size*CEILING(TABLE_SIZES[[#This Row],[Rows per Day]]/TABLE_SIZES[[#This Row],[Index Rows per Block]],1)</f>
        <v>204800</v>
      </c>
      <c r="H55" s="79">
        <f>INDEX(TABLE_SIZES[[#This Row],[TBL_ORACLE]:[TBL_DB2]],,CODE_CURRENT)</f>
        <v>795</v>
      </c>
      <c r="I55" s="81">
        <f>FLOOR(DBMS_Data_Block_Free_Size/TABLE_SIZES[[#This Row],[Data Row Size]],1)</f>
        <v>9</v>
      </c>
      <c r="J55" s="81">
        <f>FLOOR(DBMS_Data_Block_Free_Size/TABLE_SIZES[[#This Row],[Index Row Size]],1)</f>
        <v>83</v>
      </c>
      <c r="K55" s="81">
        <f>INDEX(TABLE_SIZES[[#This Row],[IDX_ORACLE]:[IDX_DB2]],,CODE_CURRENT)</f>
        <v>87</v>
      </c>
      <c r="L55" s="81"/>
      <c r="M55" s="81">
        <f>SUMIF(COL_SIZES[table_name],TABLE_SIZES[[#This Row],[Table]],COL_SIZES[Oracle]) + INDEX(DBMS_Data_Block_Header,,CODE_ORACLE)</f>
        <v>795</v>
      </c>
      <c r="N55" s="81">
        <f>SUMIF(COL_SIZES[table_name],TABLE_SIZES[[#This Row],[Table]],COL_SIZES[MSSQL]) + INDEX(DBMS_Data_Block_Header,,CODE_MSSQL)</f>
        <v>627</v>
      </c>
      <c r="O55" s="81">
        <f>SUMIF(COL_SIZES[table_name],TABLE_SIZES[[#This Row],[Table]],COL_SIZES[DB2]) + INDEX(DBMS_Data_Block_Header,,CODE_DB2)</f>
        <v>808</v>
      </c>
      <c r="P55" s="81">
        <f>SUMIF(IDX_SIZES[table_name],$A55,IDX_SIZES[INDEX_COUNT])</f>
        <v>3</v>
      </c>
      <c r="Q55" s="82">
        <f>SUMIF(IDX_SIZES[table_name],$A55,IDX_SIZES[NULLABLE_COUNT])</f>
        <v>0</v>
      </c>
      <c r="R55" s="81">
        <f>SUMIF(IDX_SIZES[table_name],TABLE_SIZES[[#This Row],[Table]],IDX_SIZES[Oracle]) + TABLE_SIZES[[#This Row],[INDEX_COUNT]]*INDEX(DBMS_Index_Row_Header,,CODE_ORACLE) + TABLE_SIZES[[#This Row],[NULLABLE_COUNT]]</f>
        <v>87</v>
      </c>
      <c r="S55" s="81">
        <f>SUMIF(IDX_SIZES[table_name],TABLE_SIZES[[#This Row],[Table]],IDX_SIZES[MSSQL]) + TABLE_SIZES[[#This Row],[INDEX_COUNT]]*INDEX(DBMS_Index_Row_Header,,CODE_MSSQL) + TABLE_SIZES[[#This Row],[NULLABLE_COUNT]]</f>
        <v>81</v>
      </c>
      <c r="T55" s="70">
        <f>SUMIF(IDX_SIZES[table_name],TABLE_SIZES[[#This Row],[Table]],IDX_SIZES[DB2]) + TABLE_SIZES[[#This Row],[INDEX_COUNT]]*INDEX(DBMS_Index_Row_Header,,CODE_DB2) + TABLE_SIZES[[#This Row],[NULLABLE_COUNT]]</f>
        <v>87</v>
      </c>
      <c r="V55"/>
      <c r="X55" s="68"/>
      <c r="Z55"/>
    </row>
    <row r="56" spans="1:26">
      <c r="A56" s="81" t="s">
        <v>231</v>
      </c>
      <c r="B56" s="81"/>
      <c r="C56" s="79">
        <f>Number_or_Changes_per_Place_Group_Per_Day*Number_of_Place_Groups</f>
        <v>2000</v>
      </c>
      <c r="D56" s="73">
        <f>TABLE_SIZES[[#This Row],[Data Bytes per Day]]*Days_to_Keep_GIDB_Data</f>
        <v>25575424</v>
      </c>
      <c r="E56" s="73">
        <f>TABLE_SIZES[[#This Row],[Index Bytes per Day]]*Days_to_Keep_GIDB_Data</f>
        <v>2867200</v>
      </c>
      <c r="F56" s="79">
        <f>DBMS_Block_Size*CEILING(TABLE_SIZES[[#This Row],[Rows per Day]]/TABLE_SIZES[[#This Row],[Data Rows per Block]],1)</f>
        <v>1826816</v>
      </c>
      <c r="G56" s="79">
        <f>DBMS_Block_Size*CEILING(TABLE_SIZES[[#This Row],[Rows per Day]]/TABLE_SIZES[[#This Row],[Index Rows per Block]],1)</f>
        <v>204800</v>
      </c>
      <c r="H56" s="79">
        <f>INDEX(TABLE_SIZES[[#This Row],[TBL_ORACLE]:[TBL_DB2]],,CODE_CURRENT)</f>
        <v>795</v>
      </c>
      <c r="I56" s="81">
        <f>FLOOR(DBMS_Data_Block_Free_Size/TABLE_SIZES[[#This Row],[Data Row Size]],1)</f>
        <v>9</v>
      </c>
      <c r="J56" s="81">
        <f>FLOOR(DBMS_Data_Block_Free_Size/TABLE_SIZES[[#This Row],[Index Row Size]],1)</f>
        <v>83</v>
      </c>
      <c r="K56" s="81">
        <f>INDEX(TABLE_SIZES[[#This Row],[IDX_ORACLE]:[IDX_DB2]],,CODE_CURRENT)</f>
        <v>87</v>
      </c>
      <c r="L56" s="81"/>
      <c r="M56" s="81">
        <f>SUMIF(COL_SIZES[table_name],TABLE_SIZES[[#This Row],[Table]],COL_SIZES[Oracle]) + INDEX(DBMS_Data_Block_Header,,CODE_ORACLE)</f>
        <v>795</v>
      </c>
      <c r="N56" s="81">
        <f>SUMIF(COL_SIZES[table_name],TABLE_SIZES[[#This Row],[Table]],COL_SIZES[MSSQL]) + INDEX(DBMS_Data_Block_Header,,CODE_MSSQL)</f>
        <v>627</v>
      </c>
      <c r="O56" s="81">
        <f>SUMIF(COL_SIZES[table_name],TABLE_SIZES[[#This Row],[Table]],COL_SIZES[DB2]) + INDEX(DBMS_Data_Block_Header,,CODE_DB2)</f>
        <v>808</v>
      </c>
      <c r="P56" s="81">
        <f>SUMIF(IDX_SIZES[table_name],$A56,IDX_SIZES[INDEX_COUNT])</f>
        <v>3</v>
      </c>
      <c r="Q56" s="82">
        <f>SUMIF(IDX_SIZES[table_name],$A56,IDX_SIZES[NULLABLE_COUNT])</f>
        <v>0</v>
      </c>
      <c r="R56" s="81">
        <f>SUMIF(IDX_SIZES[table_name],TABLE_SIZES[[#This Row],[Table]],IDX_SIZES[Oracle]) + TABLE_SIZES[[#This Row],[INDEX_COUNT]]*INDEX(DBMS_Index_Row_Header,,CODE_ORACLE) + TABLE_SIZES[[#This Row],[NULLABLE_COUNT]]</f>
        <v>87</v>
      </c>
      <c r="S56" s="81">
        <f>SUMIF(IDX_SIZES[table_name],TABLE_SIZES[[#This Row],[Table]],IDX_SIZES[MSSQL]) + TABLE_SIZES[[#This Row],[INDEX_COUNT]]*INDEX(DBMS_Index_Row_Header,,CODE_MSSQL) + TABLE_SIZES[[#This Row],[NULLABLE_COUNT]]</f>
        <v>81</v>
      </c>
      <c r="T56" s="70">
        <f>SUMIF(IDX_SIZES[table_name],TABLE_SIZES[[#This Row],[Table]],IDX_SIZES[DB2]) + TABLE_SIZES[[#This Row],[INDEX_COUNT]]*INDEX(DBMS_Index_Row_Header,,CODE_DB2) + TABLE_SIZES[[#This Row],[NULLABLE_COUNT]]</f>
        <v>87</v>
      </c>
      <c r="V56"/>
      <c r="X56" s="68"/>
      <c r="Z56"/>
    </row>
    <row r="57" spans="1:26">
      <c r="A57" s="81" t="s">
        <v>237</v>
      </c>
      <c r="B57" s="81"/>
      <c r="C57" s="4">
        <f>Number_of_Skill_Changes_per_Agent_per_Day*Number_of_Agents</f>
        <v>6000</v>
      </c>
      <c r="D57" s="73">
        <f>TABLE_SIZES[[#This Row],[Data Bytes per Day]]*Days_to_Keep_GIDB_Data</f>
        <v>76496896</v>
      </c>
      <c r="E57" s="73">
        <f>TABLE_SIZES[[#This Row],[Index Bytes per Day]]*Days_to_Keep_GIDB_Data</f>
        <v>8372224</v>
      </c>
      <c r="F57" s="79">
        <f>DBMS_Block_Size*CEILING(TABLE_SIZES[[#This Row],[Rows per Day]]/TABLE_SIZES[[#This Row],[Data Rows per Block]],1)</f>
        <v>5464064</v>
      </c>
      <c r="G57" s="79">
        <f>DBMS_Block_Size*CEILING(TABLE_SIZES[[#This Row],[Rows per Day]]/TABLE_SIZES[[#This Row],[Index Rows per Block]],1)</f>
        <v>598016</v>
      </c>
      <c r="H57" s="79">
        <f>INDEX(TABLE_SIZES[[#This Row],[TBL_ORACLE]:[TBL_DB2]],,CODE_CURRENT)</f>
        <v>804</v>
      </c>
      <c r="I57" s="81">
        <f>FLOOR(DBMS_Data_Block_Free_Size/TABLE_SIZES[[#This Row],[Data Row Size]],1)</f>
        <v>9</v>
      </c>
      <c r="J57" s="81">
        <f>FLOOR(DBMS_Data_Block_Free_Size/TABLE_SIZES[[#This Row],[Index Row Size]],1)</f>
        <v>83</v>
      </c>
      <c r="K57" s="81">
        <f>INDEX(TABLE_SIZES[[#This Row],[IDX_ORACLE]:[IDX_DB2]],,CODE_CURRENT)</f>
        <v>87</v>
      </c>
      <c r="L57" s="81"/>
      <c r="M57" s="81">
        <f>SUMIF(COL_SIZES[table_name],TABLE_SIZES[[#This Row],[Table]],COL_SIZES[Oracle]) + INDEX(DBMS_Data_Block_Header,,CODE_ORACLE)</f>
        <v>804</v>
      </c>
      <c r="N57" s="81">
        <f>SUMIF(COL_SIZES[table_name],TABLE_SIZES[[#This Row],[Table]],COL_SIZES[MSSQL]) + INDEX(DBMS_Data_Block_Header,,CODE_MSSQL)</f>
        <v>631</v>
      </c>
      <c r="O57" s="81">
        <f>SUMIF(COL_SIZES[table_name],TABLE_SIZES[[#This Row],[Table]],COL_SIZES[DB2]) + INDEX(DBMS_Data_Block_Header,,CODE_DB2)</f>
        <v>817</v>
      </c>
      <c r="P57" s="81">
        <f>SUMIF(IDX_SIZES[table_name],$A57,IDX_SIZES[INDEX_COUNT])</f>
        <v>3</v>
      </c>
      <c r="Q57" s="82">
        <f>SUMIF(IDX_SIZES[table_name],$A57,IDX_SIZES[NULLABLE_COUNT])</f>
        <v>0</v>
      </c>
      <c r="R57" s="81">
        <f>SUMIF(IDX_SIZES[table_name],TABLE_SIZES[[#This Row],[Table]],IDX_SIZES[Oracle]) + TABLE_SIZES[[#This Row],[INDEX_COUNT]]*INDEX(DBMS_Index_Row_Header,,CODE_ORACLE) + TABLE_SIZES[[#This Row],[NULLABLE_COUNT]]</f>
        <v>87</v>
      </c>
      <c r="S57" s="81">
        <f>SUMIF(IDX_SIZES[table_name],TABLE_SIZES[[#This Row],[Table]],IDX_SIZES[MSSQL]) + TABLE_SIZES[[#This Row],[INDEX_COUNT]]*INDEX(DBMS_Index_Row_Header,,CODE_MSSQL) + TABLE_SIZES[[#This Row],[NULLABLE_COUNT]]</f>
        <v>81</v>
      </c>
      <c r="T57" s="70">
        <f>SUMIF(IDX_SIZES[table_name],TABLE_SIZES[[#This Row],[Table]],IDX_SIZES[DB2]) + TABLE_SIZES[[#This Row],[INDEX_COUNT]]*INDEX(DBMS_Index_Row_Header,,CODE_DB2) + TABLE_SIZES[[#This Row],[NULLABLE_COUNT]]</f>
        <v>87</v>
      </c>
      <c r="V57"/>
      <c r="X57" s="68"/>
      <c r="Z57"/>
    </row>
    <row r="58" spans="1:26">
      <c r="A58" s="81"/>
      <c r="B58" s="81"/>
      <c r="C58" s="4"/>
      <c r="D58" s="73"/>
      <c r="E58" s="73"/>
      <c r="F58" s="79"/>
      <c r="G58" s="79"/>
      <c r="H58" s="79"/>
      <c r="I58" s="81"/>
      <c r="J58" s="81"/>
      <c r="K58" s="81"/>
      <c r="L58" s="81"/>
      <c r="M58" s="81"/>
      <c r="N58" s="81"/>
      <c r="O58" s="81"/>
      <c r="P58" s="81"/>
      <c r="Q58" s="82"/>
      <c r="R58" s="81"/>
      <c r="S58" s="81"/>
      <c r="T58" s="70"/>
      <c r="V58"/>
      <c r="X58" s="68"/>
      <c r="Z58"/>
    </row>
    <row r="59" spans="1:26">
      <c r="A59" s="6" t="s">
        <v>159</v>
      </c>
      <c r="B59" s="6"/>
      <c r="C59" s="77">
        <f>Number_of_Agents*Number_of_DND_Changes_per_Agent_per_Day</f>
        <v>10000</v>
      </c>
      <c r="D59" s="73">
        <f>TABLE_SIZES[[#This Row],[Data Bytes per Day]]*Days_to_Keep_GIDB_Data</f>
        <v>143360000</v>
      </c>
      <c r="E59" s="73">
        <f>TABLE_SIZES[[#This Row],[Index Bytes per Day]]*Days_to_Keep_GIDB_Data</f>
        <v>2867200</v>
      </c>
      <c r="F59" s="73">
        <f>DBMS_Block_Size*CEILING(TABLE_SIZES[[#This Row],[Rows per Day]]/TABLE_SIZES[[#This Row],[Data Rows per Block]],1)</f>
        <v>10240000</v>
      </c>
      <c r="G59" s="73">
        <f>DBMS_Block_Size*CEILING(TABLE_SIZES[[#This Row],[Rows per Day]]/TABLE_SIZES[[#This Row],[Index Rows per Block]],1)</f>
        <v>204800</v>
      </c>
      <c r="H59" s="4">
        <f>INDEX(TABLE_SIZES[[#This Row],[TBL_ORACLE]:[TBL_DB2]],,CODE_CURRENT)</f>
        <v>854</v>
      </c>
      <c r="I59" s="73">
        <f>FLOOR(DBMS_Data_Block_Free_Size/TABLE_SIZES[[#This Row],[Data Row Size]],1)</f>
        <v>8</v>
      </c>
      <c r="J59" s="73">
        <f>FLOOR(DBMS_Data_Block_Free_Size/TABLE_SIZES[[#This Row],[Index Row Size]],1)</f>
        <v>405</v>
      </c>
      <c r="K59" s="71">
        <f>INDEX(TABLE_SIZES[[#This Row],[IDX_ORACLE]:[IDX_DB2]],,CODE_CURRENT)</f>
        <v>18</v>
      </c>
      <c r="L59" s="2"/>
      <c r="M59" s="56">
        <f>SUMIF(COL_SIZES[table_name],TABLE_SIZES[[#This Row],[Table]],COL_SIZES[Oracle]) + INDEX(DBMS_Data_Block_Header,,CODE_ORACLE)</f>
        <v>854</v>
      </c>
      <c r="N59" s="56">
        <f>SUMIF(COL_SIZES[table_name],TABLE_SIZES[[#This Row],[Table]],COL_SIZES[MSSQL]) + INDEX(DBMS_Data_Block_Header,,CODE_MSSQL)</f>
        <v>681</v>
      </c>
      <c r="O59" s="56">
        <f>SUMIF(COL_SIZES[table_name],TABLE_SIZES[[#This Row],[Table]],COL_SIZES[DB2]) + INDEX(DBMS_Data_Block_Header,,CODE_DB2)</f>
        <v>869</v>
      </c>
      <c r="P59" s="56">
        <f>SUMIF(IDX_SIZES[table_name],$A59,IDX_SIZES[INDEX_COUNT])</f>
        <v>1</v>
      </c>
      <c r="Q59" s="56">
        <f>SUMIF(IDX_SIZES[table_name],$A59,IDX_SIZES[NULLABLE_COUNT])</f>
        <v>1</v>
      </c>
      <c r="R59" s="70">
        <f>SUMIF(IDX_SIZES[table_name],TABLE_SIZES[[#This Row],[Table]],IDX_SIZES[Oracle]) + TABLE_SIZES[[#This Row],[INDEX_COUNT]]*INDEX(DBMS_Index_Row_Header,,CODE_ORACLE) + TABLE_SIZES[[#This Row],[NULLABLE_COUNT]]</f>
        <v>18</v>
      </c>
      <c r="S59" s="70">
        <f>SUMIF(IDX_SIZES[table_name],TABLE_SIZES[[#This Row],[Table]],IDX_SIZES[MSSQL]) + TABLE_SIZES[[#This Row],[INDEX_COUNT]]*INDEX(DBMS_Index_Row_Header,,CODE_MSSQL) + TABLE_SIZES[[#This Row],[NULLABLE_COUNT]]</f>
        <v>21</v>
      </c>
      <c r="T59" s="70">
        <f>SUMIF(IDX_SIZES[table_name],TABLE_SIZES[[#This Row],[Table]],IDX_SIZES[DB2]) + TABLE_SIZES[[#This Row],[INDEX_COUNT]]*INDEX(DBMS_Index_Row_Header,,CODE_DB2) + TABLE_SIZES[[#This Row],[NULLABLE_COUNT]]</f>
        <v>18</v>
      </c>
      <c r="U59" s="68"/>
      <c r="V59"/>
      <c r="Z59"/>
    </row>
    <row r="60" spans="1:26">
      <c r="A60" s="6" t="s">
        <v>147</v>
      </c>
      <c r="B60" s="6"/>
      <c r="C60" s="77">
        <f>Number_of_Agents*Number_of_Reason_Code_Changes_per_Agent_per_Day</f>
        <v>10000</v>
      </c>
      <c r="D60" s="73">
        <f>TABLE_SIZES[[#This Row],[Data Bytes per Day]]*Days_to_Keep_GIDB_Data</f>
        <v>229376000</v>
      </c>
      <c r="E60" s="73">
        <f>TABLE_SIZES[[#This Row],[Index Bytes per Day]]*Days_to_Keep_GIDB_Data</f>
        <v>5734400</v>
      </c>
      <c r="F60" s="73">
        <f>DBMS_Block_Size*CEILING(TABLE_SIZES[[#This Row],[Rows per Day]]/TABLE_SIZES[[#This Row],[Data Rows per Block]],1)</f>
        <v>16384000</v>
      </c>
      <c r="G60" s="73">
        <f>DBMS_Block_Size*CEILING(TABLE_SIZES[[#This Row],[Rows per Day]]/TABLE_SIZES[[#This Row],[Index Rows per Block]],1)</f>
        <v>409600</v>
      </c>
      <c r="H60" s="4">
        <f>INDEX(TABLE_SIZES[[#This Row],[TBL_ORACLE]:[TBL_DB2]],,CODE_CURRENT)</f>
        <v>1396</v>
      </c>
      <c r="I60" s="73">
        <f>FLOOR(DBMS_Data_Block_Free_Size/TABLE_SIZES[[#This Row],[Data Row Size]],1)</f>
        <v>5</v>
      </c>
      <c r="J60" s="73">
        <f>FLOOR(DBMS_Data_Block_Free_Size/TABLE_SIZES[[#This Row],[Index Row Size]],1)</f>
        <v>202</v>
      </c>
      <c r="K60" s="71">
        <f>INDEX(TABLE_SIZES[[#This Row],[IDX_ORACLE]:[IDX_DB2]],,CODE_CURRENT)</f>
        <v>36</v>
      </c>
      <c r="L60" s="2"/>
      <c r="M60" s="56">
        <f>SUMIF(COL_SIZES[table_name],TABLE_SIZES[[#This Row],[Table]],COL_SIZES[Oracle]) + INDEX(DBMS_Data_Block_Header,,CODE_ORACLE)</f>
        <v>1396</v>
      </c>
      <c r="N60" s="56">
        <f>SUMIF(COL_SIZES[table_name],TABLE_SIZES[[#This Row],[Table]],COL_SIZES[MSSQL]) + INDEX(DBMS_Data_Block_Header,,CODE_MSSQL)</f>
        <v>1205</v>
      </c>
      <c r="O60" s="56">
        <f>SUMIF(COL_SIZES[table_name],TABLE_SIZES[[#This Row],[Table]],COL_SIZES[DB2]) + INDEX(DBMS_Data_Block_Header,,CODE_DB2)</f>
        <v>1415</v>
      </c>
      <c r="P60" s="56">
        <f>SUMIF(IDX_SIZES[table_name],$A60,IDX_SIZES[INDEX_COUNT])</f>
        <v>2</v>
      </c>
      <c r="Q60" s="56">
        <f>SUMIF(IDX_SIZES[table_name],$A60,IDX_SIZES[NULLABLE_COUNT])</f>
        <v>2</v>
      </c>
      <c r="R60" s="70">
        <f>SUMIF(IDX_SIZES[table_name],TABLE_SIZES[[#This Row],[Table]],IDX_SIZES[Oracle]) + TABLE_SIZES[[#This Row],[INDEX_COUNT]]*INDEX(DBMS_Index_Row_Header,,CODE_ORACLE) + TABLE_SIZES[[#This Row],[NULLABLE_COUNT]]</f>
        <v>36</v>
      </c>
      <c r="S60" s="70">
        <f>SUMIF(IDX_SIZES[table_name],TABLE_SIZES[[#This Row],[Table]],IDX_SIZES[MSSQL]) + TABLE_SIZES[[#This Row],[INDEX_COUNT]]*INDEX(DBMS_Index_Row_Header,,CODE_MSSQL) + TABLE_SIZES[[#This Row],[NULLABLE_COUNT]]</f>
        <v>42</v>
      </c>
      <c r="T60" s="70">
        <f>SUMIF(IDX_SIZES[table_name],TABLE_SIZES[[#This Row],[Table]],IDX_SIZES[DB2]) + TABLE_SIZES[[#This Row],[INDEX_COUNT]]*INDEX(DBMS_Index_Row_Header,,CODE_DB2) + TABLE_SIZES[[#This Row],[NULLABLE_COUNT]]</f>
        <v>36</v>
      </c>
      <c r="U60" s="68"/>
      <c r="V60"/>
      <c r="Z60"/>
    </row>
    <row r="61" spans="1:26">
      <c r="A61" s="6" t="s">
        <v>144</v>
      </c>
      <c r="B61" s="6"/>
      <c r="C61" s="77">
        <f>Number_of_Agents*Number_of_Logins_per_Agent_per_Day + Number_of_Interactions_per_Day*Number_of_Agent_State_Changes_per_Interaction</f>
        <v>398000</v>
      </c>
      <c r="D61" s="73">
        <f>TABLE_SIZES[[#This Row],[Data Bytes per Day]]*Days_to_Keep_GIDB_Data</f>
        <v>9129164800</v>
      </c>
      <c r="E61" s="73">
        <f>TABLE_SIZES[[#This Row],[Index Bytes per Day]]*Days_to_Keep_GIDB_Data</f>
        <v>112738304</v>
      </c>
      <c r="F61" s="73">
        <f>DBMS_Block_Size*CEILING(TABLE_SIZES[[#This Row],[Rows per Day]]/TABLE_SIZES[[#This Row],[Data Rows per Block]],1)</f>
        <v>652083200</v>
      </c>
      <c r="G61" s="73">
        <f>DBMS_Block_Size*CEILING(TABLE_SIZES[[#This Row],[Rows per Day]]/TABLE_SIZES[[#This Row],[Index Rows per Block]],1)</f>
        <v>8052736</v>
      </c>
      <c r="H61" s="4">
        <f>INDEX(TABLE_SIZES[[#This Row],[TBL_ORACLE]:[TBL_DB2]],,CODE_CURRENT)</f>
        <v>1267</v>
      </c>
      <c r="I61" s="73">
        <f>FLOOR(DBMS_Data_Block_Free_Size/TABLE_SIZES[[#This Row],[Data Row Size]],1)</f>
        <v>5</v>
      </c>
      <c r="J61" s="73">
        <f>FLOOR(DBMS_Data_Block_Free_Size/TABLE_SIZES[[#This Row],[Index Row Size]],1)</f>
        <v>405</v>
      </c>
      <c r="K61" s="71">
        <f>INDEX(TABLE_SIZES[[#This Row],[IDX_ORACLE]:[IDX_DB2]],,CODE_CURRENT)</f>
        <v>18</v>
      </c>
      <c r="L61" s="2"/>
      <c r="M61" s="56">
        <f>SUMIF(COL_SIZES[table_name],TABLE_SIZES[[#This Row],[Table]],COL_SIZES[Oracle]) + INDEX(DBMS_Data_Block_Header,,CODE_ORACLE)</f>
        <v>1267</v>
      </c>
      <c r="N61" s="56">
        <f>SUMIF(COL_SIZES[table_name],TABLE_SIZES[[#This Row],[Table]],COL_SIZES[MSSQL]) + INDEX(DBMS_Data_Block_Header,,CODE_MSSQL)</f>
        <v>1034</v>
      </c>
      <c r="O61" s="56">
        <f>SUMIF(COL_SIZES[table_name],TABLE_SIZES[[#This Row],[Table]],COL_SIZES[DB2]) + INDEX(DBMS_Data_Block_Header,,CODE_DB2)</f>
        <v>1286</v>
      </c>
      <c r="P61" s="56">
        <f>SUMIF(IDX_SIZES[table_name],$A61,IDX_SIZES[INDEX_COUNT])</f>
        <v>1</v>
      </c>
      <c r="Q61" s="56">
        <f>SUMIF(IDX_SIZES[table_name],$A61,IDX_SIZES[NULLABLE_COUNT])</f>
        <v>1</v>
      </c>
      <c r="R61" s="70">
        <f>SUMIF(IDX_SIZES[table_name],TABLE_SIZES[[#This Row],[Table]],IDX_SIZES[Oracle]) + TABLE_SIZES[[#This Row],[INDEX_COUNT]]*INDEX(DBMS_Index_Row_Header,,CODE_ORACLE) + TABLE_SIZES[[#This Row],[NULLABLE_COUNT]]</f>
        <v>18</v>
      </c>
      <c r="S61" s="70">
        <f>SUMIF(IDX_SIZES[table_name],TABLE_SIZES[[#This Row],[Table]],IDX_SIZES[MSSQL]) + TABLE_SIZES[[#This Row],[INDEX_COUNT]]*INDEX(DBMS_Index_Row_Header,,CODE_MSSQL) + TABLE_SIZES[[#This Row],[NULLABLE_COUNT]]</f>
        <v>21</v>
      </c>
      <c r="T61" s="70">
        <f>SUMIF(IDX_SIZES[table_name],TABLE_SIZES[[#This Row],[Table]],IDX_SIZES[DB2]) + TABLE_SIZES[[#This Row],[INDEX_COUNT]]*INDEX(DBMS_Index_Row_Header,,CODE_DB2) + TABLE_SIZES[[#This Row],[NULLABLE_COUNT]]</f>
        <v>18</v>
      </c>
      <c r="U61" s="68"/>
      <c r="V61"/>
      <c r="Z61"/>
    </row>
    <row r="62" spans="1:26">
      <c r="A62" s="71" t="s">
        <v>172</v>
      </c>
      <c r="B62" s="81"/>
      <c r="C62" s="83">
        <f>Number_of_Agents*Number_of_Logins_per_Agent_per_Day</f>
        <v>8000</v>
      </c>
      <c r="D62" s="73">
        <f>TABLE_SIZES[[#This Row],[Data Bytes per Day]]*Days_to_Keep_GIDB_Data</f>
        <v>131088384</v>
      </c>
      <c r="E62" s="73">
        <f>TABLE_SIZES[[#This Row],[Index Bytes per Day]]*Days_to_Keep_GIDB_Data</f>
        <v>13189120</v>
      </c>
      <c r="F62" s="79">
        <f>DBMS_Block_Size*CEILING(TABLE_SIZES[[#This Row],[Rows per Day]]/TABLE_SIZES[[#This Row],[Data Rows per Block]],1)</f>
        <v>9363456</v>
      </c>
      <c r="G62" s="79">
        <f>DBMS_Block_Size*CEILING(TABLE_SIZES[[#This Row],[Rows per Day]]/TABLE_SIZES[[#This Row],[Index Rows per Block]],1)</f>
        <v>942080</v>
      </c>
      <c r="H62" s="79">
        <f>INDEX(TABLE_SIZES[[#This Row],[TBL_ORACLE]:[TBL_DB2]],,CODE_CURRENT)</f>
        <v>931</v>
      </c>
      <c r="I62" s="81">
        <f>FLOOR(DBMS_Data_Block_Free_Size/TABLE_SIZES[[#This Row],[Data Row Size]],1)</f>
        <v>7</v>
      </c>
      <c r="J62" s="81">
        <f>FLOOR(DBMS_Data_Block_Free_Size/TABLE_SIZES[[#This Row],[Index Row Size]],1)</f>
        <v>70</v>
      </c>
      <c r="K62" s="81">
        <f>INDEX(TABLE_SIZES[[#This Row],[IDX_ORACLE]:[IDX_DB2]],,CODE_CURRENT)</f>
        <v>103</v>
      </c>
      <c r="L62" s="81"/>
      <c r="M62" s="81">
        <f>SUMIF(COL_SIZES[table_name],TABLE_SIZES[[#This Row],[Table]],COL_SIZES[Oracle]) + INDEX(DBMS_Data_Block_Header,,CODE_ORACLE)</f>
        <v>931</v>
      </c>
      <c r="N62" s="81">
        <f>SUMIF(COL_SIZES[table_name],TABLE_SIZES[[#This Row],[Table]],COL_SIZES[MSSQL]) + INDEX(DBMS_Data_Block_Header,,CODE_MSSQL)</f>
        <v>743</v>
      </c>
      <c r="O62" s="81">
        <f>SUMIF(COL_SIZES[table_name],TABLE_SIZES[[#This Row],[Table]],COL_SIZES[DB2]) + INDEX(DBMS_Data_Block_Header,,CODE_DB2)</f>
        <v>948</v>
      </c>
      <c r="P62" s="81">
        <f>SUMIF(IDX_SIZES[table_name],$A62,IDX_SIZES[INDEX_COUNT])</f>
        <v>3</v>
      </c>
      <c r="Q62" s="82">
        <f>SUMIF(IDX_SIZES[table_name],$A62,IDX_SIZES[NULLABLE_COUNT])</f>
        <v>2</v>
      </c>
      <c r="R62" s="81">
        <f>SUMIF(IDX_SIZES[table_name],TABLE_SIZES[[#This Row],[Table]],IDX_SIZES[Oracle]) + TABLE_SIZES[[#This Row],[INDEX_COUNT]]*INDEX(DBMS_Index_Row_Header,,CODE_ORACLE) + TABLE_SIZES[[#This Row],[NULLABLE_COUNT]]</f>
        <v>103</v>
      </c>
      <c r="S62" s="81">
        <f>SUMIF(IDX_SIZES[table_name],TABLE_SIZES[[#This Row],[Table]],IDX_SIZES[MSSQL]) + TABLE_SIZES[[#This Row],[INDEX_COUNT]]*INDEX(DBMS_Index_Row_Header,,CODE_MSSQL) + TABLE_SIZES[[#This Row],[NULLABLE_COUNT]]</f>
        <v>112</v>
      </c>
      <c r="T62" s="70">
        <f>SUMIF(IDX_SIZES[table_name],TABLE_SIZES[[#This Row],[Table]],IDX_SIZES[DB2]) + TABLE_SIZES[[#This Row],[INDEX_COUNT]]*INDEX(DBMS_Index_Row_Header,,CODE_DB2) + TABLE_SIZES[[#This Row],[NULLABLE_COUNT]]</f>
        <v>105</v>
      </c>
      <c r="V62"/>
      <c r="X62" s="68"/>
      <c r="Z62"/>
    </row>
    <row r="63" spans="1:26">
      <c r="A63" s="81" t="s">
        <v>253</v>
      </c>
      <c r="B63" s="81"/>
      <c r="C63" s="83">
        <f>Number_of_Agents*Number_of_Logins_per_Agent_per_Day</f>
        <v>8000</v>
      </c>
      <c r="D63" s="73">
        <f>TABLE_SIZES[[#This Row],[Data Bytes per Day]]*Days_to_Keep_GIDB_Data</f>
        <v>114688000</v>
      </c>
      <c r="E63" s="73">
        <f>TABLE_SIZES[[#This Row],[Index Bytes per Day]]*Days_to_Keep_GIDB_Data</f>
        <v>19152896</v>
      </c>
      <c r="F63" s="79">
        <f>DBMS_Block_Size*CEILING(TABLE_SIZES[[#This Row],[Rows per Day]]/TABLE_SIZES[[#This Row],[Data Rows per Block]],1)</f>
        <v>8192000</v>
      </c>
      <c r="G63" s="79">
        <f>DBMS_Block_Size*CEILING(TABLE_SIZES[[#This Row],[Rows per Day]]/TABLE_SIZES[[#This Row],[Index Rows per Block]],1)</f>
        <v>1368064</v>
      </c>
      <c r="H63" s="79">
        <f>INDEX(TABLE_SIZES[[#This Row],[TBL_ORACLE]:[TBL_DB2]],,CODE_CURRENT)</f>
        <v>890</v>
      </c>
      <c r="I63" s="81">
        <f>FLOOR(DBMS_Data_Block_Free_Size/TABLE_SIZES[[#This Row],[Data Row Size]],1)</f>
        <v>8</v>
      </c>
      <c r="J63" s="81">
        <f>FLOOR(DBMS_Data_Block_Free_Size/TABLE_SIZES[[#This Row],[Index Row Size]],1)</f>
        <v>48</v>
      </c>
      <c r="K63" s="81">
        <f>INDEX(TABLE_SIZES[[#This Row],[IDX_ORACLE]:[IDX_DB2]],,CODE_CURRENT)</f>
        <v>152</v>
      </c>
      <c r="L63" s="81"/>
      <c r="M63" s="81">
        <f>SUMIF(COL_SIZES[table_name],TABLE_SIZES[[#This Row],[Table]],COL_SIZES[Oracle]) + INDEX(DBMS_Data_Block_Header,,CODE_ORACLE)</f>
        <v>890</v>
      </c>
      <c r="N63" s="81">
        <f>SUMIF(COL_SIZES[table_name],TABLE_SIZES[[#This Row],[Table]],COL_SIZES[MSSQL]) + INDEX(DBMS_Data_Block_Header,,CODE_MSSQL)</f>
        <v>697</v>
      </c>
      <c r="O63" s="81">
        <f>SUMIF(COL_SIZES[table_name],TABLE_SIZES[[#This Row],[Table]],COL_SIZES[DB2]) + INDEX(DBMS_Data_Block_Header,,CODE_DB2)</f>
        <v>905</v>
      </c>
      <c r="P63" s="81">
        <f>SUMIF(IDX_SIZES[table_name],$A63,IDX_SIZES[INDEX_COUNT])</f>
        <v>2</v>
      </c>
      <c r="Q63" s="82">
        <f>SUMIF(IDX_SIZES[table_name],$A63,IDX_SIZES[NULLABLE_COUNT])</f>
        <v>0</v>
      </c>
      <c r="R63" s="81">
        <f>SUMIF(IDX_SIZES[table_name],TABLE_SIZES[[#This Row],[Table]],IDX_SIZES[Oracle]) + TABLE_SIZES[[#This Row],[INDEX_COUNT]]*INDEX(DBMS_Index_Row_Header,,CODE_ORACLE) + TABLE_SIZES[[#This Row],[NULLABLE_COUNT]]</f>
        <v>152</v>
      </c>
      <c r="S63" s="81">
        <f>SUMIF(IDX_SIZES[table_name],TABLE_SIZES[[#This Row],[Table]],IDX_SIZES[MSSQL]) + TABLE_SIZES[[#This Row],[INDEX_COUNT]]*INDEX(DBMS_Index_Row_Header,,CODE_MSSQL) + TABLE_SIZES[[#This Row],[NULLABLE_COUNT]]</f>
        <v>148</v>
      </c>
      <c r="T63" s="70">
        <f>SUMIF(IDX_SIZES[table_name],TABLE_SIZES[[#This Row],[Table]],IDX_SIZES[DB2]) + TABLE_SIZES[[#This Row],[INDEX_COUNT]]*INDEX(DBMS_Index_Row_Header,,CODE_DB2) + TABLE_SIZES[[#This Row],[NULLABLE_COUNT]]</f>
        <v>156</v>
      </c>
      <c r="V63"/>
      <c r="X63" s="68"/>
      <c r="Z63"/>
    </row>
    <row r="64" spans="1:26">
      <c r="A64" s="21" t="s">
        <v>250</v>
      </c>
      <c r="B64" s="81"/>
      <c r="C64" s="83">
        <f>Number_of_Agents*Number_of_Logins_per_Agent_per_Day*Number_of_Media_Types_per_Agent</f>
        <v>16000</v>
      </c>
      <c r="D64" s="73">
        <f>TABLE_SIZES[[#This Row],[Data Bytes per Day]]*Days_to_Keep_GIDB_Data</f>
        <v>229376000</v>
      </c>
      <c r="E64" s="73">
        <f>TABLE_SIZES[[#This Row],[Index Bytes per Day]]*Days_to_Keep_GIDB_Data</f>
        <v>38305792</v>
      </c>
      <c r="F64" s="79">
        <f>DBMS_Block_Size*CEILING(TABLE_SIZES[[#This Row],[Rows per Day]]/TABLE_SIZES[[#This Row],[Data Rows per Block]],1)</f>
        <v>16384000</v>
      </c>
      <c r="G64" s="79">
        <f>DBMS_Block_Size*CEILING(TABLE_SIZES[[#This Row],[Rows per Day]]/TABLE_SIZES[[#This Row],[Index Rows per Block]],1)</f>
        <v>2736128</v>
      </c>
      <c r="H64" s="79">
        <f>INDEX(TABLE_SIZES[[#This Row],[TBL_ORACLE]:[TBL_DB2]],,CODE_CURRENT)</f>
        <v>890</v>
      </c>
      <c r="I64" s="81">
        <f>FLOOR(DBMS_Data_Block_Free_Size/TABLE_SIZES[[#This Row],[Data Row Size]],1)</f>
        <v>8</v>
      </c>
      <c r="J64" s="81">
        <f>FLOOR(DBMS_Data_Block_Free_Size/TABLE_SIZES[[#This Row],[Index Row Size]],1)</f>
        <v>48</v>
      </c>
      <c r="K64" s="81">
        <f>INDEX(TABLE_SIZES[[#This Row],[IDX_ORACLE]:[IDX_DB2]],,CODE_CURRENT)</f>
        <v>152</v>
      </c>
      <c r="L64" s="81"/>
      <c r="M64" s="81">
        <f>SUMIF(COL_SIZES[table_name],TABLE_SIZES[[#This Row],[Table]],COL_SIZES[Oracle]) + INDEX(DBMS_Data_Block_Header,,CODE_ORACLE)</f>
        <v>890</v>
      </c>
      <c r="N64" s="81">
        <f>SUMIF(COL_SIZES[table_name],TABLE_SIZES[[#This Row],[Table]],COL_SIZES[MSSQL]) + INDEX(DBMS_Data_Block_Header,,CODE_MSSQL)</f>
        <v>697</v>
      </c>
      <c r="O64" s="81">
        <f>SUMIF(COL_SIZES[table_name],TABLE_SIZES[[#This Row],[Table]],COL_SIZES[DB2]) + INDEX(DBMS_Data_Block_Header,,CODE_DB2)</f>
        <v>905</v>
      </c>
      <c r="P64" s="81">
        <f>SUMIF(IDX_SIZES[table_name],$A64,IDX_SIZES[INDEX_COUNT])</f>
        <v>2</v>
      </c>
      <c r="Q64" s="82">
        <f>SUMIF(IDX_SIZES[table_name],$A64,IDX_SIZES[NULLABLE_COUNT])</f>
        <v>0</v>
      </c>
      <c r="R64" s="81">
        <f>SUMIF(IDX_SIZES[table_name],TABLE_SIZES[[#This Row],[Table]],IDX_SIZES[Oracle]) + TABLE_SIZES[[#This Row],[INDEX_COUNT]]*INDEX(DBMS_Index_Row_Header,,CODE_ORACLE) + TABLE_SIZES[[#This Row],[NULLABLE_COUNT]]</f>
        <v>152</v>
      </c>
      <c r="S64" s="81">
        <f>SUMIF(IDX_SIZES[table_name],TABLE_SIZES[[#This Row],[Table]],IDX_SIZES[MSSQL]) + TABLE_SIZES[[#This Row],[INDEX_COUNT]]*INDEX(DBMS_Index_Row_Header,,CODE_MSSQL) + TABLE_SIZES[[#This Row],[NULLABLE_COUNT]]</f>
        <v>148</v>
      </c>
      <c r="T64" s="70">
        <f>SUMIF(IDX_SIZES[table_name],TABLE_SIZES[[#This Row],[Table]],IDX_SIZES[DB2]) + TABLE_SIZES[[#This Row],[INDEX_COUNT]]*INDEX(DBMS_Index_Row_Header,,CODE_DB2) + TABLE_SIZES[[#This Row],[NULLABLE_COUNT]]</f>
        <v>156</v>
      </c>
      <c r="V64"/>
      <c r="X64" s="68"/>
      <c r="Z64"/>
    </row>
    <row r="65" spans="1:26">
      <c r="A65" s="21"/>
      <c r="B65" s="81"/>
      <c r="C65" s="81"/>
      <c r="D65" s="73"/>
      <c r="E65" s="73"/>
      <c r="F65" s="79"/>
      <c r="G65" s="79"/>
      <c r="H65" s="79"/>
      <c r="I65" s="81"/>
      <c r="J65" s="81"/>
      <c r="K65" s="81"/>
      <c r="L65" s="81"/>
      <c r="M65" s="81"/>
      <c r="N65" s="81"/>
      <c r="O65" s="81"/>
      <c r="P65" s="81"/>
      <c r="Q65" s="82"/>
      <c r="R65" s="81"/>
      <c r="S65" s="81"/>
      <c r="T65" s="70"/>
      <c r="V65"/>
      <c r="X65" s="68"/>
      <c r="Z65"/>
    </row>
    <row r="66" spans="1:26">
      <c r="A66" t="s">
        <v>246</v>
      </c>
      <c r="B66" s="81"/>
      <c r="C66" s="80">
        <f>Number_of_Outbound_Calls_per_Day</f>
        <v>100000</v>
      </c>
      <c r="D66" s="73">
        <f>TABLE_SIZES[[#This Row],[Data Bytes per Day]]*Average_Days_to_Keep_GIDB_Outbound</f>
        <v>4096081920</v>
      </c>
      <c r="E66" s="73">
        <f>TABLE_SIZES[[#This Row],[Index Bytes per Day]]*Average_Days_to_Keep_GIDB_Outbound</f>
        <v>243548160</v>
      </c>
      <c r="F66" s="79">
        <f>DBMS_Block_Size*CEILING(TABLE_SIZES[[#This Row],[Rows per Day]]/TABLE_SIZES[[#This Row],[Data Rows per Block]],1)</f>
        <v>136536064</v>
      </c>
      <c r="G66" s="79">
        <f>DBMS_Block_Size*CEILING(TABLE_SIZES[[#This Row],[Rows per Day]]/TABLE_SIZES[[#This Row],[Index Rows per Block]],1)</f>
        <v>8118272</v>
      </c>
      <c r="H66" s="79">
        <f>INDEX(TABLE_SIZES[[#This Row],[TBL_ORACLE]:[TBL_DB2]],,CODE_CURRENT)</f>
        <v>1148</v>
      </c>
      <c r="I66" s="81">
        <f>FLOOR(DBMS_Data_Block_Free_Size/TABLE_SIZES[[#This Row],[Data Row Size]],1)</f>
        <v>6</v>
      </c>
      <c r="J66" s="81">
        <f>FLOOR(DBMS_Data_Block_Free_Size/TABLE_SIZES[[#This Row],[Index Row Size]],1)</f>
        <v>101</v>
      </c>
      <c r="K66" s="81">
        <f>INDEX(TABLE_SIZES[[#This Row],[IDX_ORACLE]:[IDX_DB2]],,CODE_CURRENT)</f>
        <v>72</v>
      </c>
      <c r="L66" s="81"/>
      <c r="M66" s="81">
        <f>SUMIF(COL_SIZES[table_name],TABLE_SIZES[[#This Row],[Table]],COL_SIZES[Oracle]) + INDEX(DBMS_Data_Block_Header,,CODE_ORACLE)</f>
        <v>1148</v>
      </c>
      <c r="N66" s="81">
        <f>SUMIF(COL_SIZES[table_name],TABLE_SIZES[[#This Row],[Table]],COL_SIZES[MSSQL]) + INDEX(DBMS_Data_Block_Header,,CODE_MSSQL)</f>
        <v>931</v>
      </c>
      <c r="O66" s="81">
        <f>SUMIF(COL_SIZES[table_name],TABLE_SIZES[[#This Row],[Table]],COL_SIZES[DB2]) + INDEX(DBMS_Data_Block_Header,,CODE_DB2)</f>
        <v>1172</v>
      </c>
      <c r="P66" s="81">
        <f>SUMIF(IDX_SIZES[table_name],$A66,IDX_SIZES[INDEX_COUNT])</f>
        <v>1</v>
      </c>
      <c r="Q66" s="82">
        <f>SUMIF(IDX_SIZES[table_name],$A66,IDX_SIZES[NULLABLE_COUNT])</f>
        <v>0</v>
      </c>
      <c r="R66" s="81">
        <f>SUMIF(IDX_SIZES[table_name],TABLE_SIZES[[#This Row],[Table]],IDX_SIZES[Oracle]) + TABLE_SIZES[[#This Row],[INDEX_COUNT]]*INDEX(DBMS_Index_Row_Header,,CODE_ORACLE) + TABLE_SIZES[[#This Row],[NULLABLE_COUNT]]</f>
        <v>72</v>
      </c>
      <c r="S66" s="81">
        <f>SUMIF(IDX_SIZES[table_name],TABLE_SIZES[[#This Row],[Table]],IDX_SIZES[MSSQL]) + TABLE_SIZES[[#This Row],[INDEX_COUNT]]*INDEX(DBMS_Index_Row_Header,,CODE_MSSQL) + TABLE_SIZES[[#This Row],[NULLABLE_COUNT]]</f>
        <v>80</v>
      </c>
      <c r="T66" s="70">
        <f>SUMIF(IDX_SIZES[table_name],TABLE_SIZES[[#This Row],[Table]],IDX_SIZES[DB2]) + TABLE_SIZES[[#This Row],[INDEX_COUNT]]*INDEX(DBMS_Index_Row_Header,,CODE_DB2) + TABLE_SIZES[[#This Row],[NULLABLE_COUNT]]</f>
        <v>74</v>
      </c>
      <c r="V66"/>
      <c r="X66" s="68"/>
      <c r="Z66"/>
    </row>
    <row r="67" spans="1:26">
      <c r="A67" t="s">
        <v>1034</v>
      </c>
      <c r="B67" s="81"/>
      <c r="C67" s="77">
        <f>Number_of_Outbound_Calls_per_Day * 15</f>
        <v>1500000</v>
      </c>
      <c r="D67" s="73">
        <f>TABLE_SIZES[[#This Row],[Data Bytes per Day]]*Average_Days_to_Keep_GIDB_Outbound</f>
        <v>52662927360</v>
      </c>
      <c r="E67" s="77">
        <f>IFERROR(TABLE_SIZES[[#This Row],[Index Bytes per Day]]*Average_Days_to_Keep_GIDB_Outbound,0)</f>
        <v>5421219840</v>
      </c>
      <c r="F67" s="79">
        <f>DBMS_Block_Size*CEILING(TABLE_SIZES[[#This Row],[Rows per Day]]/TABLE_SIZES[[#This Row],[Data Rows per Block]],1)</f>
        <v>1755430912</v>
      </c>
      <c r="G67" s="79">
        <f>DBMS_Block_Size*CEILING(TABLE_SIZES[[#This Row],[Rows per Day]]/TABLE_SIZES[[#This Row],[Index Rows per Block]],1)</f>
        <v>180707328</v>
      </c>
      <c r="H67" s="79">
        <f>INDEX(TABLE_SIZES[[#This Row],[TBL_ORACLE]:[TBL_DB2]],,CODE_CURRENT)</f>
        <v>1040</v>
      </c>
      <c r="I67" s="81">
        <f>FLOOR(DBMS_Data_Block_Free_Size/TABLE_SIZES[[#This Row],[Data Row Size]],1)</f>
        <v>7</v>
      </c>
      <c r="J67" s="81">
        <f>FLOOR(DBMS_Data_Block_Free_Size/TABLE_SIZES[[#This Row],[Index Row Size]],1)</f>
        <v>68</v>
      </c>
      <c r="K67" s="81">
        <f>INDEX(TABLE_SIZES[[#This Row],[IDX_ORACLE]:[IDX_DB2]],,CODE_CURRENT)</f>
        <v>106</v>
      </c>
      <c r="L67" s="81"/>
      <c r="M67" s="81">
        <f>SUMIF(COL_SIZES[table_name],TABLE_SIZES[[#This Row],[Table]],COL_SIZES[Oracle]) + INDEX(DBMS_Data_Block_Header,,CODE_ORACLE)</f>
        <v>1040</v>
      </c>
      <c r="N67" s="81">
        <f>SUMIF(COL_SIZES[table_name],TABLE_SIZES[[#This Row],[Table]],COL_SIZES[MSSQL]) + INDEX(DBMS_Data_Block_Header,,CODE_MSSQL)</f>
        <v>807</v>
      </c>
      <c r="O67" s="81">
        <f>SUMIF(COL_SIZES[table_name],TABLE_SIZES[[#This Row],[Table]],COL_SIZES[DB2]) + INDEX(DBMS_Data_Block_Header,,CODE_DB2)</f>
        <v>1057</v>
      </c>
      <c r="P67" s="81">
        <f>SUMIF(IDX_SIZES[table_name],$A67,IDX_SIZES[INDEX_COUNT])</f>
        <v>3</v>
      </c>
      <c r="Q67" s="82">
        <f>SUMIF(IDX_SIZES[table_name],$A67,IDX_SIZES[NULLABLE_COUNT])</f>
        <v>0</v>
      </c>
      <c r="R67" s="81">
        <f>SUMIF(IDX_SIZES[table_name],TABLE_SIZES[[#This Row],[Table]],IDX_SIZES[Oracle]) + TABLE_SIZES[[#This Row],[INDEX_COUNT]]*INDEX(DBMS_Index_Row_Header,,CODE_ORACLE) + TABLE_SIZES[[#This Row],[NULLABLE_COUNT]]</f>
        <v>106</v>
      </c>
      <c r="S67" s="81">
        <f>SUMIF(IDX_SIZES[table_name],TABLE_SIZES[[#This Row],[Table]],IDX_SIZES[MSSQL]) + TABLE_SIZES[[#This Row],[INDEX_COUNT]]*INDEX(DBMS_Index_Row_Header,,CODE_MSSQL) + TABLE_SIZES[[#This Row],[NULLABLE_COUNT]]</f>
        <v>120</v>
      </c>
      <c r="T67" s="70">
        <f>SUMIF(IDX_SIZES[table_name],TABLE_SIZES[[#This Row],[Table]],IDX_SIZES[DB2]) + TABLE_SIZES[[#This Row],[INDEX_COUNT]]*INDEX(DBMS_Index_Row_Header,,CODE_DB2) + TABLE_SIZES[[#This Row],[NULLABLE_COUNT]]</f>
        <v>108</v>
      </c>
      <c r="V67"/>
      <c r="X67" s="68"/>
      <c r="Z67"/>
    </row>
    <row r="68" spans="1:26">
      <c r="A68" t="s">
        <v>1039</v>
      </c>
      <c r="B68" s="81"/>
      <c r="C68" s="77">
        <f>Number_of_Outbound_Calls_per_Day * 100</f>
        <v>10000000</v>
      </c>
      <c r="D68" s="73">
        <f>TABLE_SIZES[[#This Row],[Data Bytes per Day]]*Average_Days_to_Keep_GIDB_Outbound</f>
        <v>491520000000</v>
      </c>
      <c r="E68" s="77">
        <f>IFERROR(TABLE_SIZES[[#This Row],[Index Bytes per Day]]*Average_Days_to_Keep_GIDB_Outbound,0)</f>
        <v>24332697600</v>
      </c>
      <c r="F68" s="79">
        <f>DBMS_Block_Size*CEILING(TABLE_SIZES[[#This Row],[Rows per Day]]/TABLE_SIZES[[#This Row],[Data Rows per Block]],1)</f>
        <v>16384000000</v>
      </c>
      <c r="G68" s="79">
        <f>DBMS_Block_Size*CEILING(TABLE_SIZES[[#This Row],[Rows per Day]]/TABLE_SIZES[[#This Row],[Index Rows per Block]],1)</f>
        <v>811089920</v>
      </c>
      <c r="H68" s="79">
        <f>INDEX(TABLE_SIZES[[#This Row],[TBL_ORACLE]:[TBL_DB2]],,CODE_CURRENT)</f>
        <v>1428</v>
      </c>
      <c r="I68" s="81">
        <f>FLOOR(DBMS_Data_Block_Free_Size/TABLE_SIZES[[#This Row],[Data Row Size]],1)</f>
        <v>5</v>
      </c>
      <c r="J68" s="81">
        <f>FLOOR(DBMS_Data_Block_Free_Size/TABLE_SIZES[[#This Row],[Index Row Size]],1)</f>
        <v>101</v>
      </c>
      <c r="K68" s="81">
        <f>INDEX(TABLE_SIZES[[#This Row],[IDX_ORACLE]:[IDX_DB2]],,CODE_CURRENT)</f>
        <v>72</v>
      </c>
      <c r="L68" s="81"/>
      <c r="M68" s="81">
        <f>SUMIF(COL_SIZES[table_name],TABLE_SIZES[[#This Row],[Table]],COL_SIZES[Oracle]) + INDEX(DBMS_Data_Block_Header,,CODE_ORACLE)</f>
        <v>1428</v>
      </c>
      <c r="N68" s="81">
        <f>SUMIF(COL_SIZES[table_name],TABLE_SIZES[[#This Row],[Table]],COL_SIZES[MSSQL]) + INDEX(DBMS_Data_Block_Header,,CODE_MSSQL)</f>
        <v>1255</v>
      </c>
      <c r="O68" s="81">
        <f>SUMIF(COL_SIZES[table_name],TABLE_SIZES[[#This Row],[Table]],COL_SIZES[DB2]) + INDEX(DBMS_Data_Block_Header,,CODE_DB2)</f>
        <v>1449</v>
      </c>
      <c r="P68" s="81">
        <f>SUMIF(IDX_SIZES[table_name],$A68,IDX_SIZES[INDEX_COUNT])</f>
        <v>1</v>
      </c>
      <c r="Q68" s="82">
        <f>SUMIF(IDX_SIZES[table_name],$A68,IDX_SIZES[NULLABLE_COUNT])</f>
        <v>0</v>
      </c>
      <c r="R68" s="81">
        <f>SUMIF(IDX_SIZES[table_name],TABLE_SIZES[[#This Row],[Table]],IDX_SIZES[Oracle]) + TABLE_SIZES[[#This Row],[INDEX_COUNT]]*INDEX(DBMS_Index_Row_Header,,CODE_ORACLE) + TABLE_SIZES[[#This Row],[NULLABLE_COUNT]]</f>
        <v>72</v>
      </c>
      <c r="S68" s="81">
        <f>SUMIF(IDX_SIZES[table_name],TABLE_SIZES[[#This Row],[Table]],IDX_SIZES[MSSQL]) + TABLE_SIZES[[#This Row],[INDEX_COUNT]]*INDEX(DBMS_Index_Row_Header,,CODE_MSSQL) + TABLE_SIZES[[#This Row],[NULLABLE_COUNT]]</f>
        <v>80</v>
      </c>
      <c r="T68" s="70">
        <f>SUMIF(IDX_SIZES[table_name],TABLE_SIZES[[#This Row],[Table]],IDX_SIZES[DB2]) + TABLE_SIZES[[#This Row],[INDEX_COUNT]]*INDEX(DBMS_Index_Row_Header,,CODE_DB2) + TABLE_SIZES[[#This Row],[NULLABLE_COUNT]]</f>
        <v>74</v>
      </c>
      <c r="V68"/>
      <c r="X68" s="68"/>
      <c r="Z68"/>
    </row>
    <row r="69" spans="1:26">
      <c r="A69" t="s">
        <v>1046</v>
      </c>
      <c r="B69" s="81"/>
      <c r="C69" s="77">
        <f>Number_of_Outbound_Calls_per_Day*4 + Number_of_Campaign_Group_Sessions_per_Day*144*6 + Number_of_Campaign_Group_Sessions_per_Day*144*4</f>
        <v>404320</v>
      </c>
      <c r="D69" s="73">
        <f>TABLE_SIZES[[#This Row],[Data Bytes per Day]]*Average_Days_to_Keep_GIDB_Outbound</f>
        <v>16561029120</v>
      </c>
      <c r="E69" s="77">
        <f>IFERROR(TABLE_SIZES[[#This Row],[Index Bytes per Day]]*Average_Days_to_Keep_GIDB_Outbound,0)</f>
        <v>1003929600</v>
      </c>
      <c r="F69" s="79">
        <f>DBMS_Block_Size*CEILING(TABLE_SIZES[[#This Row],[Rows per Day]]/TABLE_SIZES[[#This Row],[Data Rows per Block]],1)</f>
        <v>552034304</v>
      </c>
      <c r="G69" s="79">
        <f>DBMS_Block_Size*CEILING(TABLE_SIZES[[#This Row],[Rows per Day]]/TABLE_SIZES[[#This Row],[Index Rows per Block]],1)</f>
        <v>33464320</v>
      </c>
      <c r="H69" s="79">
        <f>INDEX(TABLE_SIZES[[#This Row],[TBL_ORACLE]:[TBL_DB2]],,CODE_CURRENT)</f>
        <v>1126</v>
      </c>
      <c r="I69" s="81">
        <f>FLOOR(DBMS_Data_Block_Free_Size/TABLE_SIZES[[#This Row],[Data Row Size]],1)</f>
        <v>6</v>
      </c>
      <c r="J69" s="81">
        <f>FLOOR(DBMS_Data_Block_Free_Size/TABLE_SIZES[[#This Row],[Index Row Size]],1)</f>
        <v>99</v>
      </c>
      <c r="K69" s="81">
        <f>INDEX(TABLE_SIZES[[#This Row],[IDX_ORACLE]:[IDX_DB2]],,CODE_CURRENT)</f>
        <v>73</v>
      </c>
      <c r="L69" s="81"/>
      <c r="M69" s="81">
        <f>SUMIF(COL_SIZES[table_name],TABLE_SIZES[[#This Row],[Table]],COL_SIZES[Oracle]) + INDEX(DBMS_Data_Block_Header,,CODE_ORACLE)</f>
        <v>1126</v>
      </c>
      <c r="N69" s="81">
        <f>SUMIF(COL_SIZES[table_name],TABLE_SIZES[[#This Row],[Table]],COL_SIZES[MSSQL]) + INDEX(DBMS_Data_Block_Header,,CODE_MSSQL)</f>
        <v>947</v>
      </c>
      <c r="O69" s="81">
        <f>SUMIF(COL_SIZES[table_name],TABLE_SIZES[[#This Row],[Table]],COL_SIZES[DB2]) + INDEX(DBMS_Data_Block_Header,,CODE_DB2)</f>
        <v>1146</v>
      </c>
      <c r="P69" s="81">
        <f>SUMIF(IDX_SIZES[table_name],$A69,IDX_SIZES[INDEX_COUNT])</f>
        <v>1</v>
      </c>
      <c r="Q69" s="82">
        <f>SUMIF(IDX_SIZES[table_name],$A69,IDX_SIZES[NULLABLE_COUNT])</f>
        <v>1</v>
      </c>
      <c r="R69" s="81">
        <f>SUMIF(IDX_SIZES[table_name],TABLE_SIZES[[#This Row],[Table]],IDX_SIZES[Oracle]) + TABLE_SIZES[[#This Row],[INDEX_COUNT]]*INDEX(DBMS_Index_Row_Header,,CODE_ORACLE) + TABLE_SIZES[[#This Row],[NULLABLE_COUNT]]</f>
        <v>73</v>
      </c>
      <c r="S69" s="81">
        <f>SUMIF(IDX_SIZES[table_name],TABLE_SIZES[[#This Row],[Table]],IDX_SIZES[MSSQL]) + TABLE_SIZES[[#This Row],[INDEX_COUNT]]*INDEX(DBMS_Index_Row_Header,,CODE_MSSQL) + TABLE_SIZES[[#This Row],[NULLABLE_COUNT]]</f>
        <v>81</v>
      </c>
      <c r="T69" s="70">
        <f>SUMIF(IDX_SIZES[table_name],TABLE_SIZES[[#This Row],[Table]],IDX_SIZES[DB2]) + TABLE_SIZES[[#This Row],[INDEX_COUNT]]*INDEX(DBMS_Index_Row_Header,,CODE_DB2) + TABLE_SIZES[[#This Row],[NULLABLE_COUNT]]</f>
        <v>75</v>
      </c>
      <c r="V69"/>
      <c r="X69" s="68"/>
      <c r="Z69"/>
    </row>
    <row r="70" spans="1:26">
      <c r="A70" t="s">
        <v>248</v>
      </c>
      <c r="B70" s="81"/>
      <c r="C70" s="80">
        <f>Number_of_Outbound_Calls_per_Day * Average_Number_of_Phones_per_Contact_in_Calling_List</f>
        <v>200000</v>
      </c>
      <c r="D70" s="73">
        <f>TABLE_SIZES[[#This Row],[Data Bytes per Day]]*Average_Days_to_Keep_GIDB_Outbound</f>
        <v>12288000000</v>
      </c>
      <c r="E70" s="73">
        <f>TABLE_SIZES[[#This Row],[Index Bytes per Day]]*Average_Days_to_Keep_GIDB_Outbound</f>
        <v>1045954560</v>
      </c>
      <c r="F70" s="79">
        <f>DBMS_Block_Size*CEILING(TABLE_SIZES[[#This Row],[Rows per Day]]/TABLE_SIZES[[#This Row],[Data Rows per Block]],1)</f>
        <v>409600000</v>
      </c>
      <c r="G70" s="79">
        <f>DBMS_Block_Size*CEILING(TABLE_SIZES[[#This Row],[Rows per Day]]/TABLE_SIZES[[#This Row],[Index Rows per Block]],1)</f>
        <v>34865152</v>
      </c>
      <c r="H70" s="79">
        <f>INDEX(TABLE_SIZES[[#This Row],[TBL_ORACLE]:[TBL_DB2]],,CODE_CURRENT)</f>
        <v>1812</v>
      </c>
      <c r="I70" s="81">
        <f>FLOOR(DBMS_Data_Block_Free_Size/TABLE_SIZES[[#This Row],[Data Row Size]],1)</f>
        <v>4</v>
      </c>
      <c r="J70" s="81">
        <f>FLOOR(DBMS_Data_Block_Free_Size/TABLE_SIZES[[#This Row],[Index Row Size]],1)</f>
        <v>47</v>
      </c>
      <c r="K70" s="81">
        <f>INDEX(TABLE_SIZES[[#This Row],[IDX_ORACLE]:[IDX_DB2]],,CODE_CURRENT)</f>
        <v>155</v>
      </c>
      <c r="L70" s="81"/>
      <c r="M70" s="81">
        <f>SUMIF(COL_SIZES[table_name],TABLE_SIZES[[#This Row],[Table]],COL_SIZES[Oracle]) + INDEX(DBMS_Data_Block_Header,,CODE_ORACLE)</f>
        <v>1812</v>
      </c>
      <c r="N70" s="81">
        <f>SUMIF(COL_SIZES[table_name],TABLE_SIZES[[#This Row],[Table]],COL_SIZES[MSSQL]) + INDEX(DBMS_Data_Block_Header,,CODE_MSSQL)</f>
        <v>1545</v>
      </c>
      <c r="O70" s="81">
        <f>SUMIF(COL_SIZES[table_name],TABLE_SIZES[[#This Row],[Table]],COL_SIZES[DB2]) + INDEX(DBMS_Data_Block_Header,,CODE_DB2)</f>
        <v>1838</v>
      </c>
      <c r="P70" s="81">
        <f>SUMIF(IDX_SIZES[table_name],$A70,IDX_SIZES[INDEX_COUNT])</f>
        <v>2</v>
      </c>
      <c r="Q70" s="82">
        <f>SUMIF(IDX_SIZES[table_name],$A70,IDX_SIZES[NULLABLE_COUNT])</f>
        <v>2</v>
      </c>
      <c r="R70" s="81">
        <f>SUMIF(IDX_SIZES[table_name],TABLE_SIZES[[#This Row],[Table]],IDX_SIZES[Oracle]) + TABLE_SIZES[[#This Row],[INDEX_COUNT]]*INDEX(DBMS_Index_Row_Header,,CODE_ORACLE) + TABLE_SIZES[[#This Row],[NULLABLE_COUNT]]</f>
        <v>155</v>
      </c>
      <c r="S70" s="81">
        <f>SUMIF(IDX_SIZES[table_name],TABLE_SIZES[[#This Row],[Table]],IDX_SIZES[MSSQL]) + TABLE_SIZES[[#This Row],[INDEX_COUNT]]*INDEX(DBMS_Index_Row_Header,,CODE_MSSQL) + TABLE_SIZES[[#This Row],[NULLABLE_COUNT]]</f>
        <v>166</v>
      </c>
      <c r="T70" s="70">
        <f>SUMIF(IDX_SIZES[table_name],TABLE_SIZES[[#This Row],[Table]],IDX_SIZES[DB2]) + TABLE_SIZES[[#This Row],[INDEX_COUNT]]*INDEX(DBMS_Index_Row_Header,,CODE_DB2) + TABLE_SIZES[[#This Row],[NULLABLE_COUNT]]</f>
        <v>159</v>
      </c>
      <c r="V70"/>
      <c r="X70" s="68"/>
      <c r="Z70"/>
    </row>
    <row r="71" spans="1:26">
      <c r="A71" t="s">
        <v>1081</v>
      </c>
      <c r="B71" s="81"/>
      <c r="C71" s="80">
        <f>Number_of_Outbound_Calls_per_Day</f>
        <v>100000</v>
      </c>
      <c r="D71" s="73">
        <f>TABLE_SIZES[[#This Row],[Data Bytes per Day]]*Average_Days_to_Keep_GIDB_Outbound</f>
        <v>3510927360</v>
      </c>
      <c r="E71" s="77">
        <f>IFERROR(TABLE_SIZES[[#This Row],[Index Bytes per Day]]*Average_Days_to_Keep_GIDB_Outbound,0)</f>
        <v>243548160</v>
      </c>
      <c r="F71" s="79">
        <f>DBMS_Block_Size*CEILING(TABLE_SIZES[[#This Row],[Rows per Day]]/TABLE_SIZES[[#This Row],[Data Rows per Block]],1)</f>
        <v>117030912</v>
      </c>
      <c r="G71" s="79">
        <f>DBMS_Block_Size*CEILING(TABLE_SIZES[[#This Row],[Rows per Day]]/TABLE_SIZES[[#This Row],[Index Rows per Block]],1)</f>
        <v>8118272</v>
      </c>
      <c r="H71" s="79">
        <f>INDEX(TABLE_SIZES[[#This Row],[TBL_ORACLE]:[TBL_DB2]],,CODE_CURRENT)</f>
        <v>921</v>
      </c>
      <c r="I71" s="81">
        <f>FLOOR(DBMS_Data_Block_Free_Size/TABLE_SIZES[[#This Row],[Data Row Size]],1)</f>
        <v>7</v>
      </c>
      <c r="J71" s="81">
        <f>FLOOR(DBMS_Data_Block_Free_Size/TABLE_SIZES[[#This Row],[Index Row Size]],1)</f>
        <v>101</v>
      </c>
      <c r="K71" s="81">
        <f>INDEX(TABLE_SIZES[[#This Row],[IDX_ORACLE]:[IDX_DB2]],,CODE_CURRENT)</f>
        <v>72</v>
      </c>
      <c r="L71" s="81"/>
      <c r="M71" s="81">
        <f>SUMIF(COL_SIZES[table_name],TABLE_SIZES[[#This Row],[Table]],COL_SIZES[Oracle]) + INDEX(DBMS_Data_Block_Header,,CODE_ORACLE)</f>
        <v>921</v>
      </c>
      <c r="N71" s="81">
        <f>SUMIF(COL_SIZES[table_name],TABLE_SIZES[[#This Row],[Table]],COL_SIZES[MSSQL]) + INDEX(DBMS_Data_Block_Header,,CODE_MSSQL)</f>
        <v>777</v>
      </c>
      <c r="O71" s="81">
        <f>SUMIF(COL_SIZES[table_name],TABLE_SIZES[[#This Row],[Table]],COL_SIZES[DB2]) + INDEX(DBMS_Data_Block_Header,,CODE_DB2)</f>
        <v>937</v>
      </c>
      <c r="P71" s="81">
        <f>SUMIF(IDX_SIZES[table_name],$A71,IDX_SIZES[INDEX_COUNT])</f>
        <v>1</v>
      </c>
      <c r="Q71" s="82">
        <f>SUMIF(IDX_SIZES[table_name],$A71,IDX_SIZES[NULLABLE_COUNT])</f>
        <v>0</v>
      </c>
      <c r="R71" s="81">
        <f>SUMIF(IDX_SIZES[table_name],TABLE_SIZES[[#This Row],[Table]],IDX_SIZES[Oracle]) + TABLE_SIZES[[#This Row],[INDEX_COUNT]]*INDEX(DBMS_Index_Row_Header,,CODE_ORACLE) + TABLE_SIZES[[#This Row],[NULLABLE_COUNT]]</f>
        <v>72</v>
      </c>
      <c r="S71" s="81">
        <f>SUMIF(IDX_SIZES[table_name],TABLE_SIZES[[#This Row],[Table]],IDX_SIZES[MSSQL]) + TABLE_SIZES[[#This Row],[INDEX_COUNT]]*INDEX(DBMS_Index_Row_Header,,CODE_MSSQL) + TABLE_SIZES[[#This Row],[NULLABLE_COUNT]]</f>
        <v>80</v>
      </c>
      <c r="T71" s="70">
        <f>SUMIF(IDX_SIZES[table_name],TABLE_SIZES[[#This Row],[Table]],IDX_SIZES[DB2]) + TABLE_SIZES[[#This Row],[INDEX_COUNT]]*INDEX(DBMS_Index_Row_Header,,CODE_DB2) + TABLE_SIZES[[#This Row],[NULLABLE_COUNT]]</f>
        <v>74</v>
      </c>
      <c r="V71"/>
      <c r="X71" s="68"/>
      <c r="Z71"/>
    </row>
    <row r="72" spans="1:26">
      <c r="A72" s="71"/>
      <c r="B72" s="81"/>
      <c r="C72" s="80"/>
      <c r="D72" s="73"/>
      <c r="E72" s="73"/>
      <c r="F72" s="79"/>
      <c r="G72" s="79"/>
      <c r="H72" s="79"/>
      <c r="I72" s="81"/>
      <c r="J72" s="81"/>
      <c r="K72" s="81"/>
      <c r="L72" s="81"/>
      <c r="M72" s="81"/>
      <c r="N72" s="81"/>
      <c r="O72" s="81"/>
      <c r="P72" s="81"/>
      <c r="Q72" s="82"/>
      <c r="R72" s="81"/>
      <c r="S72" s="81"/>
      <c r="T72" s="70"/>
      <c r="V72"/>
      <c r="X72" s="68"/>
      <c r="Z72"/>
    </row>
    <row r="73" spans="1:26">
      <c r="A73" s="92" t="s">
        <v>1314</v>
      </c>
      <c r="B73" s="92"/>
      <c r="C73" s="79"/>
      <c r="D73" s="79">
        <f>SUBTOTAL(109,[Data Bytes])</f>
        <v>1719904075776</v>
      </c>
      <c r="E73" s="79">
        <f>SUBTOTAL(109,[Index Bytes])</f>
        <v>118564544512</v>
      </c>
      <c r="F73" s="79">
        <f>SUBTOTAL(109,[Data Bytes per Day])</f>
        <v>29083336704</v>
      </c>
      <c r="G73" s="79">
        <f>SUBTOTAL(109,[Index Bytes per Day])</f>
        <v>1687035904</v>
      </c>
      <c r="H73" s="79"/>
      <c r="I73" s="79"/>
      <c r="J73" s="79"/>
      <c r="K73" s="92"/>
      <c r="L73" s="92"/>
      <c r="M73" s="16"/>
      <c r="N73" s="16"/>
      <c r="O73" s="16"/>
      <c r="P73" s="16"/>
      <c r="Q73" s="16"/>
      <c r="R73" s="93"/>
      <c r="S73" s="93"/>
      <c r="T73" s="93"/>
      <c r="V73"/>
      <c r="X73" s="68"/>
      <c r="Z73"/>
    </row>
  </sheetData>
  <phoneticPr fontId="3" type="noConversion"/>
  <pageMargins left="0.75" right="0.75" top="1" bottom="1" header="0.5" footer="0.5"/>
  <pageSetup orientation="portrait" r:id="rId1"/>
  <headerFooter alignWithMargins="0"/>
  <ignoredErrors>
    <ignoredError sqref="C17 C40 C67 E70" formula="1"/>
  </ignoredError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2:E77"/>
  <sheetViews>
    <sheetView zoomScaleNormal="100" workbookViewId="0">
      <selection activeCell="C15" sqref="C15"/>
    </sheetView>
  </sheetViews>
  <sheetFormatPr defaultRowHeight="12.75"/>
  <cols>
    <col min="1" max="1" width="5.5703125" customWidth="1"/>
    <col min="2" max="2" width="61.28515625" bestFit="1" customWidth="1"/>
    <col min="3" max="3" width="23.85546875" bestFit="1" customWidth="1"/>
    <col min="4" max="4" width="22.28515625" customWidth="1"/>
    <col min="5" max="5" width="6.7109375" customWidth="1"/>
    <col min="6" max="6" width="4.85546875" customWidth="1"/>
    <col min="7" max="7" width="14.140625" bestFit="1" customWidth="1"/>
    <col min="8" max="8" width="11.5703125" bestFit="1" customWidth="1"/>
    <col min="9" max="9" width="12.28515625" bestFit="1" customWidth="1"/>
    <col min="10" max="10" width="9.5703125" bestFit="1" customWidth="1"/>
    <col min="11" max="13" width="11" bestFit="1" customWidth="1"/>
    <col min="14" max="14" width="12.7109375" bestFit="1" customWidth="1"/>
    <col min="15" max="15" width="11.7109375" bestFit="1" customWidth="1"/>
    <col min="16" max="17" width="7.28515625" bestFit="1" customWidth="1"/>
    <col min="18" max="19" width="5.85546875" bestFit="1" customWidth="1"/>
  </cols>
  <sheetData>
    <row r="2" spans="2:5">
      <c r="B2" s="47" t="s">
        <v>1316</v>
      </c>
      <c r="C2" s="48" t="s">
        <v>27</v>
      </c>
      <c r="D2" s="48" t="s">
        <v>368</v>
      </c>
      <c r="E2" s="49" t="s">
        <v>583</v>
      </c>
    </row>
    <row r="3" spans="2:5">
      <c r="B3" s="59" t="s">
        <v>586</v>
      </c>
      <c r="C3" s="50">
        <v>3</v>
      </c>
      <c r="D3" s="50">
        <v>15</v>
      </c>
      <c r="E3" s="62">
        <v>3</v>
      </c>
    </row>
    <row r="4" spans="2:5">
      <c r="B4" s="60" t="s">
        <v>588</v>
      </c>
      <c r="C4" s="50">
        <v>8</v>
      </c>
      <c r="D4" s="50">
        <v>16</v>
      </c>
      <c r="E4" s="62">
        <v>8</v>
      </c>
    </row>
    <row r="5" spans="2:5">
      <c r="B5" s="59" t="s">
        <v>585</v>
      </c>
      <c r="C5" s="50">
        <v>84</v>
      </c>
      <c r="D5" s="50">
        <v>0</v>
      </c>
      <c r="E5" s="62">
        <v>84</v>
      </c>
    </row>
    <row r="6" spans="2:5">
      <c r="B6" s="60" t="s">
        <v>587</v>
      </c>
      <c r="C6" s="50">
        <v>161</v>
      </c>
      <c r="D6" s="50">
        <v>0</v>
      </c>
      <c r="E6" s="62">
        <v>161</v>
      </c>
    </row>
    <row r="7" spans="2:5">
      <c r="B7" s="61" t="s">
        <v>584</v>
      </c>
      <c r="C7" s="50">
        <f>FLOOR((DBMS_Block_Size - C5)*(1-DBMS_Percentage_of_Free_Space),1)</f>
        <v>7297</v>
      </c>
      <c r="D7" s="50"/>
      <c r="E7" s="62"/>
    </row>
    <row r="8" spans="2:5">
      <c r="B8" s="63" t="s">
        <v>589</v>
      </c>
      <c r="C8" s="64">
        <f>FLOOR((DBMS_Block_Size - C6)*(1-DBMS_Percentage_of_Free_Space),1)</f>
        <v>7227</v>
      </c>
      <c r="D8" s="64"/>
      <c r="E8" s="65"/>
    </row>
    <row r="11" spans="2:5">
      <c r="B11" s="37" t="s">
        <v>25</v>
      </c>
      <c r="C11" s="38" t="s">
        <v>26</v>
      </c>
    </row>
    <row r="12" spans="2:5">
      <c r="B12" s="35" t="s">
        <v>27</v>
      </c>
      <c r="C12" s="36">
        <v>1</v>
      </c>
    </row>
    <row r="13" spans="2:5">
      <c r="B13" s="35" t="s">
        <v>28</v>
      </c>
      <c r="C13" s="36">
        <v>2</v>
      </c>
    </row>
    <row r="14" spans="2:5">
      <c r="B14" s="39" t="s">
        <v>29</v>
      </c>
      <c r="C14" s="40">
        <v>3</v>
      </c>
    </row>
    <row r="16" spans="2:5">
      <c r="B16" s="1" t="s">
        <v>1321</v>
      </c>
      <c r="C16">
        <f>VLOOKUP(DBMS_CURRENT,DBMS[],2,FALSE)</f>
        <v>1</v>
      </c>
    </row>
    <row r="18" spans="2:4">
      <c r="B18" s="1"/>
    </row>
    <row r="19" spans="2:4">
      <c r="B19" s="34" t="s">
        <v>1333</v>
      </c>
      <c r="C19" s="34" t="s">
        <v>1335</v>
      </c>
      <c r="D19" s="34" t="s">
        <v>31</v>
      </c>
    </row>
    <row r="20" spans="2:4">
      <c r="B20" s="2" t="s">
        <v>1334</v>
      </c>
      <c r="C20" s="74">
        <f>(TABLE_SIZES[[#Totals],[Data Bytes]]+TABLE_SIZES[[#Totals],[Index Bytes]])/SIZE_UNITS[[#This Row],[Value]]</f>
        <v>1838468620288</v>
      </c>
      <c r="D20" s="4">
        <v>1</v>
      </c>
    </row>
    <row r="21" spans="2:4">
      <c r="B21" s="2" t="s">
        <v>1331</v>
      </c>
      <c r="C21" s="74">
        <f>(TABLE_SIZES[[#Totals],[Data Bytes]]+TABLE_SIZES[[#Totals],[Index Bytes]])/SIZE_UNITS[[#This Row],[Value]]</f>
        <v>1753300.3046875</v>
      </c>
      <c r="D21" s="4">
        <f>POWER(2,10*2)</f>
        <v>1048576</v>
      </c>
    </row>
    <row r="22" spans="2:4">
      <c r="B22" s="2" t="s">
        <v>1315</v>
      </c>
      <c r="C22" s="74">
        <f>(TABLE_SIZES[[#Totals],[Data Bytes]]+TABLE_SIZES[[#Totals],[Index Bytes]])/SIZE_UNITS[[#This Row],[Value]]</f>
        <v>1712.2073287963867</v>
      </c>
      <c r="D22" s="3">
        <f>POWER(2,10*3)</f>
        <v>1073741824</v>
      </c>
    </row>
    <row r="23" spans="2:4">
      <c r="B23" s="2" t="s">
        <v>1332</v>
      </c>
      <c r="C23" s="74">
        <f>(TABLE_SIZES[[#Totals],[Data Bytes]]+TABLE_SIZES[[#Totals],[Index Bytes]])/SIZE_UNITS[[#This Row],[Value]]</f>
        <v>1.6720774695277214</v>
      </c>
      <c r="D23" s="4">
        <f>POWER(2,10*4)</f>
        <v>1099511627776</v>
      </c>
    </row>
    <row r="24" spans="2:4">
      <c r="B24" s="2" t="s">
        <v>1341</v>
      </c>
      <c r="C24" s="74">
        <f>(TABLE_SIZES[[#Totals],[Data Bytes]]+TABLE_SIZES[[#Totals],[Index Bytes]])/SIZE_UNITS[[#This Row],[Value]]</f>
        <v>1.6328881538356654E-3</v>
      </c>
      <c r="D24" s="4">
        <f>POWER(2,10*5)</f>
        <v>1125899906842624</v>
      </c>
    </row>
    <row r="26" spans="2:4">
      <c r="B26" s="1" t="s">
        <v>1336</v>
      </c>
      <c r="C26" s="75">
        <f>VLOOKUP(SIZE_UNITS_CURRENT,SIZE_UNITS[],2,FALSE)</f>
        <v>1712.2073287963867</v>
      </c>
      <c r="D26" s="75" t="str">
        <f>SIZE_UNITS_CURRENT</f>
        <v>Size (GB)</v>
      </c>
    </row>
    <row r="28" spans="2:4">
      <c r="B28" s="99" t="s">
        <v>1316</v>
      </c>
      <c r="C28" s="100" t="s">
        <v>31</v>
      </c>
    </row>
    <row r="29" spans="2:4">
      <c r="B29" s="101" t="s">
        <v>5</v>
      </c>
      <c r="C29" s="102">
        <v>2000</v>
      </c>
    </row>
    <row r="30" spans="2:4">
      <c r="B30" s="101" t="s">
        <v>6</v>
      </c>
      <c r="C30" s="102">
        <v>1000</v>
      </c>
    </row>
    <row r="31" spans="2:4">
      <c r="B31" s="101" t="s">
        <v>38</v>
      </c>
      <c r="C31" s="102">
        <v>15</v>
      </c>
    </row>
    <row r="32" spans="2:4">
      <c r="B32" s="101" t="s">
        <v>39</v>
      </c>
      <c r="C32" s="102">
        <v>20</v>
      </c>
    </row>
    <row r="33" spans="2:3">
      <c r="B33" s="101" t="s">
        <v>40</v>
      </c>
      <c r="C33" s="102">
        <v>20</v>
      </c>
    </row>
    <row r="34" spans="2:3">
      <c r="B34" s="101" t="s">
        <v>42</v>
      </c>
      <c r="C34" s="102">
        <v>3</v>
      </c>
    </row>
    <row r="35" spans="2:3">
      <c r="B35" s="103" t="s">
        <v>1350</v>
      </c>
      <c r="C35" s="104">
        <v>0.1</v>
      </c>
    </row>
    <row r="36" spans="2:3">
      <c r="B36" s="105" t="s">
        <v>48</v>
      </c>
      <c r="C36" s="106">
        <v>3</v>
      </c>
    </row>
    <row r="37" spans="2:3">
      <c r="B37" s="101" t="s">
        <v>49</v>
      </c>
      <c r="C37" s="107">
        <v>10</v>
      </c>
    </row>
    <row r="38" spans="2:3">
      <c r="B38" s="101" t="s">
        <v>0</v>
      </c>
      <c r="C38" s="102">
        <v>2</v>
      </c>
    </row>
    <row r="39" spans="2:3">
      <c r="B39" s="101" t="s">
        <v>1</v>
      </c>
      <c r="C39" s="102">
        <v>400</v>
      </c>
    </row>
    <row r="40" spans="2:3">
      <c r="B40" s="101" t="s">
        <v>2</v>
      </c>
      <c r="C40" s="102">
        <v>400</v>
      </c>
    </row>
    <row r="41" spans="2:3">
      <c r="B41" s="101" t="s">
        <v>3</v>
      </c>
      <c r="C41" s="102">
        <v>400</v>
      </c>
    </row>
    <row r="42" spans="2:3">
      <c r="B42" s="108" t="s">
        <v>1384</v>
      </c>
      <c r="C42" s="102">
        <f>Days_to_Keep_Active_Facts</f>
        <v>600</v>
      </c>
    </row>
    <row r="43" spans="2:3">
      <c r="B43" s="108" t="s">
        <v>1383</v>
      </c>
      <c r="C43" s="102">
        <f>Days_to_Keep_Active_Facts</f>
        <v>600</v>
      </c>
    </row>
    <row r="44" spans="2:3">
      <c r="B44" s="108" t="s">
        <v>10</v>
      </c>
      <c r="C44" s="102">
        <v>1200</v>
      </c>
    </row>
    <row r="45" spans="2:3">
      <c r="B45" s="108" t="s">
        <v>11</v>
      </c>
      <c r="C45" s="102">
        <v>30</v>
      </c>
    </row>
    <row r="46" spans="2:3">
      <c r="B46" s="101" t="s">
        <v>54</v>
      </c>
      <c r="C46" s="102">
        <v>5</v>
      </c>
    </row>
    <row r="47" spans="2:3">
      <c r="B47" s="101" t="s">
        <v>55</v>
      </c>
      <c r="C47" s="102">
        <v>16</v>
      </c>
    </row>
    <row r="48" spans="2:3">
      <c r="B48" s="101" t="s">
        <v>1337</v>
      </c>
      <c r="C48" s="102">
        <v>2</v>
      </c>
    </row>
    <row r="49" spans="2:3">
      <c r="B49" s="101" t="s">
        <v>1342</v>
      </c>
      <c r="C49" s="102">
        <v>1</v>
      </c>
    </row>
    <row r="50" spans="2:3">
      <c r="B50" s="101" t="s">
        <v>581</v>
      </c>
      <c r="C50" s="102">
        <v>1.2</v>
      </c>
    </row>
    <row r="51" spans="2:3">
      <c r="B51" s="101" t="s">
        <v>1347</v>
      </c>
      <c r="C51" s="102">
        <f>20 + 10</f>
        <v>30</v>
      </c>
    </row>
    <row r="52" spans="2:3">
      <c r="B52" s="101" t="s">
        <v>1353</v>
      </c>
      <c r="C52" s="102">
        <v>100000</v>
      </c>
    </row>
    <row r="53" spans="2:3">
      <c r="B53" s="101" t="s">
        <v>1356</v>
      </c>
      <c r="C53" s="102">
        <v>2</v>
      </c>
    </row>
    <row r="54" spans="2:3">
      <c r="B54" s="101" t="s">
        <v>1357</v>
      </c>
      <c r="C54" s="102">
        <v>5</v>
      </c>
    </row>
    <row r="55" spans="2:3">
      <c r="B55" s="101" t="s">
        <v>1362</v>
      </c>
      <c r="C55" s="102">
        <v>5</v>
      </c>
    </row>
    <row r="56" spans="2:3">
      <c r="B56" s="101" t="s">
        <v>1358</v>
      </c>
      <c r="C56" s="102">
        <f>Number_of_Agent_State_Changes_per_Interaction</f>
        <v>3</v>
      </c>
    </row>
    <row r="57" spans="2:3">
      <c r="B57" s="101" t="s">
        <v>1359</v>
      </c>
      <c r="C57" s="102">
        <v>2</v>
      </c>
    </row>
    <row r="58" spans="2:3">
      <c r="B58" s="101" t="s">
        <v>1360</v>
      </c>
      <c r="C58" s="102">
        <f>Number_of_Agent_State_Changes_per_Interaction</f>
        <v>3</v>
      </c>
    </row>
    <row r="59" spans="2:3">
      <c r="B59" s="101" t="s">
        <v>1361</v>
      </c>
      <c r="C59" s="102">
        <v>2</v>
      </c>
    </row>
    <row r="60" spans="2:3">
      <c r="B60" s="101" t="s">
        <v>1364</v>
      </c>
      <c r="C60" s="102">
        <v>0.66</v>
      </c>
    </row>
    <row r="61" spans="2:3">
      <c r="B61" s="101" t="s">
        <v>1363</v>
      </c>
      <c r="C61" s="102">
        <v>0.66</v>
      </c>
    </row>
    <row r="62" spans="2:3">
      <c r="B62" s="101" t="s">
        <v>1367</v>
      </c>
      <c r="C62" s="102">
        <f>(Percentage_of_Handling_Resource_per_Voice_Interaction+Percentage_of_Mediation_Resource_per_MM_Interaction)/2</f>
        <v>0.5</v>
      </c>
    </row>
    <row r="63" spans="2:3">
      <c r="B63" s="101" t="s">
        <v>1344</v>
      </c>
      <c r="C63" s="102">
        <v>900</v>
      </c>
    </row>
    <row r="64" spans="2:3">
      <c r="B64" s="109" t="s">
        <v>1323</v>
      </c>
      <c r="C64" s="76">
        <f>Number_of_Voice_Interactions_per_Day+Number_of_MM_Interactions_per_Day</f>
        <v>130000</v>
      </c>
    </row>
    <row r="65" spans="2:3">
      <c r="B65" s="109" t="s">
        <v>1349</v>
      </c>
      <c r="C65" s="76">
        <f>Number_of_Voice_Interactions_per_Day*Number_of_Handling_Resources_per_Voice_Interaction</f>
        <v>200000</v>
      </c>
    </row>
    <row r="66" spans="2:3">
      <c r="B66" s="109" t="s">
        <v>1348</v>
      </c>
      <c r="C66" s="76">
        <f>Number_of_MM_Interactions_per_Day * Number_of_Handling_Resources_per_MM_Interaction</f>
        <v>90000</v>
      </c>
    </row>
    <row r="67" spans="2:3">
      <c r="B67" s="109" t="s">
        <v>1338</v>
      </c>
      <c r="C67" s="76">
        <f>Number_of_Voice_IRFs_per_Day+Number_of_MM_IRFs_per_Day</f>
        <v>290000</v>
      </c>
    </row>
    <row r="68" spans="2:3">
      <c r="B68" s="109" t="s">
        <v>1369</v>
      </c>
      <c r="C68" s="76">
        <f>Number_of_Voice_Interactions_per_Day*Number_of_Handling_Resources_per_Voice_Interaction*Number_of_Handling_Resource_State_Changes_per_Voice_Interaction</f>
        <v>600000</v>
      </c>
    </row>
    <row r="69" spans="2:3">
      <c r="B69" s="109" t="s">
        <v>1370</v>
      </c>
      <c r="C69" s="76">
        <f>Number_of_MM_Interactions_per_Day*Number_of_Handling_Resources_per_MM_Interaction*Number_of_Handling_Resource_State_Changes_per_MM_Interaction</f>
        <v>270000</v>
      </c>
    </row>
    <row r="70" spans="2:3">
      <c r="B70" s="109" t="s">
        <v>1368</v>
      </c>
      <c r="C70" s="76">
        <f>Number_of_Voice_IRSFs_per_Day+Number_of_MM_IRSFs_per_Day</f>
        <v>870000</v>
      </c>
    </row>
    <row r="71" spans="2:3">
      <c r="B71" s="109" t="s">
        <v>1438</v>
      </c>
      <c r="C71" s="76">
        <f>2.5*Number_of_Handling_Resources_per_Voice_Interaction + 2*Number_of_Mediation_Resources_per_Voice_Interaction</f>
        <v>9</v>
      </c>
    </row>
    <row r="72" spans="2:3">
      <c r="B72" s="109" t="s">
        <v>1439</v>
      </c>
      <c r="C72" s="76">
        <f>2.5*Number_of_Handling_Resources_per_MM_Interaction + 2*Number_of_Mediation_Resources_per_MM_Interaction</f>
        <v>11.5</v>
      </c>
    </row>
    <row r="73" spans="2:3">
      <c r="B73" s="109" t="s">
        <v>1346</v>
      </c>
      <c r="C73" s="76">
        <f>Number_of_Skill_Changes_per_Agent_per_Day*Number_of_Agents</f>
        <v>6000</v>
      </c>
    </row>
    <row r="74" spans="2:3">
      <c r="B74" s="109" t="s">
        <v>1343</v>
      </c>
      <c r="C74" s="76">
        <f>Number_of_Interactions_per_Day+Number_of_Config_Facts_per_Day</f>
        <v>136000</v>
      </c>
    </row>
    <row r="75" spans="2:3">
      <c r="B75" s="109" t="s">
        <v>1345</v>
      </c>
      <c r="C75" s="76">
        <f>(24*60*60)/Chunk_Size</f>
        <v>96</v>
      </c>
    </row>
    <row r="76" spans="2:3">
      <c r="B76" s="109" t="s">
        <v>1365</v>
      </c>
      <c r="C76" s="110">
        <f>1-Percentage_of_Handling_Resource_per_Voice_Interaction</f>
        <v>0.33999999999999997</v>
      </c>
    </row>
    <row r="77" spans="2:3">
      <c r="B77" s="109" t="s">
        <v>1366</v>
      </c>
      <c r="C77" s="111">
        <f>1-Percentage_of_Handling_Resource_per_MM_Interaction</f>
        <v>0.33999999999999997</v>
      </c>
    </row>
  </sheetData>
  <dataValidations count="13">
    <dataValidation allowBlank="1" showInputMessage="1" showErrorMessage="1" promptTitle="Number of User Data Columns" prompt="The number of columns in the USER_DATA dimension that are configured to be populated.  Valid values are from 0 to 10." sqref="C46:C47"/>
    <dataValidation allowBlank="1" showInputMessage="1" showErrorMessage="1" promptTitle="Days to Keep Active GIDB Facts" prompt="The number of days that extracted detailed fact data that is pending processing is to be stored in the GIDB tables before purging." sqref="C42:C43"/>
    <dataValidation allowBlank="1" showInputMessage="1" showErrorMessage="1" promptTitle="Number of Campaigns" prompt="The number of configured campaigns." sqref="C37"/>
    <dataValidation allowBlank="1" showInputMessage="1" showErrorMessage="1" promptTitle="Number of Calling Lists" prompt="The number of configured calling lists." sqref="C36"/>
    <dataValidation allowBlank="1" showInputMessage="1" showErrorMessage="1" promptTitle="Number of Skills per Agent" prompt="The average number of skills that are assigned to each agent." sqref="C31"/>
    <dataValidation allowBlank="1" showInputMessage="1" showErrorMessage="1" promptTitle="Number of Skills" prompt="The number of configured skills." sqref="C30"/>
    <dataValidation allowBlank="1" showInputMessage="1" showErrorMessage="1" promptTitle="Number of Places" prompt="The number of configured places." sqref="C29"/>
    <dataValidation allowBlank="1" showInputMessage="1" showErrorMessage="1" promptTitle="Number of Agents per Agent Group" prompt="The average number of agents in each agent group." sqref="C32"/>
    <dataValidation allowBlank="1" showInputMessage="1" showErrorMessage="1" promptTitle="Number of Places per Place Group" prompt="The average number of places in each place group." sqref="C33"/>
    <dataValidation allowBlank="1" showInputMessage="1" showErrorMessage="1" promptTitle="Number of Skills per Combo" prompt="The average number of skills per requested skill combination attached by routing strategies." sqref="C34"/>
    <dataValidation allowBlank="1" showInputMessage="1" showErrorMessage="1" promptTitle="% of Interactions Abandoned" prompt="The percentage of all interactions that are abandoned." sqref="C35"/>
    <dataValidation allowBlank="1" showInputMessage="1" showErrorMessage="1" promptTitle="Number of IVR Applications" prompt="The number of IVR applications used in the contact center." sqref="C45"/>
    <dataValidation allowBlank="1" showInputMessage="1" showErrorMessage="1" promptTitle="Number of Routing Strategies" prompt="The number of routing strategies used in the contact center." sqref="C44"/>
  </dataValidations>
  <pageMargins left="0.7" right="0.7" top="0.75" bottom="0.75" header="0.3" footer="0.3"/>
  <pageSetup orientation="portrait" r:id="rId1"/>
  <legacy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J3957"/>
  <sheetViews>
    <sheetView workbookViewId="0">
      <selection activeCell="C15" sqref="C15"/>
    </sheetView>
  </sheetViews>
  <sheetFormatPr defaultRowHeight="12.75"/>
  <cols>
    <col min="1" max="1" width="14.28515625" bestFit="1" customWidth="1"/>
    <col min="2" max="2" width="14.28515625" customWidth="1"/>
    <col min="3" max="3" width="8.7109375" customWidth="1"/>
    <col min="4" max="5" width="9.5703125" customWidth="1"/>
    <col min="6" max="6" width="35.5703125" bestFit="1" customWidth="1"/>
    <col min="7" max="7" width="37.140625" bestFit="1" customWidth="1"/>
    <col min="8" max="8" width="10.7109375" customWidth="1"/>
    <col min="9" max="9" width="14.28515625" customWidth="1"/>
    <col min="10" max="10" width="15.85546875" customWidth="1"/>
  </cols>
  <sheetData>
    <row r="1" spans="1:10" ht="10.15" customHeight="1">
      <c r="A1" s="28" t="s">
        <v>1354</v>
      </c>
      <c r="B1" s="28"/>
    </row>
    <row r="3" spans="1:10" s="34" customFormat="1">
      <c r="A3" s="51" t="s">
        <v>360</v>
      </c>
      <c r="B3" s="58" t="s">
        <v>1440</v>
      </c>
      <c r="C3" s="51" t="s">
        <v>27</v>
      </c>
      <c r="D3" s="51" t="s">
        <v>368</v>
      </c>
      <c r="E3" s="58" t="s">
        <v>583</v>
      </c>
      <c r="F3" s="34" t="s">
        <v>355</v>
      </c>
      <c r="G3" s="34" t="s">
        <v>356</v>
      </c>
      <c r="H3" s="34" t="s">
        <v>357</v>
      </c>
      <c r="I3" s="34" t="s">
        <v>358</v>
      </c>
      <c r="J3" s="34" t="s">
        <v>359</v>
      </c>
    </row>
    <row r="4" spans="1:10">
      <c r="A4" s="52" t="str">
        <f>COL_SIZES[[#This Row],[datatype]]&amp;"_"&amp;COL_SIZES[[#This Row],[column_prec]]&amp;"_"&amp;COL_SIZES[[#This Row],[col_len]]</f>
        <v>int_10_4</v>
      </c>
      <c r="B4" s="5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" s="52">
        <f>VLOOKUP(A4,DBMS_TYPE_SIZES[],2,FALSE)</f>
        <v>9</v>
      </c>
      <c r="D4" s="52">
        <f>VLOOKUP(A4,DBMS_TYPE_SIZES[],3,FALSE)</f>
        <v>4</v>
      </c>
      <c r="E4" s="57">
        <f>VLOOKUP(A4,DBMS_TYPE_SIZES[],4,FALSE)</f>
        <v>9</v>
      </c>
      <c r="F4" t="s">
        <v>61</v>
      </c>
      <c r="G4" t="s">
        <v>62</v>
      </c>
      <c r="H4" t="s">
        <v>20</v>
      </c>
      <c r="I4">
        <v>10</v>
      </c>
      <c r="J4">
        <v>4</v>
      </c>
    </row>
    <row r="5" spans="1:10">
      <c r="A5" s="112" t="str">
        <f>COL_SIZES[[#This Row],[datatype]]&amp;"_"&amp;COL_SIZES[[#This Row],[column_prec]]&amp;"_"&amp;COL_SIZES[[#This Row],[col_len]]</f>
        <v>varchar_0_255</v>
      </c>
      <c r="B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" s="112">
        <f>VLOOKUP(A5,DBMS_TYPE_SIZES[],2,FALSE)</f>
        <v>255</v>
      </c>
      <c r="D5" s="112">
        <f>VLOOKUP(A5,DBMS_TYPE_SIZES[],3,FALSE)</f>
        <v>255</v>
      </c>
      <c r="E5" s="114">
        <f>VLOOKUP(A5,DBMS_TYPE_SIZES[],4,FALSE)</f>
        <v>257</v>
      </c>
      <c r="F5" t="s">
        <v>61</v>
      </c>
      <c r="G5" t="s">
        <v>590</v>
      </c>
      <c r="H5" t="s">
        <v>92</v>
      </c>
      <c r="I5">
        <v>0</v>
      </c>
      <c r="J5">
        <v>255</v>
      </c>
    </row>
    <row r="6" spans="1:10">
      <c r="A6" s="112" t="str">
        <f>COL_SIZES[[#This Row],[datatype]]&amp;"_"&amp;COL_SIZES[[#This Row],[column_prec]]&amp;"_"&amp;COL_SIZES[[#This Row],[col_len]]</f>
        <v>varchar_0_255</v>
      </c>
      <c r="B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" s="113">
        <f>VLOOKUP(A6,DBMS_TYPE_SIZES[],2,FALSE)</f>
        <v>255</v>
      </c>
      <c r="D6" s="113">
        <f>VLOOKUP(A6,DBMS_TYPE_SIZES[],3,FALSE)</f>
        <v>255</v>
      </c>
      <c r="E6" s="114">
        <f>VLOOKUP(A6,DBMS_TYPE_SIZES[],4,FALSE)</f>
        <v>257</v>
      </c>
      <c r="F6" t="s">
        <v>61</v>
      </c>
      <c r="G6" t="s">
        <v>591</v>
      </c>
      <c r="H6" t="s">
        <v>92</v>
      </c>
      <c r="I6">
        <v>0</v>
      </c>
      <c r="J6">
        <v>255</v>
      </c>
    </row>
    <row r="7" spans="1:10">
      <c r="A7" s="112" t="str">
        <f>COL_SIZES[[#This Row],[datatype]]&amp;"_"&amp;COL_SIZES[[#This Row],[column_prec]]&amp;"_"&amp;COL_SIZES[[#This Row],[col_len]]</f>
        <v>int_10_4</v>
      </c>
      <c r="B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" s="113">
        <f>VLOOKUP(A7,DBMS_TYPE_SIZES[],2,FALSE)</f>
        <v>9</v>
      </c>
      <c r="D7" s="113">
        <f>VLOOKUP(A7,DBMS_TYPE_SIZES[],3,FALSE)</f>
        <v>4</v>
      </c>
      <c r="E7" s="114">
        <f>VLOOKUP(A7,DBMS_TYPE_SIZES[],4,FALSE)</f>
        <v>9</v>
      </c>
      <c r="F7" t="s">
        <v>61</v>
      </c>
      <c r="G7" t="s">
        <v>592</v>
      </c>
      <c r="H7" t="s">
        <v>20</v>
      </c>
      <c r="I7">
        <v>10</v>
      </c>
      <c r="J7">
        <v>4</v>
      </c>
    </row>
    <row r="8" spans="1:10">
      <c r="A8" s="112" t="str">
        <f>COL_SIZES[[#This Row],[datatype]]&amp;"_"&amp;COL_SIZES[[#This Row],[column_prec]]&amp;"_"&amp;COL_SIZES[[#This Row],[col_len]]</f>
        <v>int_10_4</v>
      </c>
      <c r="B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" s="113">
        <f>VLOOKUP(A8,DBMS_TYPE_SIZES[],2,FALSE)</f>
        <v>9</v>
      </c>
      <c r="D8" s="113">
        <f>VLOOKUP(A8,DBMS_TYPE_SIZES[],3,FALSE)</f>
        <v>4</v>
      </c>
      <c r="E8" s="114">
        <f>VLOOKUP(A8,DBMS_TYPE_SIZES[],4,FALSE)</f>
        <v>9</v>
      </c>
      <c r="F8" t="s">
        <v>61</v>
      </c>
      <c r="G8" t="s">
        <v>156</v>
      </c>
      <c r="H8" t="s">
        <v>20</v>
      </c>
      <c r="I8">
        <v>10</v>
      </c>
      <c r="J8">
        <v>4</v>
      </c>
    </row>
    <row r="9" spans="1:10">
      <c r="A9" s="112" t="str">
        <f>COL_SIZES[[#This Row],[datatype]]&amp;"_"&amp;COL_SIZES[[#This Row],[column_prec]]&amp;"_"&amp;COL_SIZES[[#This Row],[col_len]]</f>
        <v>varchar_0_255</v>
      </c>
      <c r="B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" s="113">
        <f>VLOOKUP(A9,DBMS_TYPE_SIZES[],2,FALSE)</f>
        <v>255</v>
      </c>
      <c r="D9" s="113">
        <f>VLOOKUP(A9,DBMS_TYPE_SIZES[],3,FALSE)</f>
        <v>255</v>
      </c>
      <c r="E9" s="114">
        <f>VLOOKUP(A9,DBMS_TYPE_SIZES[],4,FALSE)</f>
        <v>257</v>
      </c>
      <c r="F9" t="s">
        <v>61</v>
      </c>
      <c r="G9" t="s">
        <v>593</v>
      </c>
      <c r="H9" t="s">
        <v>92</v>
      </c>
      <c r="I9">
        <v>0</v>
      </c>
      <c r="J9">
        <v>255</v>
      </c>
    </row>
    <row r="10" spans="1:10">
      <c r="A10" s="112" t="str">
        <f>COL_SIZES[[#This Row],[datatype]]&amp;"_"&amp;COL_SIZES[[#This Row],[column_prec]]&amp;"_"&amp;COL_SIZES[[#This Row],[col_len]]</f>
        <v>varchar_0_255</v>
      </c>
      <c r="B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" s="113">
        <f>VLOOKUP(A10,DBMS_TYPE_SIZES[],2,FALSE)</f>
        <v>255</v>
      </c>
      <c r="D10" s="113">
        <f>VLOOKUP(A10,DBMS_TYPE_SIZES[],3,FALSE)</f>
        <v>255</v>
      </c>
      <c r="E10" s="114">
        <f>VLOOKUP(A10,DBMS_TYPE_SIZES[],4,FALSE)</f>
        <v>257</v>
      </c>
      <c r="F10" t="s">
        <v>61</v>
      </c>
      <c r="G10" t="s">
        <v>594</v>
      </c>
      <c r="H10" t="s">
        <v>92</v>
      </c>
      <c r="I10">
        <v>0</v>
      </c>
      <c r="J10">
        <v>255</v>
      </c>
    </row>
    <row r="11" spans="1:10">
      <c r="A11" s="112" t="str">
        <f>COL_SIZES[[#This Row],[datatype]]&amp;"_"&amp;COL_SIZES[[#This Row],[column_prec]]&amp;"_"&amp;COL_SIZES[[#This Row],[col_len]]</f>
        <v>int_10_4</v>
      </c>
      <c r="B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" s="113">
        <f>VLOOKUP(A11,DBMS_TYPE_SIZES[],2,FALSE)</f>
        <v>9</v>
      </c>
      <c r="D11" s="113">
        <f>VLOOKUP(A11,DBMS_TYPE_SIZES[],3,FALSE)</f>
        <v>4</v>
      </c>
      <c r="E11" s="114">
        <f>VLOOKUP(A11,DBMS_TYPE_SIZES[],4,FALSE)</f>
        <v>9</v>
      </c>
      <c r="F11" t="s">
        <v>61</v>
      </c>
      <c r="G11" t="s">
        <v>164</v>
      </c>
      <c r="H11" t="s">
        <v>20</v>
      </c>
      <c r="I11">
        <v>10</v>
      </c>
      <c r="J11">
        <v>4</v>
      </c>
    </row>
    <row r="12" spans="1:10">
      <c r="A12" s="112" t="str">
        <f>COL_SIZES[[#This Row],[datatype]]&amp;"_"&amp;COL_SIZES[[#This Row],[column_prec]]&amp;"_"&amp;COL_SIZES[[#This Row],[col_len]]</f>
        <v>varchar_0_32</v>
      </c>
      <c r="B1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2" s="113">
        <f>VLOOKUP(A12,DBMS_TYPE_SIZES[],2,FALSE)</f>
        <v>32</v>
      </c>
      <c r="D12" s="113">
        <f>VLOOKUP(A12,DBMS_TYPE_SIZES[],3,FALSE)</f>
        <v>32</v>
      </c>
      <c r="E12" s="114">
        <f>VLOOKUP(A12,DBMS_TYPE_SIZES[],4,FALSE)</f>
        <v>34</v>
      </c>
      <c r="F12" t="s">
        <v>63</v>
      </c>
      <c r="G12" t="s">
        <v>63</v>
      </c>
      <c r="H12" t="s">
        <v>92</v>
      </c>
      <c r="I12">
        <v>0</v>
      </c>
      <c r="J12">
        <v>32</v>
      </c>
    </row>
    <row r="13" spans="1:10">
      <c r="A13" s="112" t="str">
        <f>COL_SIZES[[#This Row],[datatype]]&amp;"_"&amp;COL_SIZES[[#This Row],[column_prec]]&amp;"_"&amp;COL_SIZES[[#This Row],[col_len]]</f>
        <v>varchar_0_32</v>
      </c>
      <c r="B1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3" s="113">
        <f>VLOOKUP(A13,DBMS_TYPE_SIZES[],2,FALSE)</f>
        <v>32</v>
      </c>
      <c r="D13" s="113">
        <f>VLOOKUP(A13,DBMS_TYPE_SIZES[],3,FALSE)</f>
        <v>32</v>
      </c>
      <c r="E13" s="114">
        <f>VLOOKUP(A13,DBMS_TYPE_SIZES[],4,FALSE)</f>
        <v>34</v>
      </c>
      <c r="F13" t="s">
        <v>63</v>
      </c>
      <c r="G13" t="s">
        <v>595</v>
      </c>
      <c r="H13" t="s">
        <v>92</v>
      </c>
      <c r="I13">
        <v>0</v>
      </c>
      <c r="J13">
        <v>32</v>
      </c>
    </row>
    <row r="14" spans="1:10">
      <c r="A14" s="112" t="str">
        <f>COL_SIZES[[#This Row],[datatype]]&amp;"_"&amp;COL_SIZES[[#This Row],[column_prec]]&amp;"_"&amp;COL_SIZES[[#This Row],[col_len]]</f>
        <v>int_10_4</v>
      </c>
      <c r="B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" s="113">
        <f>VLOOKUP(A14,DBMS_TYPE_SIZES[],2,FALSE)</f>
        <v>9</v>
      </c>
      <c r="D14" s="113">
        <f>VLOOKUP(A14,DBMS_TYPE_SIZES[],3,FALSE)</f>
        <v>4</v>
      </c>
      <c r="E14" s="114">
        <f>VLOOKUP(A14,DBMS_TYPE_SIZES[],4,FALSE)</f>
        <v>9</v>
      </c>
      <c r="F14" t="s">
        <v>63</v>
      </c>
      <c r="G14" t="s">
        <v>64</v>
      </c>
      <c r="H14" t="s">
        <v>20</v>
      </c>
      <c r="I14">
        <v>10</v>
      </c>
      <c r="J14">
        <v>4</v>
      </c>
    </row>
    <row r="15" spans="1:10">
      <c r="A15" s="112" t="str">
        <f>COL_SIZES[[#This Row],[datatype]]&amp;"_"&amp;COL_SIZES[[#This Row],[column_prec]]&amp;"_"&amp;COL_SIZES[[#This Row],[col_len]]</f>
        <v>int_10_4</v>
      </c>
      <c r="B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" s="113">
        <f>VLOOKUP(A15,DBMS_TYPE_SIZES[],2,FALSE)</f>
        <v>9</v>
      </c>
      <c r="D15" s="113">
        <f>VLOOKUP(A15,DBMS_TYPE_SIZES[],3,FALSE)</f>
        <v>4</v>
      </c>
      <c r="E15" s="114">
        <f>VLOOKUP(A15,DBMS_TYPE_SIZES[],4,FALSE)</f>
        <v>9</v>
      </c>
      <c r="F15" t="s">
        <v>63</v>
      </c>
      <c r="G15" t="s">
        <v>156</v>
      </c>
      <c r="H15" t="s">
        <v>20</v>
      </c>
      <c r="I15">
        <v>10</v>
      </c>
      <c r="J15">
        <v>4</v>
      </c>
    </row>
    <row r="16" spans="1:10">
      <c r="A16" s="112" t="str">
        <f>COL_SIZES[[#This Row],[datatype]]&amp;"_"&amp;COL_SIZES[[#This Row],[column_prec]]&amp;"_"&amp;COL_SIZES[[#This Row],[col_len]]</f>
        <v>int_10_4</v>
      </c>
      <c r="B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" s="113">
        <f>VLOOKUP(A16,DBMS_TYPE_SIZES[],2,FALSE)</f>
        <v>9</v>
      </c>
      <c r="D16" s="113">
        <f>VLOOKUP(A16,DBMS_TYPE_SIZES[],3,FALSE)</f>
        <v>4</v>
      </c>
      <c r="E16" s="114">
        <f>VLOOKUP(A16,DBMS_TYPE_SIZES[],4,FALSE)</f>
        <v>9</v>
      </c>
      <c r="F16" t="s">
        <v>63</v>
      </c>
      <c r="G16" t="s">
        <v>164</v>
      </c>
      <c r="H16" t="s">
        <v>20</v>
      </c>
      <c r="I16">
        <v>10</v>
      </c>
      <c r="J16">
        <v>4</v>
      </c>
    </row>
    <row r="17" spans="1:10">
      <c r="A17" s="112" t="str">
        <f>COL_SIZES[[#This Row],[datatype]]&amp;"_"&amp;COL_SIZES[[#This Row],[column_prec]]&amp;"_"&amp;COL_SIZES[[#This Row],[col_len]]</f>
        <v>numeric_1_5</v>
      </c>
      <c r="B1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7" s="113">
        <f>VLOOKUP(A17,DBMS_TYPE_SIZES[],2,FALSE)</f>
        <v>5</v>
      </c>
      <c r="D17" s="113">
        <f>VLOOKUP(A17,DBMS_TYPE_SIZES[],3,FALSE)</f>
        <v>5</v>
      </c>
      <c r="E17" s="114">
        <f>VLOOKUP(A17,DBMS_TYPE_SIZES[],4,FALSE)</f>
        <v>5</v>
      </c>
      <c r="F17" t="s">
        <v>65</v>
      </c>
      <c r="G17" t="s">
        <v>596</v>
      </c>
      <c r="H17" t="s">
        <v>67</v>
      </c>
      <c r="I17">
        <v>1</v>
      </c>
      <c r="J17">
        <v>5</v>
      </c>
    </row>
    <row r="18" spans="1:10">
      <c r="A18" s="112" t="str">
        <f>COL_SIZES[[#This Row],[datatype]]&amp;"_"&amp;COL_SIZES[[#This Row],[column_prec]]&amp;"_"&amp;COL_SIZES[[#This Row],[col_len]]</f>
        <v>int_10_4</v>
      </c>
      <c r="B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" s="113">
        <f>VLOOKUP(A18,DBMS_TYPE_SIZES[],2,FALSE)</f>
        <v>9</v>
      </c>
      <c r="D18" s="113">
        <f>VLOOKUP(A18,DBMS_TYPE_SIZES[],3,FALSE)</f>
        <v>4</v>
      </c>
      <c r="E18" s="114">
        <f>VLOOKUP(A18,DBMS_TYPE_SIZES[],4,FALSE)</f>
        <v>9</v>
      </c>
      <c r="F18" t="s">
        <v>65</v>
      </c>
      <c r="G18" t="s">
        <v>597</v>
      </c>
      <c r="H18" t="s">
        <v>20</v>
      </c>
      <c r="I18">
        <v>10</v>
      </c>
      <c r="J18">
        <v>4</v>
      </c>
    </row>
    <row r="19" spans="1:10">
      <c r="A19" s="112" t="str">
        <f>COL_SIZES[[#This Row],[datatype]]&amp;"_"&amp;COL_SIZES[[#This Row],[column_prec]]&amp;"_"&amp;COL_SIZES[[#This Row],[col_len]]</f>
        <v>numeric_19_9</v>
      </c>
      <c r="B1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9" s="113">
        <f>VLOOKUP(A19,DBMS_TYPE_SIZES[],2,FALSE)</f>
        <v>9</v>
      </c>
      <c r="D19" s="113">
        <f>VLOOKUP(A19,DBMS_TYPE_SIZES[],3,FALSE)</f>
        <v>9</v>
      </c>
      <c r="E19" s="114">
        <f>VLOOKUP(A19,DBMS_TYPE_SIZES[],4,FALSE)</f>
        <v>9</v>
      </c>
      <c r="F19" t="s">
        <v>65</v>
      </c>
      <c r="G19" t="s">
        <v>66</v>
      </c>
      <c r="H19" t="s">
        <v>67</v>
      </c>
      <c r="I19">
        <v>19</v>
      </c>
      <c r="J19">
        <v>9</v>
      </c>
    </row>
    <row r="20" spans="1:10">
      <c r="A20" s="112" t="str">
        <f>COL_SIZES[[#This Row],[datatype]]&amp;"_"&amp;COL_SIZES[[#This Row],[column_prec]]&amp;"_"&amp;COL_SIZES[[#This Row],[col_len]]</f>
        <v>numeric_19_9</v>
      </c>
      <c r="B2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0" s="113">
        <f>VLOOKUP(A20,DBMS_TYPE_SIZES[],2,FALSE)</f>
        <v>9</v>
      </c>
      <c r="D20" s="113">
        <f>VLOOKUP(A20,DBMS_TYPE_SIZES[],3,FALSE)</f>
        <v>9</v>
      </c>
      <c r="E20" s="114">
        <f>VLOOKUP(A20,DBMS_TYPE_SIZES[],4,FALSE)</f>
        <v>9</v>
      </c>
      <c r="F20" t="s">
        <v>65</v>
      </c>
      <c r="G20" t="s">
        <v>74</v>
      </c>
      <c r="H20" t="s">
        <v>67</v>
      </c>
      <c r="I20">
        <v>19</v>
      </c>
      <c r="J20">
        <v>9</v>
      </c>
    </row>
    <row r="21" spans="1:10">
      <c r="A21" s="112" t="str">
        <f>COL_SIZES[[#This Row],[datatype]]&amp;"_"&amp;COL_SIZES[[#This Row],[column_prec]]&amp;"_"&amp;COL_SIZES[[#This Row],[col_len]]</f>
        <v>int_10_4</v>
      </c>
      <c r="B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" s="113">
        <f>VLOOKUP(A21,DBMS_TYPE_SIZES[],2,FALSE)</f>
        <v>9</v>
      </c>
      <c r="D21" s="113">
        <f>VLOOKUP(A21,DBMS_TYPE_SIZES[],3,FALSE)</f>
        <v>4</v>
      </c>
      <c r="E21" s="114">
        <f>VLOOKUP(A21,DBMS_TYPE_SIZES[],4,FALSE)</f>
        <v>9</v>
      </c>
      <c r="F21" t="s">
        <v>65</v>
      </c>
      <c r="G21" t="s">
        <v>598</v>
      </c>
      <c r="H21" t="s">
        <v>20</v>
      </c>
      <c r="I21">
        <v>10</v>
      </c>
      <c r="J21">
        <v>4</v>
      </c>
    </row>
    <row r="22" spans="1:10">
      <c r="A22" s="112" t="str">
        <f>COL_SIZES[[#This Row],[datatype]]&amp;"_"&amp;COL_SIZES[[#This Row],[column_prec]]&amp;"_"&amp;COL_SIZES[[#This Row],[col_len]]</f>
        <v>int_10_4</v>
      </c>
      <c r="B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" s="113">
        <f>VLOOKUP(A22,DBMS_TYPE_SIZES[],2,FALSE)</f>
        <v>9</v>
      </c>
      <c r="D22" s="113">
        <f>VLOOKUP(A22,DBMS_TYPE_SIZES[],3,FALSE)</f>
        <v>4</v>
      </c>
      <c r="E22" s="114">
        <f>VLOOKUP(A22,DBMS_TYPE_SIZES[],4,FALSE)</f>
        <v>9</v>
      </c>
      <c r="F22" t="s">
        <v>65</v>
      </c>
      <c r="G22" t="s">
        <v>156</v>
      </c>
      <c r="H22" t="s">
        <v>20</v>
      </c>
      <c r="I22">
        <v>10</v>
      </c>
      <c r="J22">
        <v>4</v>
      </c>
    </row>
    <row r="23" spans="1:10">
      <c r="A23" s="112" t="str">
        <f>COL_SIZES[[#This Row],[datatype]]&amp;"_"&amp;COL_SIZES[[#This Row],[column_prec]]&amp;"_"&amp;COL_SIZES[[#This Row],[col_len]]</f>
        <v>int_10_4</v>
      </c>
      <c r="B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" s="113">
        <f>VLOOKUP(A23,DBMS_TYPE_SIZES[],2,FALSE)</f>
        <v>9</v>
      </c>
      <c r="D23" s="113">
        <f>VLOOKUP(A23,DBMS_TYPE_SIZES[],3,FALSE)</f>
        <v>4</v>
      </c>
      <c r="E23" s="114">
        <f>VLOOKUP(A23,DBMS_TYPE_SIZES[],4,FALSE)</f>
        <v>9</v>
      </c>
      <c r="F23" t="s">
        <v>65</v>
      </c>
      <c r="G23" t="s">
        <v>599</v>
      </c>
      <c r="H23" t="s">
        <v>20</v>
      </c>
      <c r="I23">
        <v>10</v>
      </c>
      <c r="J23">
        <v>4</v>
      </c>
    </row>
    <row r="24" spans="1:10">
      <c r="A24" s="112" t="str">
        <f>COL_SIZES[[#This Row],[datatype]]&amp;"_"&amp;COL_SIZES[[#This Row],[column_prec]]&amp;"_"&amp;COL_SIZES[[#This Row],[col_len]]</f>
        <v>int_10_4</v>
      </c>
      <c r="B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" s="113">
        <f>VLOOKUP(A24,DBMS_TYPE_SIZES[],2,FALSE)</f>
        <v>9</v>
      </c>
      <c r="D24" s="113">
        <f>VLOOKUP(A24,DBMS_TYPE_SIZES[],3,FALSE)</f>
        <v>4</v>
      </c>
      <c r="E24" s="114">
        <f>VLOOKUP(A24,DBMS_TYPE_SIZES[],4,FALSE)</f>
        <v>9</v>
      </c>
      <c r="F24" t="s">
        <v>65</v>
      </c>
      <c r="G24" t="s">
        <v>600</v>
      </c>
      <c r="H24" t="s">
        <v>20</v>
      </c>
      <c r="I24">
        <v>10</v>
      </c>
      <c r="J24">
        <v>4</v>
      </c>
    </row>
    <row r="25" spans="1:10">
      <c r="A25" s="112" t="str">
        <f>COL_SIZES[[#This Row],[datatype]]&amp;"_"&amp;COL_SIZES[[#This Row],[column_prec]]&amp;"_"&amp;COL_SIZES[[#This Row],[col_len]]</f>
        <v>int_10_4</v>
      </c>
      <c r="B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" s="113">
        <f>VLOOKUP(A25,DBMS_TYPE_SIZES[],2,FALSE)</f>
        <v>9</v>
      </c>
      <c r="D25" s="113">
        <f>VLOOKUP(A25,DBMS_TYPE_SIZES[],3,FALSE)</f>
        <v>4</v>
      </c>
      <c r="E25" s="114">
        <f>VLOOKUP(A25,DBMS_TYPE_SIZES[],4,FALSE)</f>
        <v>9</v>
      </c>
      <c r="F25" t="s">
        <v>65</v>
      </c>
      <c r="G25" t="s">
        <v>601</v>
      </c>
      <c r="H25" t="s">
        <v>20</v>
      </c>
      <c r="I25">
        <v>10</v>
      </c>
      <c r="J25">
        <v>4</v>
      </c>
    </row>
    <row r="26" spans="1:10">
      <c r="A26" s="112" t="str">
        <f>COL_SIZES[[#This Row],[datatype]]&amp;"_"&amp;COL_SIZES[[#This Row],[column_prec]]&amp;"_"&amp;COL_SIZES[[#This Row],[col_len]]</f>
        <v>numeric_1_5</v>
      </c>
      <c r="B2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26" s="113">
        <f>VLOOKUP(A26,DBMS_TYPE_SIZES[],2,FALSE)</f>
        <v>5</v>
      </c>
      <c r="D26" s="113">
        <f>VLOOKUP(A26,DBMS_TYPE_SIZES[],3,FALSE)</f>
        <v>5</v>
      </c>
      <c r="E26" s="114">
        <f>VLOOKUP(A26,DBMS_TYPE_SIZES[],4,FALSE)</f>
        <v>5</v>
      </c>
      <c r="F26" t="s">
        <v>65</v>
      </c>
      <c r="G26" t="s">
        <v>602</v>
      </c>
      <c r="H26" t="s">
        <v>67</v>
      </c>
      <c r="I26">
        <v>1</v>
      </c>
      <c r="J26">
        <v>5</v>
      </c>
    </row>
    <row r="27" spans="1:10">
      <c r="A27" s="112" t="str">
        <f>COL_SIZES[[#This Row],[datatype]]&amp;"_"&amp;COL_SIZES[[#This Row],[column_prec]]&amp;"_"&amp;COL_SIZES[[#This Row],[col_len]]</f>
        <v>int_10_4</v>
      </c>
      <c r="B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" s="113">
        <f>VLOOKUP(A27,DBMS_TYPE_SIZES[],2,FALSE)</f>
        <v>9</v>
      </c>
      <c r="D27" s="113">
        <f>VLOOKUP(A27,DBMS_TYPE_SIZES[],3,FALSE)</f>
        <v>4</v>
      </c>
      <c r="E27" s="114">
        <f>VLOOKUP(A27,DBMS_TYPE_SIZES[],4,FALSE)</f>
        <v>9</v>
      </c>
      <c r="F27" t="s">
        <v>65</v>
      </c>
      <c r="G27" t="s">
        <v>72</v>
      </c>
      <c r="H27" t="s">
        <v>20</v>
      </c>
      <c r="I27">
        <v>10</v>
      </c>
      <c r="J27">
        <v>4</v>
      </c>
    </row>
    <row r="28" spans="1:10">
      <c r="A28" s="112" t="str">
        <f>COL_SIZES[[#This Row],[datatype]]&amp;"_"&amp;COL_SIZES[[#This Row],[column_prec]]&amp;"_"&amp;COL_SIZES[[#This Row],[col_len]]</f>
        <v>int_10_4</v>
      </c>
      <c r="B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" s="113">
        <f>VLOOKUP(A28,DBMS_TYPE_SIZES[],2,FALSE)</f>
        <v>9</v>
      </c>
      <c r="D28" s="113">
        <f>VLOOKUP(A28,DBMS_TYPE_SIZES[],3,FALSE)</f>
        <v>4</v>
      </c>
      <c r="E28" s="114">
        <f>VLOOKUP(A28,DBMS_TYPE_SIZES[],4,FALSE)</f>
        <v>9</v>
      </c>
      <c r="F28" t="s">
        <v>65</v>
      </c>
      <c r="G28" t="s">
        <v>69</v>
      </c>
      <c r="H28" t="s">
        <v>20</v>
      </c>
      <c r="I28">
        <v>10</v>
      </c>
      <c r="J28">
        <v>4</v>
      </c>
    </row>
    <row r="29" spans="1:10">
      <c r="A29" s="112" t="str">
        <f>COL_SIZES[[#This Row],[datatype]]&amp;"_"&amp;COL_SIZES[[#This Row],[column_prec]]&amp;"_"&amp;COL_SIZES[[#This Row],[col_len]]</f>
        <v>int_10_4</v>
      </c>
      <c r="B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" s="113">
        <f>VLOOKUP(A29,DBMS_TYPE_SIZES[],2,FALSE)</f>
        <v>9</v>
      </c>
      <c r="D29" s="113">
        <f>VLOOKUP(A29,DBMS_TYPE_SIZES[],3,FALSE)</f>
        <v>4</v>
      </c>
      <c r="E29" s="114">
        <f>VLOOKUP(A29,DBMS_TYPE_SIZES[],4,FALSE)</f>
        <v>9</v>
      </c>
      <c r="F29" t="s">
        <v>65</v>
      </c>
      <c r="G29" t="s">
        <v>603</v>
      </c>
      <c r="H29" t="s">
        <v>20</v>
      </c>
      <c r="I29">
        <v>10</v>
      </c>
      <c r="J29">
        <v>4</v>
      </c>
    </row>
    <row r="30" spans="1:10">
      <c r="A30" s="112" t="str">
        <f>COL_SIZES[[#This Row],[datatype]]&amp;"_"&amp;COL_SIZES[[#This Row],[column_prec]]&amp;"_"&amp;COL_SIZES[[#This Row],[col_len]]</f>
        <v>int_10_4</v>
      </c>
      <c r="B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" s="113">
        <f>VLOOKUP(A30,DBMS_TYPE_SIZES[],2,FALSE)</f>
        <v>9</v>
      </c>
      <c r="D30" s="113">
        <f>VLOOKUP(A30,DBMS_TYPE_SIZES[],3,FALSE)</f>
        <v>4</v>
      </c>
      <c r="E30" s="114">
        <f>VLOOKUP(A30,DBMS_TYPE_SIZES[],4,FALSE)</f>
        <v>9</v>
      </c>
      <c r="F30" t="s">
        <v>65</v>
      </c>
      <c r="G30" t="s">
        <v>604</v>
      </c>
      <c r="H30" t="s">
        <v>20</v>
      </c>
      <c r="I30">
        <v>10</v>
      </c>
      <c r="J30">
        <v>4</v>
      </c>
    </row>
    <row r="31" spans="1:10">
      <c r="A31" s="112" t="str">
        <f>COL_SIZES[[#This Row],[datatype]]&amp;"_"&amp;COL_SIZES[[#This Row],[column_prec]]&amp;"_"&amp;COL_SIZES[[#This Row],[col_len]]</f>
        <v>int_10_4</v>
      </c>
      <c r="B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" s="113">
        <f>VLOOKUP(A31,DBMS_TYPE_SIZES[],2,FALSE)</f>
        <v>9</v>
      </c>
      <c r="D31" s="113">
        <f>VLOOKUP(A31,DBMS_TYPE_SIZES[],3,FALSE)</f>
        <v>4</v>
      </c>
      <c r="E31" s="114">
        <f>VLOOKUP(A31,DBMS_TYPE_SIZES[],4,FALSE)</f>
        <v>9</v>
      </c>
      <c r="F31" t="s">
        <v>65</v>
      </c>
      <c r="G31" t="s">
        <v>164</v>
      </c>
      <c r="H31" t="s">
        <v>20</v>
      </c>
      <c r="I31">
        <v>10</v>
      </c>
      <c r="J31">
        <v>4</v>
      </c>
    </row>
    <row r="32" spans="1:10">
      <c r="A32" s="112" t="str">
        <f>COL_SIZES[[#This Row],[datatype]]&amp;"_"&amp;COL_SIZES[[#This Row],[column_prec]]&amp;"_"&amp;COL_SIZES[[#This Row],[col_len]]</f>
        <v>numeric_1_5</v>
      </c>
      <c r="B3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" s="113">
        <f>VLOOKUP(A32,DBMS_TYPE_SIZES[],2,FALSE)</f>
        <v>5</v>
      </c>
      <c r="D32" s="113">
        <f>VLOOKUP(A32,DBMS_TYPE_SIZES[],3,FALSE)</f>
        <v>5</v>
      </c>
      <c r="E32" s="114">
        <f>VLOOKUP(A32,DBMS_TYPE_SIZES[],4,FALSE)</f>
        <v>5</v>
      </c>
      <c r="F32" t="s">
        <v>70</v>
      </c>
      <c r="G32" t="s">
        <v>596</v>
      </c>
      <c r="H32" t="s">
        <v>67</v>
      </c>
      <c r="I32">
        <v>1</v>
      </c>
      <c r="J32">
        <v>5</v>
      </c>
    </row>
    <row r="33" spans="1:10">
      <c r="A33" s="112" t="str">
        <f>COL_SIZES[[#This Row],[datatype]]&amp;"_"&amp;COL_SIZES[[#This Row],[column_prec]]&amp;"_"&amp;COL_SIZES[[#This Row],[col_len]]</f>
        <v>int_10_4</v>
      </c>
      <c r="B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" s="113">
        <f>VLOOKUP(A33,DBMS_TYPE_SIZES[],2,FALSE)</f>
        <v>9</v>
      </c>
      <c r="D33" s="113">
        <f>VLOOKUP(A33,DBMS_TYPE_SIZES[],3,FALSE)</f>
        <v>4</v>
      </c>
      <c r="E33" s="114">
        <f>VLOOKUP(A33,DBMS_TYPE_SIZES[],4,FALSE)</f>
        <v>9</v>
      </c>
      <c r="F33" t="s">
        <v>70</v>
      </c>
      <c r="G33" t="s">
        <v>597</v>
      </c>
      <c r="H33" t="s">
        <v>20</v>
      </c>
      <c r="I33">
        <v>10</v>
      </c>
      <c r="J33">
        <v>4</v>
      </c>
    </row>
    <row r="34" spans="1:10">
      <c r="A34" s="112" t="str">
        <f>COL_SIZES[[#This Row],[datatype]]&amp;"_"&amp;COL_SIZES[[#This Row],[column_prec]]&amp;"_"&amp;COL_SIZES[[#This Row],[col_len]]</f>
        <v>numeric_19_9</v>
      </c>
      <c r="B3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" s="113">
        <f>VLOOKUP(A34,DBMS_TYPE_SIZES[],2,FALSE)</f>
        <v>9</v>
      </c>
      <c r="D34" s="113">
        <f>VLOOKUP(A34,DBMS_TYPE_SIZES[],3,FALSE)</f>
        <v>9</v>
      </c>
      <c r="E34" s="114">
        <f>VLOOKUP(A34,DBMS_TYPE_SIZES[],4,FALSE)</f>
        <v>9</v>
      </c>
      <c r="F34" t="s">
        <v>70</v>
      </c>
      <c r="G34" t="s">
        <v>71</v>
      </c>
      <c r="H34" t="s">
        <v>67</v>
      </c>
      <c r="I34">
        <v>19</v>
      </c>
      <c r="J34">
        <v>9</v>
      </c>
    </row>
    <row r="35" spans="1:10">
      <c r="A35" s="112" t="str">
        <f>COL_SIZES[[#This Row],[datatype]]&amp;"_"&amp;COL_SIZES[[#This Row],[column_prec]]&amp;"_"&amp;COL_SIZES[[#This Row],[col_len]]</f>
        <v>int_10_4</v>
      </c>
      <c r="B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" s="113">
        <f>VLOOKUP(A35,DBMS_TYPE_SIZES[],2,FALSE)</f>
        <v>9</v>
      </c>
      <c r="D35" s="113">
        <f>VLOOKUP(A35,DBMS_TYPE_SIZES[],3,FALSE)</f>
        <v>4</v>
      </c>
      <c r="E35" s="114">
        <f>VLOOKUP(A35,DBMS_TYPE_SIZES[],4,FALSE)</f>
        <v>9</v>
      </c>
      <c r="F35" t="s">
        <v>70</v>
      </c>
      <c r="G35" t="s">
        <v>598</v>
      </c>
      <c r="H35" t="s">
        <v>20</v>
      </c>
      <c r="I35">
        <v>10</v>
      </c>
      <c r="J35">
        <v>4</v>
      </c>
    </row>
    <row r="36" spans="1:10">
      <c r="A36" s="112" t="str">
        <f>COL_SIZES[[#This Row],[datatype]]&amp;"_"&amp;COL_SIZES[[#This Row],[column_prec]]&amp;"_"&amp;COL_SIZES[[#This Row],[col_len]]</f>
        <v>int_10_4</v>
      </c>
      <c r="B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" s="113">
        <f>VLOOKUP(A36,DBMS_TYPE_SIZES[],2,FALSE)</f>
        <v>9</v>
      </c>
      <c r="D36" s="113">
        <f>VLOOKUP(A36,DBMS_TYPE_SIZES[],3,FALSE)</f>
        <v>4</v>
      </c>
      <c r="E36" s="114">
        <f>VLOOKUP(A36,DBMS_TYPE_SIZES[],4,FALSE)</f>
        <v>9</v>
      </c>
      <c r="F36" t="s">
        <v>70</v>
      </c>
      <c r="G36" t="s">
        <v>156</v>
      </c>
      <c r="H36" t="s">
        <v>20</v>
      </c>
      <c r="I36">
        <v>10</v>
      </c>
      <c r="J36">
        <v>4</v>
      </c>
    </row>
    <row r="37" spans="1:10">
      <c r="A37" s="112" t="str">
        <f>COL_SIZES[[#This Row],[datatype]]&amp;"_"&amp;COL_SIZES[[#This Row],[column_prec]]&amp;"_"&amp;COL_SIZES[[#This Row],[col_len]]</f>
        <v>int_10_4</v>
      </c>
      <c r="B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" s="113">
        <f>VLOOKUP(A37,DBMS_TYPE_SIZES[],2,FALSE)</f>
        <v>9</v>
      </c>
      <c r="D37" s="113">
        <f>VLOOKUP(A37,DBMS_TYPE_SIZES[],3,FALSE)</f>
        <v>4</v>
      </c>
      <c r="E37" s="114">
        <f>VLOOKUP(A37,DBMS_TYPE_SIZES[],4,FALSE)</f>
        <v>9</v>
      </c>
      <c r="F37" t="s">
        <v>70</v>
      </c>
      <c r="G37" t="s">
        <v>89</v>
      </c>
      <c r="H37" t="s">
        <v>20</v>
      </c>
      <c r="I37">
        <v>10</v>
      </c>
      <c r="J37">
        <v>4</v>
      </c>
    </row>
    <row r="38" spans="1:10">
      <c r="A38" s="112" t="str">
        <f>COL_SIZES[[#This Row],[datatype]]&amp;"_"&amp;COL_SIZES[[#This Row],[column_prec]]&amp;"_"&amp;COL_SIZES[[#This Row],[col_len]]</f>
        <v>int_10_4</v>
      </c>
      <c r="B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" s="113">
        <f>VLOOKUP(A38,DBMS_TYPE_SIZES[],2,FALSE)</f>
        <v>9</v>
      </c>
      <c r="D38" s="113">
        <f>VLOOKUP(A38,DBMS_TYPE_SIZES[],3,FALSE)</f>
        <v>4</v>
      </c>
      <c r="E38" s="114">
        <f>VLOOKUP(A38,DBMS_TYPE_SIZES[],4,FALSE)</f>
        <v>9</v>
      </c>
      <c r="F38" t="s">
        <v>70</v>
      </c>
      <c r="G38" t="s">
        <v>75</v>
      </c>
      <c r="H38" t="s">
        <v>20</v>
      </c>
      <c r="I38">
        <v>10</v>
      </c>
      <c r="J38">
        <v>4</v>
      </c>
    </row>
    <row r="39" spans="1:10">
      <c r="A39" s="112" t="str">
        <f>COL_SIZES[[#This Row],[datatype]]&amp;"_"&amp;COL_SIZES[[#This Row],[column_prec]]&amp;"_"&amp;COL_SIZES[[#This Row],[col_len]]</f>
        <v>int_10_4</v>
      </c>
      <c r="B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" s="113">
        <f>VLOOKUP(A39,DBMS_TYPE_SIZES[],2,FALSE)</f>
        <v>9</v>
      </c>
      <c r="D39" s="113">
        <f>VLOOKUP(A39,DBMS_TYPE_SIZES[],3,FALSE)</f>
        <v>4</v>
      </c>
      <c r="E39" s="114">
        <f>VLOOKUP(A39,DBMS_TYPE_SIZES[],4,FALSE)</f>
        <v>9</v>
      </c>
      <c r="F39" t="s">
        <v>70</v>
      </c>
      <c r="G39" t="s">
        <v>306</v>
      </c>
      <c r="H39" t="s">
        <v>20</v>
      </c>
      <c r="I39">
        <v>10</v>
      </c>
      <c r="J39">
        <v>4</v>
      </c>
    </row>
    <row r="40" spans="1:10">
      <c r="A40" s="112" t="str">
        <f>COL_SIZES[[#This Row],[datatype]]&amp;"_"&amp;COL_SIZES[[#This Row],[column_prec]]&amp;"_"&amp;COL_SIZES[[#This Row],[col_len]]</f>
        <v>numeric_19_9</v>
      </c>
      <c r="B4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40" s="113">
        <f>VLOOKUP(A40,DBMS_TYPE_SIZES[],2,FALSE)</f>
        <v>9</v>
      </c>
      <c r="D40" s="113">
        <f>VLOOKUP(A40,DBMS_TYPE_SIZES[],3,FALSE)</f>
        <v>9</v>
      </c>
      <c r="E40" s="114">
        <f>VLOOKUP(A40,DBMS_TYPE_SIZES[],4,FALSE)</f>
        <v>9</v>
      </c>
      <c r="F40" t="s">
        <v>70</v>
      </c>
      <c r="G40" t="s">
        <v>608</v>
      </c>
      <c r="H40" t="s">
        <v>67</v>
      </c>
      <c r="I40">
        <v>19</v>
      </c>
      <c r="J40">
        <v>9</v>
      </c>
    </row>
    <row r="41" spans="1:10">
      <c r="A41" s="112" t="str">
        <f>COL_SIZES[[#This Row],[datatype]]&amp;"_"&amp;COL_SIZES[[#This Row],[column_prec]]&amp;"_"&amp;COL_SIZES[[#This Row],[col_len]]</f>
        <v>numeric_1_5</v>
      </c>
      <c r="B4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41" s="113">
        <f>VLOOKUP(A41,DBMS_TYPE_SIZES[],2,FALSE)</f>
        <v>5</v>
      </c>
      <c r="D41" s="113">
        <f>VLOOKUP(A41,DBMS_TYPE_SIZES[],3,FALSE)</f>
        <v>5</v>
      </c>
      <c r="E41" s="114">
        <f>VLOOKUP(A41,DBMS_TYPE_SIZES[],4,FALSE)</f>
        <v>5</v>
      </c>
      <c r="F41" t="s">
        <v>70</v>
      </c>
      <c r="G41" t="s">
        <v>602</v>
      </c>
      <c r="H41" t="s">
        <v>67</v>
      </c>
      <c r="I41">
        <v>1</v>
      </c>
      <c r="J41">
        <v>5</v>
      </c>
    </row>
    <row r="42" spans="1:10">
      <c r="A42" s="112" t="str">
        <f>COL_SIZES[[#This Row],[datatype]]&amp;"_"&amp;COL_SIZES[[#This Row],[column_prec]]&amp;"_"&amp;COL_SIZES[[#This Row],[col_len]]</f>
        <v>int_10_4</v>
      </c>
      <c r="B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" s="113">
        <f>VLOOKUP(A42,DBMS_TYPE_SIZES[],2,FALSE)</f>
        <v>9</v>
      </c>
      <c r="D42" s="113">
        <f>VLOOKUP(A42,DBMS_TYPE_SIZES[],3,FALSE)</f>
        <v>4</v>
      </c>
      <c r="E42" s="114">
        <f>VLOOKUP(A42,DBMS_TYPE_SIZES[],4,FALSE)</f>
        <v>9</v>
      </c>
      <c r="F42" t="s">
        <v>70</v>
      </c>
      <c r="G42" t="s">
        <v>72</v>
      </c>
      <c r="H42" t="s">
        <v>20</v>
      </c>
      <c r="I42">
        <v>10</v>
      </c>
      <c r="J42">
        <v>4</v>
      </c>
    </row>
    <row r="43" spans="1:10">
      <c r="A43" s="112" t="str">
        <f>COL_SIZES[[#This Row],[datatype]]&amp;"_"&amp;COL_SIZES[[#This Row],[column_prec]]&amp;"_"&amp;COL_SIZES[[#This Row],[col_len]]</f>
        <v>int_10_4</v>
      </c>
      <c r="B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3" s="113">
        <f>VLOOKUP(A43,DBMS_TYPE_SIZES[],2,FALSE)</f>
        <v>9</v>
      </c>
      <c r="D43" s="113">
        <f>VLOOKUP(A43,DBMS_TYPE_SIZES[],3,FALSE)</f>
        <v>4</v>
      </c>
      <c r="E43" s="114">
        <f>VLOOKUP(A43,DBMS_TYPE_SIZES[],4,FALSE)</f>
        <v>9</v>
      </c>
      <c r="F43" t="s">
        <v>70</v>
      </c>
      <c r="G43" t="s">
        <v>309</v>
      </c>
      <c r="H43" t="s">
        <v>20</v>
      </c>
      <c r="I43">
        <v>10</v>
      </c>
      <c r="J43">
        <v>4</v>
      </c>
    </row>
    <row r="44" spans="1:10">
      <c r="A44" s="112" t="str">
        <f>COL_SIZES[[#This Row],[datatype]]&amp;"_"&amp;COL_SIZES[[#This Row],[column_prec]]&amp;"_"&amp;COL_SIZES[[#This Row],[col_len]]</f>
        <v>int_10_4</v>
      </c>
      <c r="B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4" s="113">
        <f>VLOOKUP(A44,DBMS_TYPE_SIZES[],2,FALSE)</f>
        <v>9</v>
      </c>
      <c r="D44" s="113">
        <f>VLOOKUP(A44,DBMS_TYPE_SIZES[],3,FALSE)</f>
        <v>4</v>
      </c>
      <c r="E44" s="114">
        <f>VLOOKUP(A44,DBMS_TYPE_SIZES[],4,FALSE)</f>
        <v>9</v>
      </c>
      <c r="F44" t="s">
        <v>70</v>
      </c>
      <c r="G44" t="s">
        <v>69</v>
      </c>
      <c r="H44" t="s">
        <v>20</v>
      </c>
      <c r="I44">
        <v>10</v>
      </c>
      <c r="J44">
        <v>4</v>
      </c>
    </row>
    <row r="45" spans="1:10">
      <c r="A45" s="112" t="str">
        <f>COL_SIZES[[#This Row],[datatype]]&amp;"_"&amp;COL_SIZES[[#This Row],[column_prec]]&amp;"_"&amp;COL_SIZES[[#This Row],[col_len]]</f>
        <v>int_10_4</v>
      </c>
      <c r="B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" s="113">
        <f>VLOOKUP(A45,DBMS_TYPE_SIZES[],2,FALSE)</f>
        <v>9</v>
      </c>
      <c r="D45" s="113">
        <f>VLOOKUP(A45,DBMS_TYPE_SIZES[],3,FALSE)</f>
        <v>4</v>
      </c>
      <c r="E45" s="114">
        <f>VLOOKUP(A45,DBMS_TYPE_SIZES[],4,FALSE)</f>
        <v>9</v>
      </c>
      <c r="F45" t="s">
        <v>70</v>
      </c>
      <c r="G45" t="s">
        <v>164</v>
      </c>
      <c r="H45" t="s">
        <v>20</v>
      </c>
      <c r="I45">
        <v>10</v>
      </c>
      <c r="J45">
        <v>4</v>
      </c>
    </row>
    <row r="46" spans="1:10">
      <c r="A46" s="112" t="str">
        <f>COL_SIZES[[#This Row],[datatype]]&amp;"_"&amp;COL_SIZES[[#This Row],[column_prec]]&amp;"_"&amp;COL_SIZES[[#This Row],[col_len]]</f>
        <v>numeric_1_5</v>
      </c>
      <c r="B4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46" s="113">
        <f>VLOOKUP(A46,DBMS_TYPE_SIZES[],2,FALSE)</f>
        <v>5</v>
      </c>
      <c r="D46" s="113">
        <f>VLOOKUP(A46,DBMS_TYPE_SIZES[],3,FALSE)</f>
        <v>5</v>
      </c>
      <c r="E46" s="114">
        <f>VLOOKUP(A46,DBMS_TYPE_SIZES[],4,FALSE)</f>
        <v>5</v>
      </c>
      <c r="F46" t="s">
        <v>73</v>
      </c>
      <c r="G46" t="s">
        <v>596</v>
      </c>
      <c r="H46" t="s">
        <v>67</v>
      </c>
      <c r="I46">
        <v>1</v>
      </c>
      <c r="J46">
        <v>5</v>
      </c>
    </row>
    <row r="47" spans="1:10">
      <c r="A47" s="112" t="str">
        <f>COL_SIZES[[#This Row],[datatype]]&amp;"_"&amp;COL_SIZES[[#This Row],[column_prec]]&amp;"_"&amp;COL_SIZES[[#This Row],[col_len]]</f>
        <v>numeric_19_9</v>
      </c>
      <c r="B4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47" s="113">
        <f>VLOOKUP(A47,DBMS_TYPE_SIZES[],2,FALSE)</f>
        <v>9</v>
      </c>
      <c r="D47" s="113">
        <f>VLOOKUP(A47,DBMS_TYPE_SIZES[],3,FALSE)</f>
        <v>9</v>
      </c>
      <c r="E47" s="114">
        <f>VLOOKUP(A47,DBMS_TYPE_SIZES[],4,FALSE)</f>
        <v>9</v>
      </c>
      <c r="F47" t="s">
        <v>73</v>
      </c>
      <c r="G47" t="s">
        <v>74</v>
      </c>
      <c r="H47" t="s">
        <v>67</v>
      </c>
      <c r="I47">
        <v>19</v>
      </c>
      <c r="J47">
        <v>9</v>
      </c>
    </row>
    <row r="48" spans="1:10">
      <c r="A48" s="112" t="str">
        <f>COL_SIZES[[#This Row],[datatype]]&amp;"_"&amp;COL_SIZES[[#This Row],[column_prec]]&amp;"_"&amp;COL_SIZES[[#This Row],[col_len]]</f>
        <v>varchar_0_64</v>
      </c>
      <c r="B48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48" s="113">
        <f>VLOOKUP(A48,DBMS_TYPE_SIZES[],2,FALSE)</f>
        <v>64</v>
      </c>
      <c r="D48" s="113">
        <f>VLOOKUP(A48,DBMS_TYPE_SIZES[],3,FALSE)</f>
        <v>64</v>
      </c>
      <c r="E48" s="114">
        <f>VLOOKUP(A48,DBMS_TYPE_SIZES[],4,FALSE)</f>
        <v>66</v>
      </c>
      <c r="F48" t="s">
        <v>73</v>
      </c>
      <c r="G48" t="s">
        <v>609</v>
      </c>
      <c r="H48" t="s">
        <v>92</v>
      </c>
      <c r="I48">
        <v>0</v>
      </c>
      <c r="J48">
        <v>64</v>
      </c>
    </row>
    <row r="49" spans="1:10">
      <c r="A49" s="112" t="str">
        <f>COL_SIZES[[#This Row],[datatype]]&amp;"_"&amp;COL_SIZES[[#This Row],[column_prec]]&amp;"_"&amp;COL_SIZES[[#This Row],[col_len]]</f>
        <v>int_10_4</v>
      </c>
      <c r="B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" s="113">
        <f>VLOOKUP(A49,DBMS_TYPE_SIZES[],2,FALSE)</f>
        <v>9</v>
      </c>
      <c r="D49" s="113">
        <f>VLOOKUP(A49,DBMS_TYPE_SIZES[],3,FALSE)</f>
        <v>4</v>
      </c>
      <c r="E49" s="114">
        <f>VLOOKUP(A49,DBMS_TYPE_SIZES[],4,FALSE)</f>
        <v>9</v>
      </c>
      <c r="F49" t="s">
        <v>73</v>
      </c>
      <c r="G49" t="s">
        <v>598</v>
      </c>
      <c r="H49" t="s">
        <v>20</v>
      </c>
      <c r="I49">
        <v>10</v>
      </c>
      <c r="J49">
        <v>4</v>
      </c>
    </row>
    <row r="50" spans="1:10">
      <c r="A50" s="112" t="str">
        <f>COL_SIZES[[#This Row],[datatype]]&amp;"_"&amp;COL_SIZES[[#This Row],[column_prec]]&amp;"_"&amp;COL_SIZES[[#This Row],[col_len]]</f>
        <v>int_10_4</v>
      </c>
      <c r="B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" s="113">
        <f>VLOOKUP(A50,DBMS_TYPE_SIZES[],2,FALSE)</f>
        <v>9</v>
      </c>
      <c r="D50" s="113">
        <f>VLOOKUP(A50,DBMS_TYPE_SIZES[],3,FALSE)</f>
        <v>4</v>
      </c>
      <c r="E50" s="114">
        <f>VLOOKUP(A50,DBMS_TYPE_SIZES[],4,FALSE)</f>
        <v>9</v>
      </c>
      <c r="F50" t="s">
        <v>73</v>
      </c>
      <c r="G50" t="s">
        <v>156</v>
      </c>
      <c r="H50" t="s">
        <v>20</v>
      </c>
      <c r="I50">
        <v>10</v>
      </c>
      <c r="J50">
        <v>4</v>
      </c>
    </row>
    <row r="51" spans="1:10">
      <c r="A51" s="112" t="str">
        <f>COL_SIZES[[#This Row],[datatype]]&amp;"_"&amp;COL_SIZES[[#This Row],[column_prec]]&amp;"_"&amp;COL_SIZES[[#This Row],[col_len]]</f>
        <v>int_10_4</v>
      </c>
      <c r="B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" s="113">
        <f>VLOOKUP(A51,DBMS_TYPE_SIZES[],2,FALSE)</f>
        <v>9</v>
      </c>
      <c r="D51" s="113">
        <f>VLOOKUP(A51,DBMS_TYPE_SIZES[],3,FALSE)</f>
        <v>4</v>
      </c>
      <c r="E51" s="114">
        <f>VLOOKUP(A51,DBMS_TYPE_SIZES[],4,FALSE)</f>
        <v>9</v>
      </c>
      <c r="F51" t="s">
        <v>73</v>
      </c>
      <c r="G51" t="s">
        <v>75</v>
      </c>
      <c r="H51" t="s">
        <v>20</v>
      </c>
      <c r="I51">
        <v>10</v>
      </c>
      <c r="J51">
        <v>4</v>
      </c>
    </row>
    <row r="52" spans="1:10">
      <c r="A52" s="112" t="str">
        <f>COL_SIZES[[#This Row],[datatype]]&amp;"_"&amp;COL_SIZES[[#This Row],[column_prec]]&amp;"_"&amp;COL_SIZES[[#This Row],[col_len]]</f>
        <v>int_10_4</v>
      </c>
      <c r="B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" s="113">
        <f>VLOOKUP(A52,DBMS_TYPE_SIZES[],2,FALSE)</f>
        <v>9</v>
      </c>
      <c r="D52" s="113">
        <f>VLOOKUP(A52,DBMS_TYPE_SIZES[],3,FALSE)</f>
        <v>4</v>
      </c>
      <c r="E52" s="114">
        <f>VLOOKUP(A52,DBMS_TYPE_SIZES[],4,FALSE)</f>
        <v>9</v>
      </c>
      <c r="F52" t="s">
        <v>73</v>
      </c>
      <c r="G52" t="s">
        <v>306</v>
      </c>
      <c r="H52" t="s">
        <v>20</v>
      </c>
      <c r="I52">
        <v>10</v>
      </c>
      <c r="J52">
        <v>4</v>
      </c>
    </row>
    <row r="53" spans="1:10">
      <c r="A53" s="112" t="str">
        <f>COL_SIZES[[#This Row],[datatype]]&amp;"_"&amp;COL_SIZES[[#This Row],[column_prec]]&amp;"_"&amp;COL_SIZES[[#This Row],[col_len]]</f>
        <v>int_10_4</v>
      </c>
      <c r="B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" s="113">
        <f>VLOOKUP(A53,DBMS_TYPE_SIZES[],2,FALSE)</f>
        <v>9</v>
      </c>
      <c r="D53" s="113">
        <f>VLOOKUP(A53,DBMS_TYPE_SIZES[],3,FALSE)</f>
        <v>4</v>
      </c>
      <c r="E53" s="114">
        <f>VLOOKUP(A53,DBMS_TYPE_SIZES[],4,FALSE)</f>
        <v>9</v>
      </c>
      <c r="F53" t="s">
        <v>73</v>
      </c>
      <c r="G53" t="s">
        <v>307</v>
      </c>
      <c r="H53" t="s">
        <v>20</v>
      </c>
      <c r="I53">
        <v>10</v>
      </c>
      <c r="J53">
        <v>4</v>
      </c>
    </row>
    <row r="54" spans="1:10">
      <c r="A54" s="112" t="str">
        <f>COL_SIZES[[#This Row],[datatype]]&amp;"_"&amp;COL_SIZES[[#This Row],[column_prec]]&amp;"_"&amp;COL_SIZES[[#This Row],[col_len]]</f>
        <v>numeric_1_5</v>
      </c>
      <c r="B5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54" s="113">
        <f>VLOOKUP(A54,DBMS_TYPE_SIZES[],2,FALSE)</f>
        <v>5</v>
      </c>
      <c r="D54" s="113">
        <f>VLOOKUP(A54,DBMS_TYPE_SIZES[],3,FALSE)</f>
        <v>5</v>
      </c>
      <c r="E54" s="114">
        <f>VLOOKUP(A54,DBMS_TYPE_SIZES[],4,FALSE)</f>
        <v>5</v>
      </c>
      <c r="F54" t="s">
        <v>73</v>
      </c>
      <c r="G54" t="s">
        <v>602</v>
      </c>
      <c r="H54" t="s">
        <v>67</v>
      </c>
      <c r="I54">
        <v>1</v>
      </c>
      <c r="J54">
        <v>5</v>
      </c>
    </row>
    <row r="55" spans="1:10">
      <c r="A55" s="112" t="str">
        <f>COL_SIZES[[#This Row],[datatype]]&amp;"_"&amp;COL_SIZES[[#This Row],[column_prec]]&amp;"_"&amp;COL_SIZES[[#This Row],[col_len]]</f>
        <v>int_10_4</v>
      </c>
      <c r="B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" s="113">
        <f>VLOOKUP(A55,DBMS_TYPE_SIZES[],2,FALSE)</f>
        <v>9</v>
      </c>
      <c r="D55" s="113">
        <f>VLOOKUP(A55,DBMS_TYPE_SIZES[],3,FALSE)</f>
        <v>4</v>
      </c>
      <c r="E55" s="114">
        <f>VLOOKUP(A55,DBMS_TYPE_SIZES[],4,FALSE)</f>
        <v>9</v>
      </c>
      <c r="F55" t="s">
        <v>73</v>
      </c>
      <c r="G55" t="s">
        <v>72</v>
      </c>
      <c r="H55" t="s">
        <v>20</v>
      </c>
      <c r="I55">
        <v>10</v>
      </c>
      <c r="J55">
        <v>4</v>
      </c>
    </row>
    <row r="56" spans="1:10">
      <c r="A56" s="112" t="str">
        <f>COL_SIZES[[#This Row],[datatype]]&amp;"_"&amp;COL_SIZES[[#This Row],[column_prec]]&amp;"_"&amp;COL_SIZES[[#This Row],[col_len]]</f>
        <v>int_10_4</v>
      </c>
      <c r="B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" s="113">
        <f>VLOOKUP(A56,DBMS_TYPE_SIZES[],2,FALSE)</f>
        <v>9</v>
      </c>
      <c r="D56" s="113">
        <f>VLOOKUP(A56,DBMS_TYPE_SIZES[],3,FALSE)</f>
        <v>4</v>
      </c>
      <c r="E56" s="114">
        <f>VLOOKUP(A56,DBMS_TYPE_SIZES[],4,FALSE)</f>
        <v>9</v>
      </c>
      <c r="F56" t="s">
        <v>73</v>
      </c>
      <c r="G56" t="s">
        <v>309</v>
      </c>
      <c r="H56" t="s">
        <v>20</v>
      </c>
      <c r="I56">
        <v>10</v>
      </c>
      <c r="J56">
        <v>4</v>
      </c>
    </row>
    <row r="57" spans="1:10">
      <c r="A57" s="112" t="str">
        <f>COL_SIZES[[#This Row],[datatype]]&amp;"_"&amp;COL_SIZES[[#This Row],[column_prec]]&amp;"_"&amp;COL_SIZES[[#This Row],[col_len]]</f>
        <v>int_10_4</v>
      </c>
      <c r="B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" s="113">
        <f>VLOOKUP(A57,DBMS_TYPE_SIZES[],2,FALSE)</f>
        <v>9</v>
      </c>
      <c r="D57" s="113">
        <f>VLOOKUP(A57,DBMS_TYPE_SIZES[],3,FALSE)</f>
        <v>4</v>
      </c>
      <c r="E57" s="114">
        <f>VLOOKUP(A57,DBMS_TYPE_SIZES[],4,FALSE)</f>
        <v>9</v>
      </c>
      <c r="F57" t="s">
        <v>73</v>
      </c>
      <c r="G57" t="s">
        <v>69</v>
      </c>
      <c r="H57" t="s">
        <v>20</v>
      </c>
      <c r="I57">
        <v>10</v>
      </c>
      <c r="J57">
        <v>4</v>
      </c>
    </row>
    <row r="58" spans="1:10">
      <c r="A58" s="112" t="str">
        <f>COL_SIZES[[#This Row],[datatype]]&amp;"_"&amp;COL_SIZES[[#This Row],[column_prec]]&amp;"_"&amp;COL_SIZES[[#This Row],[col_len]]</f>
        <v>int_10_4</v>
      </c>
      <c r="B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8" s="113">
        <f>VLOOKUP(A58,DBMS_TYPE_SIZES[],2,FALSE)</f>
        <v>9</v>
      </c>
      <c r="D58" s="113">
        <f>VLOOKUP(A58,DBMS_TYPE_SIZES[],3,FALSE)</f>
        <v>4</v>
      </c>
      <c r="E58" s="114">
        <f>VLOOKUP(A58,DBMS_TYPE_SIZES[],4,FALSE)</f>
        <v>9</v>
      </c>
      <c r="F58" t="s">
        <v>73</v>
      </c>
      <c r="G58" t="s">
        <v>283</v>
      </c>
      <c r="H58" t="s">
        <v>20</v>
      </c>
      <c r="I58">
        <v>10</v>
      </c>
      <c r="J58">
        <v>4</v>
      </c>
    </row>
    <row r="59" spans="1:10">
      <c r="A59" s="112" t="str">
        <f>COL_SIZES[[#This Row],[datatype]]&amp;"_"&amp;COL_SIZES[[#This Row],[column_prec]]&amp;"_"&amp;COL_SIZES[[#This Row],[col_len]]</f>
        <v>int_10_4</v>
      </c>
      <c r="B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" s="113">
        <f>VLOOKUP(A59,DBMS_TYPE_SIZES[],2,FALSE)</f>
        <v>9</v>
      </c>
      <c r="D59" s="113">
        <f>VLOOKUP(A59,DBMS_TYPE_SIZES[],3,FALSE)</f>
        <v>4</v>
      </c>
      <c r="E59" s="114">
        <f>VLOOKUP(A59,DBMS_TYPE_SIZES[],4,FALSE)</f>
        <v>9</v>
      </c>
      <c r="F59" t="s">
        <v>73</v>
      </c>
      <c r="G59" t="s">
        <v>164</v>
      </c>
      <c r="H59" t="s">
        <v>20</v>
      </c>
      <c r="I59">
        <v>10</v>
      </c>
      <c r="J59">
        <v>4</v>
      </c>
    </row>
    <row r="60" spans="1:10">
      <c r="A60" s="112" t="str">
        <f>COL_SIZES[[#This Row],[datatype]]&amp;"_"&amp;COL_SIZES[[#This Row],[column_prec]]&amp;"_"&amp;COL_SIZES[[#This Row],[col_len]]</f>
        <v>varchar_0_32</v>
      </c>
      <c r="B6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60" s="113">
        <f>VLOOKUP(A60,DBMS_TYPE_SIZES[],2,FALSE)</f>
        <v>32</v>
      </c>
      <c r="D60" s="113">
        <f>VLOOKUP(A60,DBMS_TYPE_SIZES[],3,FALSE)</f>
        <v>32</v>
      </c>
      <c r="E60" s="114">
        <f>VLOOKUP(A60,DBMS_TYPE_SIZES[],4,FALSE)</f>
        <v>34</v>
      </c>
      <c r="F60" t="s">
        <v>76</v>
      </c>
      <c r="G60" t="s">
        <v>76</v>
      </c>
      <c r="H60" t="s">
        <v>92</v>
      </c>
      <c r="I60">
        <v>0</v>
      </c>
      <c r="J60">
        <v>32</v>
      </c>
    </row>
    <row r="61" spans="1:10">
      <c r="A61" s="112" t="str">
        <f>COL_SIZES[[#This Row],[datatype]]&amp;"_"&amp;COL_SIZES[[#This Row],[column_prec]]&amp;"_"&amp;COL_SIZES[[#This Row],[col_len]]</f>
        <v>varchar_0_32</v>
      </c>
      <c r="B6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61" s="113">
        <f>VLOOKUP(A61,DBMS_TYPE_SIZES[],2,FALSE)</f>
        <v>32</v>
      </c>
      <c r="D61" s="113">
        <f>VLOOKUP(A61,DBMS_TYPE_SIZES[],3,FALSE)</f>
        <v>32</v>
      </c>
      <c r="E61" s="114">
        <f>VLOOKUP(A61,DBMS_TYPE_SIZES[],4,FALSE)</f>
        <v>34</v>
      </c>
      <c r="F61" t="s">
        <v>76</v>
      </c>
      <c r="G61" t="s">
        <v>610</v>
      </c>
      <c r="H61" t="s">
        <v>92</v>
      </c>
      <c r="I61">
        <v>0</v>
      </c>
      <c r="J61">
        <v>32</v>
      </c>
    </row>
    <row r="62" spans="1:10">
      <c r="A62" s="112" t="str">
        <f>COL_SIZES[[#This Row],[datatype]]&amp;"_"&amp;COL_SIZES[[#This Row],[column_prec]]&amp;"_"&amp;COL_SIZES[[#This Row],[col_len]]</f>
        <v>int_10_4</v>
      </c>
      <c r="B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" s="113">
        <f>VLOOKUP(A62,DBMS_TYPE_SIZES[],2,FALSE)</f>
        <v>9</v>
      </c>
      <c r="D62" s="113">
        <f>VLOOKUP(A62,DBMS_TYPE_SIZES[],3,FALSE)</f>
        <v>4</v>
      </c>
      <c r="E62" s="114">
        <f>VLOOKUP(A62,DBMS_TYPE_SIZES[],4,FALSE)</f>
        <v>9</v>
      </c>
      <c r="F62" t="s">
        <v>76</v>
      </c>
      <c r="G62" t="s">
        <v>77</v>
      </c>
      <c r="H62" t="s">
        <v>20</v>
      </c>
      <c r="I62">
        <v>10</v>
      </c>
      <c r="J62">
        <v>4</v>
      </c>
    </row>
    <row r="63" spans="1:10">
      <c r="A63" s="112" t="str">
        <f>COL_SIZES[[#This Row],[datatype]]&amp;"_"&amp;COL_SIZES[[#This Row],[column_prec]]&amp;"_"&amp;COL_SIZES[[#This Row],[col_len]]</f>
        <v>int_10_4</v>
      </c>
      <c r="B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" s="113">
        <f>VLOOKUP(A63,DBMS_TYPE_SIZES[],2,FALSE)</f>
        <v>9</v>
      </c>
      <c r="D63" s="113">
        <f>VLOOKUP(A63,DBMS_TYPE_SIZES[],3,FALSE)</f>
        <v>4</v>
      </c>
      <c r="E63" s="114">
        <f>VLOOKUP(A63,DBMS_TYPE_SIZES[],4,FALSE)</f>
        <v>9</v>
      </c>
      <c r="F63" t="s">
        <v>76</v>
      </c>
      <c r="G63" t="s">
        <v>156</v>
      </c>
      <c r="H63" t="s">
        <v>20</v>
      </c>
      <c r="I63">
        <v>10</v>
      </c>
      <c r="J63">
        <v>4</v>
      </c>
    </row>
    <row r="64" spans="1:10">
      <c r="A64" s="112" t="str">
        <f>COL_SIZES[[#This Row],[datatype]]&amp;"_"&amp;COL_SIZES[[#This Row],[column_prec]]&amp;"_"&amp;COL_SIZES[[#This Row],[col_len]]</f>
        <v>int_10_4</v>
      </c>
      <c r="B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" s="113">
        <f>VLOOKUP(A64,DBMS_TYPE_SIZES[],2,FALSE)</f>
        <v>9</v>
      </c>
      <c r="D64" s="113">
        <f>VLOOKUP(A64,DBMS_TYPE_SIZES[],3,FALSE)</f>
        <v>4</v>
      </c>
      <c r="E64" s="114">
        <f>VLOOKUP(A64,DBMS_TYPE_SIZES[],4,FALSE)</f>
        <v>9</v>
      </c>
      <c r="F64" t="s">
        <v>76</v>
      </c>
      <c r="G64" t="s">
        <v>164</v>
      </c>
      <c r="H64" t="s">
        <v>20</v>
      </c>
      <c r="I64">
        <v>10</v>
      </c>
      <c r="J64">
        <v>4</v>
      </c>
    </row>
    <row r="65" spans="1:10">
      <c r="A65" s="112" t="str">
        <f>COL_SIZES[[#This Row],[datatype]]&amp;"_"&amp;COL_SIZES[[#This Row],[column_prec]]&amp;"_"&amp;COL_SIZES[[#This Row],[col_len]]</f>
        <v>numeric_1_5</v>
      </c>
      <c r="B6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65" s="113">
        <f>VLOOKUP(A65,DBMS_TYPE_SIZES[],2,FALSE)</f>
        <v>5</v>
      </c>
      <c r="D65" s="113">
        <f>VLOOKUP(A65,DBMS_TYPE_SIZES[],3,FALSE)</f>
        <v>5</v>
      </c>
      <c r="E65" s="114">
        <f>VLOOKUP(A65,DBMS_TYPE_SIZES[],4,FALSE)</f>
        <v>5</v>
      </c>
      <c r="F65" t="s">
        <v>78</v>
      </c>
      <c r="G65" t="s">
        <v>596</v>
      </c>
      <c r="H65" t="s">
        <v>67</v>
      </c>
      <c r="I65">
        <v>1</v>
      </c>
      <c r="J65">
        <v>5</v>
      </c>
    </row>
    <row r="66" spans="1:10">
      <c r="A66" s="112" t="str">
        <f>COL_SIZES[[#This Row],[datatype]]&amp;"_"&amp;COL_SIZES[[#This Row],[column_prec]]&amp;"_"&amp;COL_SIZES[[#This Row],[col_len]]</f>
        <v>numeric_19_9</v>
      </c>
      <c r="B6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66" s="113">
        <f>VLOOKUP(A66,DBMS_TYPE_SIZES[],2,FALSE)</f>
        <v>9</v>
      </c>
      <c r="D66" s="113">
        <f>VLOOKUP(A66,DBMS_TYPE_SIZES[],3,FALSE)</f>
        <v>9</v>
      </c>
      <c r="E66" s="114">
        <f>VLOOKUP(A66,DBMS_TYPE_SIZES[],4,FALSE)</f>
        <v>9</v>
      </c>
      <c r="F66" t="s">
        <v>78</v>
      </c>
      <c r="G66" t="s">
        <v>74</v>
      </c>
      <c r="H66" t="s">
        <v>67</v>
      </c>
      <c r="I66">
        <v>19</v>
      </c>
      <c r="J66">
        <v>9</v>
      </c>
    </row>
    <row r="67" spans="1:10">
      <c r="A67" s="112" t="str">
        <f>COL_SIZES[[#This Row],[datatype]]&amp;"_"&amp;COL_SIZES[[#This Row],[column_prec]]&amp;"_"&amp;COL_SIZES[[#This Row],[col_len]]</f>
        <v>numeric_19_9</v>
      </c>
      <c r="B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67" s="113">
        <f>VLOOKUP(A67,DBMS_TYPE_SIZES[],2,FALSE)</f>
        <v>9</v>
      </c>
      <c r="D67" s="113">
        <f>VLOOKUP(A67,DBMS_TYPE_SIZES[],3,FALSE)</f>
        <v>9</v>
      </c>
      <c r="E67" s="114">
        <f>VLOOKUP(A67,DBMS_TYPE_SIZES[],4,FALSE)</f>
        <v>9</v>
      </c>
      <c r="F67" t="s">
        <v>78</v>
      </c>
      <c r="G67" t="s">
        <v>79</v>
      </c>
      <c r="H67" t="s">
        <v>67</v>
      </c>
      <c r="I67">
        <v>19</v>
      </c>
      <c r="J67">
        <v>9</v>
      </c>
    </row>
    <row r="68" spans="1:10">
      <c r="A68" s="112" t="str">
        <f>COL_SIZES[[#This Row],[datatype]]&amp;"_"&amp;COL_SIZES[[#This Row],[column_prec]]&amp;"_"&amp;COL_SIZES[[#This Row],[col_len]]</f>
        <v>varchar_0_64</v>
      </c>
      <c r="B68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68" s="113">
        <f>VLOOKUP(A68,DBMS_TYPE_SIZES[],2,FALSE)</f>
        <v>64</v>
      </c>
      <c r="D68" s="113">
        <f>VLOOKUP(A68,DBMS_TYPE_SIZES[],3,FALSE)</f>
        <v>64</v>
      </c>
      <c r="E68" s="114">
        <f>VLOOKUP(A68,DBMS_TYPE_SIZES[],4,FALSE)</f>
        <v>66</v>
      </c>
      <c r="F68" t="s">
        <v>78</v>
      </c>
      <c r="G68" t="s">
        <v>609</v>
      </c>
      <c r="H68" t="s">
        <v>92</v>
      </c>
      <c r="I68">
        <v>0</v>
      </c>
      <c r="J68">
        <v>64</v>
      </c>
    </row>
    <row r="69" spans="1:10">
      <c r="A69" s="112" t="str">
        <f>COL_SIZES[[#This Row],[datatype]]&amp;"_"&amp;COL_SIZES[[#This Row],[column_prec]]&amp;"_"&amp;COL_SIZES[[#This Row],[col_len]]</f>
        <v>int_10_4</v>
      </c>
      <c r="B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" s="113">
        <f>VLOOKUP(A69,DBMS_TYPE_SIZES[],2,FALSE)</f>
        <v>9</v>
      </c>
      <c r="D69" s="113">
        <f>VLOOKUP(A69,DBMS_TYPE_SIZES[],3,FALSE)</f>
        <v>4</v>
      </c>
      <c r="E69" s="114">
        <f>VLOOKUP(A69,DBMS_TYPE_SIZES[],4,FALSE)</f>
        <v>9</v>
      </c>
      <c r="F69" t="s">
        <v>78</v>
      </c>
      <c r="G69" t="s">
        <v>77</v>
      </c>
      <c r="H69" t="s">
        <v>20</v>
      </c>
      <c r="I69">
        <v>10</v>
      </c>
      <c r="J69">
        <v>4</v>
      </c>
    </row>
    <row r="70" spans="1:10">
      <c r="A70" s="112" t="str">
        <f>COL_SIZES[[#This Row],[datatype]]&amp;"_"&amp;COL_SIZES[[#This Row],[column_prec]]&amp;"_"&amp;COL_SIZES[[#This Row],[col_len]]</f>
        <v>int_10_4</v>
      </c>
      <c r="B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" s="113">
        <f>VLOOKUP(A70,DBMS_TYPE_SIZES[],2,FALSE)</f>
        <v>9</v>
      </c>
      <c r="D70" s="113">
        <f>VLOOKUP(A70,DBMS_TYPE_SIZES[],3,FALSE)</f>
        <v>4</v>
      </c>
      <c r="E70" s="114">
        <f>VLOOKUP(A70,DBMS_TYPE_SIZES[],4,FALSE)</f>
        <v>9</v>
      </c>
      <c r="F70" t="s">
        <v>78</v>
      </c>
      <c r="G70" t="s">
        <v>598</v>
      </c>
      <c r="H70" t="s">
        <v>20</v>
      </c>
      <c r="I70">
        <v>10</v>
      </c>
      <c r="J70">
        <v>4</v>
      </c>
    </row>
    <row r="71" spans="1:10">
      <c r="A71" s="112" t="str">
        <f>COL_SIZES[[#This Row],[datatype]]&amp;"_"&amp;COL_SIZES[[#This Row],[column_prec]]&amp;"_"&amp;COL_SIZES[[#This Row],[col_len]]</f>
        <v>int_10_4</v>
      </c>
      <c r="B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" s="113">
        <f>VLOOKUP(A71,DBMS_TYPE_SIZES[],2,FALSE)</f>
        <v>9</v>
      </c>
      <c r="D71" s="113">
        <f>VLOOKUP(A71,DBMS_TYPE_SIZES[],3,FALSE)</f>
        <v>4</v>
      </c>
      <c r="E71" s="114">
        <f>VLOOKUP(A71,DBMS_TYPE_SIZES[],4,FALSE)</f>
        <v>9</v>
      </c>
      <c r="F71" t="s">
        <v>78</v>
      </c>
      <c r="G71" t="s">
        <v>156</v>
      </c>
      <c r="H71" t="s">
        <v>20</v>
      </c>
      <c r="I71">
        <v>10</v>
      </c>
      <c r="J71">
        <v>4</v>
      </c>
    </row>
    <row r="72" spans="1:10">
      <c r="A72" s="112" t="str">
        <f>COL_SIZES[[#This Row],[datatype]]&amp;"_"&amp;COL_SIZES[[#This Row],[column_prec]]&amp;"_"&amp;COL_SIZES[[#This Row],[col_len]]</f>
        <v>int_10_4</v>
      </c>
      <c r="B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" s="113">
        <f>VLOOKUP(A72,DBMS_TYPE_SIZES[],2,FALSE)</f>
        <v>9</v>
      </c>
      <c r="D72" s="113">
        <f>VLOOKUP(A72,DBMS_TYPE_SIZES[],3,FALSE)</f>
        <v>4</v>
      </c>
      <c r="E72" s="114">
        <f>VLOOKUP(A72,DBMS_TYPE_SIZES[],4,FALSE)</f>
        <v>9</v>
      </c>
      <c r="F72" t="s">
        <v>78</v>
      </c>
      <c r="G72" t="s">
        <v>75</v>
      </c>
      <c r="H72" t="s">
        <v>20</v>
      </c>
      <c r="I72">
        <v>10</v>
      </c>
      <c r="J72">
        <v>4</v>
      </c>
    </row>
    <row r="73" spans="1:10">
      <c r="A73" s="112" t="str">
        <f>COL_SIZES[[#This Row],[datatype]]&amp;"_"&amp;COL_SIZES[[#This Row],[column_prec]]&amp;"_"&amp;COL_SIZES[[#This Row],[col_len]]</f>
        <v>int_10_4</v>
      </c>
      <c r="B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" s="113">
        <f>VLOOKUP(A73,DBMS_TYPE_SIZES[],2,FALSE)</f>
        <v>9</v>
      </c>
      <c r="D73" s="113">
        <f>VLOOKUP(A73,DBMS_TYPE_SIZES[],3,FALSE)</f>
        <v>4</v>
      </c>
      <c r="E73" s="114">
        <f>VLOOKUP(A73,DBMS_TYPE_SIZES[],4,FALSE)</f>
        <v>9</v>
      </c>
      <c r="F73" t="s">
        <v>78</v>
      </c>
      <c r="G73" t="s">
        <v>306</v>
      </c>
      <c r="H73" t="s">
        <v>20</v>
      </c>
      <c r="I73">
        <v>10</v>
      </c>
      <c r="J73">
        <v>4</v>
      </c>
    </row>
    <row r="74" spans="1:10">
      <c r="A74" s="112" t="str">
        <f>COL_SIZES[[#This Row],[datatype]]&amp;"_"&amp;COL_SIZES[[#This Row],[column_prec]]&amp;"_"&amp;COL_SIZES[[#This Row],[col_len]]</f>
        <v>int_10_4</v>
      </c>
      <c r="B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4" s="113">
        <f>VLOOKUP(A74,DBMS_TYPE_SIZES[],2,FALSE)</f>
        <v>9</v>
      </c>
      <c r="D74" s="113">
        <f>VLOOKUP(A74,DBMS_TYPE_SIZES[],3,FALSE)</f>
        <v>4</v>
      </c>
      <c r="E74" s="114">
        <f>VLOOKUP(A74,DBMS_TYPE_SIZES[],4,FALSE)</f>
        <v>9</v>
      </c>
      <c r="F74" t="s">
        <v>78</v>
      </c>
      <c r="G74" t="s">
        <v>307</v>
      </c>
      <c r="H74" t="s">
        <v>20</v>
      </c>
      <c r="I74">
        <v>10</v>
      </c>
      <c r="J74">
        <v>4</v>
      </c>
    </row>
    <row r="75" spans="1:10">
      <c r="A75" s="112" t="str">
        <f>COL_SIZES[[#This Row],[datatype]]&amp;"_"&amp;COL_SIZES[[#This Row],[column_prec]]&amp;"_"&amp;COL_SIZES[[#This Row],[col_len]]</f>
        <v>numeric_1_5</v>
      </c>
      <c r="B7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75" s="113">
        <f>VLOOKUP(A75,DBMS_TYPE_SIZES[],2,FALSE)</f>
        <v>5</v>
      </c>
      <c r="D75" s="113">
        <f>VLOOKUP(A75,DBMS_TYPE_SIZES[],3,FALSE)</f>
        <v>5</v>
      </c>
      <c r="E75" s="114">
        <f>VLOOKUP(A75,DBMS_TYPE_SIZES[],4,FALSE)</f>
        <v>5</v>
      </c>
      <c r="F75" t="s">
        <v>78</v>
      </c>
      <c r="G75" t="s">
        <v>602</v>
      </c>
      <c r="H75" t="s">
        <v>67</v>
      </c>
      <c r="I75">
        <v>1</v>
      </c>
      <c r="J75">
        <v>5</v>
      </c>
    </row>
    <row r="76" spans="1:10">
      <c r="A76" s="112" t="str">
        <f>COL_SIZES[[#This Row],[datatype]]&amp;"_"&amp;COL_SIZES[[#This Row],[column_prec]]&amp;"_"&amp;COL_SIZES[[#This Row],[col_len]]</f>
        <v>int_10_4</v>
      </c>
      <c r="B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" s="113">
        <f>VLOOKUP(A76,DBMS_TYPE_SIZES[],2,FALSE)</f>
        <v>9</v>
      </c>
      <c r="D76" s="113">
        <f>VLOOKUP(A76,DBMS_TYPE_SIZES[],3,FALSE)</f>
        <v>4</v>
      </c>
      <c r="E76" s="114">
        <f>VLOOKUP(A76,DBMS_TYPE_SIZES[],4,FALSE)</f>
        <v>9</v>
      </c>
      <c r="F76" t="s">
        <v>78</v>
      </c>
      <c r="G76" t="s">
        <v>72</v>
      </c>
      <c r="H76" t="s">
        <v>20</v>
      </c>
      <c r="I76">
        <v>10</v>
      </c>
      <c r="J76">
        <v>4</v>
      </c>
    </row>
    <row r="77" spans="1:10">
      <c r="A77" s="112" t="str">
        <f>COL_SIZES[[#This Row],[datatype]]&amp;"_"&amp;COL_SIZES[[#This Row],[column_prec]]&amp;"_"&amp;COL_SIZES[[#This Row],[col_len]]</f>
        <v>int_10_4</v>
      </c>
      <c r="B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" s="113">
        <f>VLOOKUP(A77,DBMS_TYPE_SIZES[],2,FALSE)</f>
        <v>9</v>
      </c>
      <c r="D77" s="113">
        <f>VLOOKUP(A77,DBMS_TYPE_SIZES[],3,FALSE)</f>
        <v>4</v>
      </c>
      <c r="E77" s="114">
        <f>VLOOKUP(A77,DBMS_TYPE_SIZES[],4,FALSE)</f>
        <v>9</v>
      </c>
      <c r="F77" t="s">
        <v>78</v>
      </c>
      <c r="G77" t="s">
        <v>309</v>
      </c>
      <c r="H77" t="s">
        <v>20</v>
      </c>
      <c r="I77">
        <v>10</v>
      </c>
      <c r="J77">
        <v>4</v>
      </c>
    </row>
    <row r="78" spans="1:10">
      <c r="A78" s="112" t="str">
        <f>COL_SIZES[[#This Row],[datatype]]&amp;"_"&amp;COL_SIZES[[#This Row],[column_prec]]&amp;"_"&amp;COL_SIZES[[#This Row],[col_len]]</f>
        <v>int_10_4</v>
      </c>
      <c r="B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8" s="113">
        <f>VLOOKUP(A78,DBMS_TYPE_SIZES[],2,FALSE)</f>
        <v>9</v>
      </c>
      <c r="D78" s="113">
        <f>VLOOKUP(A78,DBMS_TYPE_SIZES[],3,FALSE)</f>
        <v>4</v>
      </c>
      <c r="E78" s="114">
        <f>VLOOKUP(A78,DBMS_TYPE_SIZES[],4,FALSE)</f>
        <v>9</v>
      </c>
      <c r="F78" t="s">
        <v>78</v>
      </c>
      <c r="G78" t="s">
        <v>69</v>
      </c>
      <c r="H78" t="s">
        <v>20</v>
      </c>
      <c r="I78">
        <v>10</v>
      </c>
      <c r="J78">
        <v>4</v>
      </c>
    </row>
    <row r="79" spans="1:10">
      <c r="A79" s="112" t="str">
        <f>COL_SIZES[[#This Row],[datatype]]&amp;"_"&amp;COL_SIZES[[#This Row],[column_prec]]&amp;"_"&amp;COL_SIZES[[#This Row],[col_len]]</f>
        <v>int_10_4</v>
      </c>
      <c r="B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" s="113">
        <f>VLOOKUP(A79,DBMS_TYPE_SIZES[],2,FALSE)</f>
        <v>9</v>
      </c>
      <c r="D79" s="113">
        <f>VLOOKUP(A79,DBMS_TYPE_SIZES[],3,FALSE)</f>
        <v>4</v>
      </c>
      <c r="E79" s="114">
        <f>VLOOKUP(A79,DBMS_TYPE_SIZES[],4,FALSE)</f>
        <v>9</v>
      </c>
      <c r="F79" t="s">
        <v>78</v>
      </c>
      <c r="G79" t="s">
        <v>283</v>
      </c>
      <c r="H79" t="s">
        <v>20</v>
      </c>
      <c r="I79">
        <v>10</v>
      </c>
      <c r="J79">
        <v>4</v>
      </c>
    </row>
    <row r="80" spans="1:10">
      <c r="A80" s="112" t="str">
        <f>COL_SIZES[[#This Row],[datatype]]&amp;"_"&amp;COL_SIZES[[#This Row],[column_prec]]&amp;"_"&amp;COL_SIZES[[#This Row],[col_len]]</f>
        <v>int_10_4</v>
      </c>
      <c r="B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" s="113">
        <f>VLOOKUP(A80,DBMS_TYPE_SIZES[],2,FALSE)</f>
        <v>9</v>
      </c>
      <c r="D80" s="113">
        <f>VLOOKUP(A80,DBMS_TYPE_SIZES[],3,FALSE)</f>
        <v>4</v>
      </c>
      <c r="E80" s="114">
        <f>VLOOKUP(A80,DBMS_TYPE_SIZES[],4,FALSE)</f>
        <v>9</v>
      </c>
      <c r="F80" t="s">
        <v>78</v>
      </c>
      <c r="G80" t="s">
        <v>164</v>
      </c>
      <c r="H80" t="s">
        <v>20</v>
      </c>
      <c r="I80">
        <v>10</v>
      </c>
      <c r="J80">
        <v>4</v>
      </c>
    </row>
    <row r="81" spans="1:10">
      <c r="A81" s="112" t="str">
        <f>COL_SIZES[[#This Row],[datatype]]&amp;"_"&amp;COL_SIZES[[#This Row],[column_prec]]&amp;"_"&amp;COL_SIZES[[#This Row],[col_len]]</f>
        <v>numeric_1_5</v>
      </c>
      <c r="B8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81" s="113">
        <f>VLOOKUP(A81,DBMS_TYPE_SIZES[],2,FALSE)</f>
        <v>5</v>
      </c>
      <c r="D81" s="113">
        <f>VLOOKUP(A81,DBMS_TYPE_SIZES[],3,FALSE)</f>
        <v>5</v>
      </c>
      <c r="E81" s="114">
        <f>VLOOKUP(A81,DBMS_TYPE_SIZES[],4,FALSE)</f>
        <v>5</v>
      </c>
      <c r="F81" t="s">
        <v>80</v>
      </c>
      <c r="G81" t="s">
        <v>596</v>
      </c>
      <c r="H81" t="s">
        <v>67</v>
      </c>
      <c r="I81">
        <v>1</v>
      </c>
      <c r="J81">
        <v>5</v>
      </c>
    </row>
    <row r="82" spans="1:10">
      <c r="A82" s="112" t="str">
        <f>COL_SIZES[[#This Row],[datatype]]&amp;"_"&amp;COL_SIZES[[#This Row],[column_prec]]&amp;"_"&amp;COL_SIZES[[#This Row],[col_len]]</f>
        <v>int_10_4</v>
      </c>
      <c r="B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" s="113">
        <f>VLOOKUP(A82,DBMS_TYPE_SIZES[],2,FALSE)</f>
        <v>9</v>
      </c>
      <c r="D82" s="113">
        <f>VLOOKUP(A82,DBMS_TYPE_SIZES[],3,FALSE)</f>
        <v>4</v>
      </c>
      <c r="E82" s="114">
        <f>VLOOKUP(A82,DBMS_TYPE_SIZES[],4,FALSE)</f>
        <v>9</v>
      </c>
      <c r="F82" t="s">
        <v>80</v>
      </c>
      <c r="G82" t="s">
        <v>62</v>
      </c>
      <c r="H82" t="s">
        <v>20</v>
      </c>
      <c r="I82">
        <v>10</v>
      </c>
      <c r="J82">
        <v>4</v>
      </c>
    </row>
    <row r="83" spans="1:10">
      <c r="A83" s="112" t="str">
        <f>COL_SIZES[[#This Row],[datatype]]&amp;"_"&amp;COL_SIZES[[#This Row],[column_prec]]&amp;"_"&amp;COL_SIZES[[#This Row],[col_len]]</f>
        <v>int_10_4</v>
      </c>
      <c r="B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" s="113">
        <f>VLOOKUP(A83,DBMS_TYPE_SIZES[],2,FALSE)</f>
        <v>9</v>
      </c>
      <c r="D83" s="113">
        <f>VLOOKUP(A83,DBMS_TYPE_SIZES[],3,FALSE)</f>
        <v>4</v>
      </c>
      <c r="E83" s="114">
        <f>VLOOKUP(A83,DBMS_TYPE_SIZES[],4,FALSE)</f>
        <v>9</v>
      </c>
      <c r="F83" t="s">
        <v>80</v>
      </c>
      <c r="G83" t="s">
        <v>611</v>
      </c>
      <c r="H83" t="s">
        <v>20</v>
      </c>
      <c r="I83">
        <v>10</v>
      </c>
      <c r="J83">
        <v>4</v>
      </c>
    </row>
    <row r="84" spans="1:10">
      <c r="A84" s="112" t="str">
        <f>COL_SIZES[[#This Row],[datatype]]&amp;"_"&amp;COL_SIZES[[#This Row],[column_prec]]&amp;"_"&amp;COL_SIZES[[#This Row],[col_len]]</f>
        <v>varchar_0_64</v>
      </c>
      <c r="B8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84" s="113">
        <f>VLOOKUP(A84,DBMS_TYPE_SIZES[],2,FALSE)</f>
        <v>64</v>
      </c>
      <c r="D84" s="113">
        <f>VLOOKUP(A84,DBMS_TYPE_SIZES[],3,FALSE)</f>
        <v>64</v>
      </c>
      <c r="E84" s="114">
        <f>VLOOKUP(A84,DBMS_TYPE_SIZES[],4,FALSE)</f>
        <v>66</v>
      </c>
      <c r="F84" t="s">
        <v>80</v>
      </c>
      <c r="G84" t="s">
        <v>612</v>
      </c>
      <c r="H84" t="s">
        <v>92</v>
      </c>
      <c r="I84">
        <v>0</v>
      </c>
      <c r="J84">
        <v>64</v>
      </c>
    </row>
    <row r="85" spans="1:10">
      <c r="A85" s="112" t="str">
        <f>COL_SIZES[[#This Row],[datatype]]&amp;"_"&amp;COL_SIZES[[#This Row],[column_prec]]&amp;"_"&amp;COL_SIZES[[#This Row],[col_len]]</f>
        <v>int_10_4</v>
      </c>
      <c r="B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" s="113">
        <f>VLOOKUP(A85,DBMS_TYPE_SIZES[],2,FALSE)</f>
        <v>9</v>
      </c>
      <c r="D85" s="113">
        <f>VLOOKUP(A85,DBMS_TYPE_SIZES[],3,FALSE)</f>
        <v>4</v>
      </c>
      <c r="E85" s="114">
        <f>VLOOKUP(A85,DBMS_TYPE_SIZES[],4,FALSE)</f>
        <v>9</v>
      </c>
      <c r="F85" t="s">
        <v>80</v>
      </c>
      <c r="G85" t="s">
        <v>64</v>
      </c>
      <c r="H85" t="s">
        <v>20</v>
      </c>
      <c r="I85">
        <v>10</v>
      </c>
      <c r="J85">
        <v>4</v>
      </c>
    </row>
    <row r="86" spans="1:10">
      <c r="A86" s="112" t="str">
        <f>COL_SIZES[[#This Row],[datatype]]&amp;"_"&amp;COL_SIZES[[#This Row],[column_prec]]&amp;"_"&amp;COL_SIZES[[#This Row],[col_len]]</f>
        <v>varchar_0_64</v>
      </c>
      <c r="B8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86" s="113">
        <f>VLOOKUP(A86,DBMS_TYPE_SIZES[],2,FALSE)</f>
        <v>64</v>
      </c>
      <c r="D86" s="113">
        <f>VLOOKUP(A86,DBMS_TYPE_SIZES[],3,FALSE)</f>
        <v>64</v>
      </c>
      <c r="E86" s="114">
        <f>VLOOKUP(A86,DBMS_TYPE_SIZES[],4,FALSE)</f>
        <v>66</v>
      </c>
      <c r="F86" t="s">
        <v>80</v>
      </c>
      <c r="G86" t="s">
        <v>121</v>
      </c>
      <c r="H86" t="s">
        <v>92</v>
      </c>
      <c r="I86">
        <v>0</v>
      </c>
      <c r="J86">
        <v>64</v>
      </c>
    </row>
    <row r="87" spans="1:10">
      <c r="A87" s="112" t="str">
        <f>COL_SIZES[[#This Row],[datatype]]&amp;"_"&amp;COL_SIZES[[#This Row],[column_prec]]&amp;"_"&amp;COL_SIZES[[#This Row],[col_len]]</f>
        <v>int_10_4</v>
      </c>
      <c r="B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" s="113">
        <f>VLOOKUP(A87,DBMS_TYPE_SIZES[],2,FALSE)</f>
        <v>9</v>
      </c>
      <c r="D87" s="113">
        <f>VLOOKUP(A87,DBMS_TYPE_SIZES[],3,FALSE)</f>
        <v>4</v>
      </c>
      <c r="E87" s="114">
        <f>VLOOKUP(A87,DBMS_TYPE_SIZES[],4,FALSE)</f>
        <v>9</v>
      </c>
      <c r="F87" t="s">
        <v>80</v>
      </c>
      <c r="G87" t="s">
        <v>597</v>
      </c>
      <c r="H87" t="s">
        <v>20</v>
      </c>
      <c r="I87">
        <v>10</v>
      </c>
      <c r="J87">
        <v>4</v>
      </c>
    </row>
    <row r="88" spans="1:10">
      <c r="A88" s="112" t="str">
        <f>COL_SIZES[[#This Row],[datatype]]&amp;"_"&amp;COL_SIZES[[#This Row],[column_prec]]&amp;"_"&amp;COL_SIZES[[#This Row],[col_len]]</f>
        <v>numeric_19_9</v>
      </c>
      <c r="B8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88" s="113">
        <f>VLOOKUP(A88,DBMS_TYPE_SIZES[],2,FALSE)</f>
        <v>9</v>
      </c>
      <c r="D88" s="113">
        <f>VLOOKUP(A88,DBMS_TYPE_SIZES[],3,FALSE)</f>
        <v>9</v>
      </c>
      <c r="E88" s="114">
        <f>VLOOKUP(A88,DBMS_TYPE_SIZES[],4,FALSE)</f>
        <v>9</v>
      </c>
      <c r="F88" t="s">
        <v>80</v>
      </c>
      <c r="G88" t="s">
        <v>74</v>
      </c>
      <c r="H88" t="s">
        <v>67</v>
      </c>
      <c r="I88">
        <v>19</v>
      </c>
      <c r="J88">
        <v>9</v>
      </c>
    </row>
    <row r="89" spans="1:10">
      <c r="A89" s="112" t="str">
        <f>COL_SIZES[[#This Row],[datatype]]&amp;"_"&amp;COL_SIZES[[#This Row],[column_prec]]&amp;"_"&amp;COL_SIZES[[#This Row],[col_len]]</f>
        <v>int_10_4</v>
      </c>
      <c r="B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" s="113">
        <f>VLOOKUP(A89,DBMS_TYPE_SIZES[],2,FALSE)</f>
        <v>9</v>
      </c>
      <c r="D89" s="113">
        <f>VLOOKUP(A89,DBMS_TYPE_SIZES[],3,FALSE)</f>
        <v>4</v>
      </c>
      <c r="E89" s="114">
        <f>VLOOKUP(A89,DBMS_TYPE_SIZES[],4,FALSE)</f>
        <v>9</v>
      </c>
      <c r="F89" t="s">
        <v>80</v>
      </c>
      <c r="G89" t="s">
        <v>598</v>
      </c>
      <c r="H89" t="s">
        <v>20</v>
      </c>
      <c r="I89">
        <v>10</v>
      </c>
      <c r="J89">
        <v>4</v>
      </c>
    </row>
    <row r="90" spans="1:10">
      <c r="A90" s="112" t="str">
        <f>COL_SIZES[[#This Row],[datatype]]&amp;"_"&amp;COL_SIZES[[#This Row],[column_prec]]&amp;"_"&amp;COL_SIZES[[#This Row],[col_len]]</f>
        <v>int_10_4</v>
      </c>
      <c r="B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" s="113">
        <f>VLOOKUP(A90,DBMS_TYPE_SIZES[],2,FALSE)</f>
        <v>9</v>
      </c>
      <c r="D90" s="113">
        <f>VLOOKUP(A90,DBMS_TYPE_SIZES[],3,FALSE)</f>
        <v>4</v>
      </c>
      <c r="E90" s="114">
        <f>VLOOKUP(A90,DBMS_TYPE_SIZES[],4,FALSE)</f>
        <v>9</v>
      </c>
      <c r="F90" t="s">
        <v>80</v>
      </c>
      <c r="G90" t="s">
        <v>613</v>
      </c>
      <c r="H90" t="s">
        <v>20</v>
      </c>
      <c r="I90">
        <v>10</v>
      </c>
      <c r="J90">
        <v>4</v>
      </c>
    </row>
    <row r="91" spans="1:10">
      <c r="A91" s="112" t="str">
        <f>COL_SIZES[[#This Row],[datatype]]&amp;"_"&amp;COL_SIZES[[#This Row],[column_prec]]&amp;"_"&amp;COL_SIZES[[#This Row],[col_len]]</f>
        <v>int_10_4</v>
      </c>
      <c r="B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" s="113">
        <f>VLOOKUP(A91,DBMS_TYPE_SIZES[],2,FALSE)</f>
        <v>9</v>
      </c>
      <c r="D91" s="113">
        <f>VLOOKUP(A91,DBMS_TYPE_SIZES[],3,FALSE)</f>
        <v>4</v>
      </c>
      <c r="E91" s="114">
        <f>VLOOKUP(A91,DBMS_TYPE_SIZES[],4,FALSE)</f>
        <v>9</v>
      </c>
      <c r="F91" t="s">
        <v>80</v>
      </c>
      <c r="G91" t="s">
        <v>614</v>
      </c>
      <c r="H91" t="s">
        <v>20</v>
      </c>
      <c r="I91">
        <v>10</v>
      </c>
      <c r="J91">
        <v>4</v>
      </c>
    </row>
    <row r="92" spans="1:10">
      <c r="A92" s="112" t="str">
        <f>COL_SIZES[[#This Row],[datatype]]&amp;"_"&amp;COL_SIZES[[#This Row],[column_prec]]&amp;"_"&amp;COL_SIZES[[#This Row],[col_len]]</f>
        <v>numeric_19_9</v>
      </c>
      <c r="B9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2" s="113">
        <f>VLOOKUP(A92,DBMS_TYPE_SIZES[],2,FALSE)</f>
        <v>9</v>
      </c>
      <c r="D92" s="113">
        <f>VLOOKUP(A92,DBMS_TYPE_SIZES[],3,FALSE)</f>
        <v>9</v>
      </c>
      <c r="E92" s="114">
        <f>VLOOKUP(A92,DBMS_TYPE_SIZES[],4,FALSE)</f>
        <v>9</v>
      </c>
      <c r="F92" t="s">
        <v>80</v>
      </c>
      <c r="G92" t="s">
        <v>81</v>
      </c>
      <c r="H92" t="s">
        <v>67</v>
      </c>
      <c r="I92">
        <v>19</v>
      </c>
      <c r="J92">
        <v>9</v>
      </c>
    </row>
    <row r="93" spans="1:10">
      <c r="A93" s="112" t="str">
        <f>COL_SIZES[[#This Row],[datatype]]&amp;"_"&amp;COL_SIZES[[#This Row],[column_prec]]&amp;"_"&amp;COL_SIZES[[#This Row],[col_len]]</f>
        <v>numeric_1_5</v>
      </c>
      <c r="B93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93" s="113">
        <f>VLOOKUP(A93,DBMS_TYPE_SIZES[],2,FALSE)</f>
        <v>5</v>
      </c>
      <c r="D93" s="113">
        <f>VLOOKUP(A93,DBMS_TYPE_SIZES[],3,FALSE)</f>
        <v>5</v>
      </c>
      <c r="E93" s="114">
        <f>VLOOKUP(A93,DBMS_TYPE_SIZES[],4,FALSE)</f>
        <v>5</v>
      </c>
      <c r="F93" t="s">
        <v>80</v>
      </c>
      <c r="G93" t="s">
        <v>615</v>
      </c>
      <c r="H93" t="s">
        <v>67</v>
      </c>
      <c r="I93">
        <v>1</v>
      </c>
      <c r="J93">
        <v>5</v>
      </c>
    </row>
    <row r="94" spans="1:10">
      <c r="A94" s="112" t="str">
        <f>COL_SIZES[[#This Row],[datatype]]&amp;"_"&amp;COL_SIZES[[#This Row],[column_prec]]&amp;"_"&amp;COL_SIZES[[#This Row],[col_len]]</f>
        <v>datetime_23_8</v>
      </c>
      <c r="B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4" s="113">
        <f>VLOOKUP(A94,DBMS_TYPE_SIZES[],2,FALSE)</f>
        <v>7</v>
      </c>
      <c r="D94" s="113">
        <f>VLOOKUP(A94,DBMS_TYPE_SIZES[],3,FALSE)</f>
        <v>8</v>
      </c>
      <c r="E94" s="114">
        <f>VLOOKUP(A94,DBMS_TYPE_SIZES[],4,FALSE)</f>
        <v>10</v>
      </c>
      <c r="F94" t="s">
        <v>80</v>
      </c>
      <c r="G94" t="s">
        <v>616</v>
      </c>
      <c r="H94" t="s">
        <v>22</v>
      </c>
      <c r="I94">
        <v>23</v>
      </c>
      <c r="J94">
        <v>8</v>
      </c>
    </row>
    <row r="95" spans="1:10">
      <c r="A95" s="112" t="str">
        <f>COL_SIZES[[#This Row],[datatype]]&amp;"_"&amp;COL_SIZES[[#This Row],[column_prec]]&amp;"_"&amp;COL_SIZES[[#This Row],[col_len]]</f>
        <v>datetime_23_8</v>
      </c>
      <c r="B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5" s="113">
        <f>VLOOKUP(A95,DBMS_TYPE_SIZES[],2,FALSE)</f>
        <v>7</v>
      </c>
      <c r="D95" s="113">
        <f>VLOOKUP(A95,DBMS_TYPE_SIZES[],3,FALSE)</f>
        <v>8</v>
      </c>
      <c r="E95" s="114">
        <f>VLOOKUP(A95,DBMS_TYPE_SIZES[],4,FALSE)</f>
        <v>10</v>
      </c>
      <c r="F95" t="s">
        <v>80</v>
      </c>
      <c r="G95" t="s">
        <v>617</v>
      </c>
      <c r="H95" t="s">
        <v>22</v>
      </c>
      <c r="I95">
        <v>23</v>
      </c>
      <c r="J95">
        <v>8</v>
      </c>
    </row>
    <row r="96" spans="1:10">
      <c r="A96" s="112" t="str">
        <f>COL_SIZES[[#This Row],[datatype]]&amp;"_"&amp;COL_SIZES[[#This Row],[column_prec]]&amp;"_"&amp;COL_SIZES[[#This Row],[col_len]]</f>
        <v>datetime_23_8</v>
      </c>
      <c r="B9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6" s="113">
        <f>VLOOKUP(A96,DBMS_TYPE_SIZES[],2,FALSE)</f>
        <v>7</v>
      </c>
      <c r="D96" s="113">
        <f>VLOOKUP(A96,DBMS_TYPE_SIZES[],3,FALSE)</f>
        <v>8</v>
      </c>
      <c r="E96" s="114">
        <f>VLOOKUP(A96,DBMS_TYPE_SIZES[],4,FALSE)</f>
        <v>10</v>
      </c>
      <c r="F96" t="s">
        <v>80</v>
      </c>
      <c r="G96" t="s">
        <v>618</v>
      </c>
      <c r="H96" t="s">
        <v>22</v>
      </c>
      <c r="I96">
        <v>23</v>
      </c>
      <c r="J96">
        <v>8</v>
      </c>
    </row>
    <row r="97" spans="1:10">
      <c r="A97" s="112" t="str">
        <f>COL_SIZES[[#This Row],[datatype]]&amp;"_"&amp;COL_SIZES[[#This Row],[column_prec]]&amp;"_"&amp;COL_SIZES[[#This Row],[col_len]]</f>
        <v>varchar_0_255</v>
      </c>
      <c r="B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7" s="113">
        <f>VLOOKUP(A97,DBMS_TYPE_SIZES[],2,FALSE)</f>
        <v>255</v>
      </c>
      <c r="D97" s="113">
        <f>VLOOKUP(A97,DBMS_TYPE_SIZES[],3,FALSE)</f>
        <v>255</v>
      </c>
      <c r="E97" s="114">
        <f>VLOOKUP(A97,DBMS_TYPE_SIZES[],4,FALSE)</f>
        <v>257</v>
      </c>
      <c r="F97" t="s">
        <v>80</v>
      </c>
      <c r="G97" t="s">
        <v>619</v>
      </c>
      <c r="H97" t="s">
        <v>92</v>
      </c>
      <c r="I97">
        <v>0</v>
      </c>
      <c r="J97">
        <v>255</v>
      </c>
    </row>
    <row r="98" spans="1:10">
      <c r="A98" s="112" t="str">
        <f>COL_SIZES[[#This Row],[datatype]]&amp;"_"&amp;COL_SIZES[[#This Row],[column_prec]]&amp;"_"&amp;COL_SIZES[[#This Row],[col_len]]</f>
        <v>int_10_4</v>
      </c>
      <c r="B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" s="113">
        <f>VLOOKUP(A98,DBMS_TYPE_SIZES[],2,FALSE)</f>
        <v>9</v>
      </c>
      <c r="D98" s="113">
        <f>VLOOKUP(A98,DBMS_TYPE_SIZES[],3,FALSE)</f>
        <v>4</v>
      </c>
      <c r="E98" s="114">
        <f>VLOOKUP(A98,DBMS_TYPE_SIZES[],4,FALSE)</f>
        <v>9</v>
      </c>
      <c r="F98" t="s">
        <v>80</v>
      </c>
      <c r="G98" t="s">
        <v>83</v>
      </c>
      <c r="H98" t="s">
        <v>20</v>
      </c>
      <c r="I98">
        <v>10</v>
      </c>
      <c r="J98">
        <v>4</v>
      </c>
    </row>
    <row r="99" spans="1:10">
      <c r="A99" s="112" t="str">
        <f>COL_SIZES[[#This Row],[datatype]]&amp;"_"&amp;COL_SIZES[[#This Row],[column_prec]]&amp;"_"&amp;COL_SIZES[[#This Row],[col_len]]</f>
        <v>datetime_23_8</v>
      </c>
      <c r="B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9" s="113">
        <f>VLOOKUP(A99,DBMS_TYPE_SIZES[],2,FALSE)</f>
        <v>7</v>
      </c>
      <c r="D99" s="113">
        <f>VLOOKUP(A99,DBMS_TYPE_SIZES[],3,FALSE)</f>
        <v>8</v>
      </c>
      <c r="E99" s="114">
        <f>VLOOKUP(A99,DBMS_TYPE_SIZES[],4,FALSE)</f>
        <v>10</v>
      </c>
      <c r="F99" t="s">
        <v>80</v>
      </c>
      <c r="G99" t="s">
        <v>620</v>
      </c>
      <c r="H99" t="s">
        <v>22</v>
      </c>
      <c r="I99">
        <v>23</v>
      </c>
      <c r="J99">
        <v>8</v>
      </c>
    </row>
    <row r="100" spans="1:10">
      <c r="A100" s="112" t="str">
        <f>COL_SIZES[[#This Row],[datatype]]&amp;"_"&amp;COL_SIZES[[#This Row],[column_prec]]&amp;"_"&amp;COL_SIZES[[#This Row],[col_len]]</f>
        <v>numeric_1_5</v>
      </c>
      <c r="B10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00" s="113">
        <f>VLOOKUP(A100,DBMS_TYPE_SIZES[],2,FALSE)</f>
        <v>5</v>
      </c>
      <c r="D100" s="113">
        <f>VLOOKUP(A100,DBMS_TYPE_SIZES[],3,FALSE)</f>
        <v>5</v>
      </c>
      <c r="E100" s="114">
        <f>VLOOKUP(A100,DBMS_TYPE_SIZES[],4,FALSE)</f>
        <v>5</v>
      </c>
      <c r="F100" t="s">
        <v>80</v>
      </c>
      <c r="G100" t="s">
        <v>621</v>
      </c>
      <c r="H100" t="s">
        <v>67</v>
      </c>
      <c r="I100">
        <v>1</v>
      </c>
      <c r="J100">
        <v>5</v>
      </c>
    </row>
    <row r="101" spans="1:10">
      <c r="A101" s="112" t="str">
        <f>COL_SIZES[[#This Row],[datatype]]&amp;"_"&amp;COL_SIZES[[#This Row],[column_prec]]&amp;"_"&amp;COL_SIZES[[#This Row],[col_len]]</f>
        <v>numeric_1_5</v>
      </c>
      <c r="B10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01" s="113">
        <f>VLOOKUP(A101,DBMS_TYPE_SIZES[],2,FALSE)</f>
        <v>5</v>
      </c>
      <c r="D101" s="113">
        <f>VLOOKUP(A101,DBMS_TYPE_SIZES[],3,FALSE)</f>
        <v>5</v>
      </c>
      <c r="E101" s="114">
        <f>VLOOKUP(A101,DBMS_TYPE_SIZES[],4,FALSE)</f>
        <v>5</v>
      </c>
      <c r="F101" t="s">
        <v>80</v>
      </c>
      <c r="G101" t="s">
        <v>622</v>
      </c>
      <c r="H101" t="s">
        <v>67</v>
      </c>
      <c r="I101">
        <v>1</v>
      </c>
      <c r="J101">
        <v>5</v>
      </c>
    </row>
    <row r="102" spans="1:10">
      <c r="A102" s="112" t="str">
        <f>COL_SIZES[[#This Row],[datatype]]&amp;"_"&amp;COL_SIZES[[#This Row],[column_prec]]&amp;"_"&amp;COL_SIZES[[#This Row],[col_len]]</f>
        <v>int_10_4</v>
      </c>
      <c r="B1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" s="113">
        <f>VLOOKUP(A102,DBMS_TYPE_SIZES[],2,FALSE)</f>
        <v>9</v>
      </c>
      <c r="D102" s="113">
        <f>VLOOKUP(A102,DBMS_TYPE_SIZES[],3,FALSE)</f>
        <v>4</v>
      </c>
      <c r="E102" s="114">
        <f>VLOOKUP(A102,DBMS_TYPE_SIZES[],4,FALSE)</f>
        <v>9</v>
      </c>
      <c r="F102" t="s">
        <v>80</v>
      </c>
      <c r="G102" t="s">
        <v>623</v>
      </c>
      <c r="H102" t="s">
        <v>20</v>
      </c>
      <c r="I102">
        <v>10</v>
      </c>
      <c r="J102">
        <v>4</v>
      </c>
    </row>
    <row r="103" spans="1:10">
      <c r="A103" s="112" t="str">
        <f>COL_SIZES[[#This Row],[datatype]]&amp;"_"&amp;COL_SIZES[[#This Row],[column_prec]]&amp;"_"&amp;COL_SIZES[[#This Row],[col_len]]</f>
        <v>int_10_4</v>
      </c>
      <c r="B1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3" s="113">
        <f>VLOOKUP(A103,DBMS_TYPE_SIZES[],2,FALSE)</f>
        <v>9</v>
      </c>
      <c r="D103" s="113">
        <f>VLOOKUP(A103,DBMS_TYPE_SIZES[],3,FALSE)</f>
        <v>4</v>
      </c>
      <c r="E103" s="114">
        <f>VLOOKUP(A103,DBMS_TYPE_SIZES[],4,FALSE)</f>
        <v>9</v>
      </c>
      <c r="F103" t="s">
        <v>80</v>
      </c>
      <c r="G103" t="s">
        <v>156</v>
      </c>
      <c r="H103" t="s">
        <v>20</v>
      </c>
      <c r="I103">
        <v>10</v>
      </c>
      <c r="J103">
        <v>4</v>
      </c>
    </row>
    <row r="104" spans="1:10">
      <c r="A104" s="112" t="str">
        <f>COL_SIZES[[#This Row],[datatype]]&amp;"_"&amp;COL_SIZES[[#This Row],[column_prec]]&amp;"_"&amp;COL_SIZES[[#This Row],[col_len]]</f>
        <v>int_10_4</v>
      </c>
      <c r="B1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" s="113">
        <f>VLOOKUP(A104,DBMS_TYPE_SIZES[],2,FALSE)</f>
        <v>9</v>
      </c>
      <c r="D104" s="113">
        <f>VLOOKUP(A104,DBMS_TYPE_SIZES[],3,FALSE)</f>
        <v>4</v>
      </c>
      <c r="E104" s="114">
        <f>VLOOKUP(A104,DBMS_TYPE_SIZES[],4,FALSE)</f>
        <v>9</v>
      </c>
      <c r="F104" t="s">
        <v>80</v>
      </c>
      <c r="G104" t="s">
        <v>624</v>
      </c>
      <c r="H104" t="s">
        <v>20</v>
      </c>
      <c r="I104">
        <v>10</v>
      </c>
      <c r="J104">
        <v>4</v>
      </c>
    </row>
    <row r="105" spans="1:10">
      <c r="A105" s="112" t="str">
        <f>COL_SIZES[[#This Row],[datatype]]&amp;"_"&amp;COL_SIZES[[#This Row],[column_prec]]&amp;"_"&amp;COL_SIZES[[#This Row],[col_len]]</f>
        <v>int_10_4</v>
      </c>
      <c r="B1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5" s="113">
        <f>VLOOKUP(A105,DBMS_TYPE_SIZES[],2,FALSE)</f>
        <v>9</v>
      </c>
      <c r="D105" s="113">
        <f>VLOOKUP(A105,DBMS_TYPE_SIZES[],3,FALSE)</f>
        <v>4</v>
      </c>
      <c r="E105" s="114">
        <f>VLOOKUP(A105,DBMS_TYPE_SIZES[],4,FALSE)</f>
        <v>9</v>
      </c>
      <c r="F105" t="s">
        <v>80</v>
      </c>
      <c r="G105" t="s">
        <v>625</v>
      </c>
      <c r="H105" t="s">
        <v>20</v>
      </c>
      <c r="I105">
        <v>10</v>
      </c>
      <c r="J105">
        <v>4</v>
      </c>
    </row>
    <row r="106" spans="1:10">
      <c r="A106" s="112" t="str">
        <f>COL_SIZES[[#This Row],[datatype]]&amp;"_"&amp;COL_SIZES[[#This Row],[column_prec]]&amp;"_"&amp;COL_SIZES[[#This Row],[col_len]]</f>
        <v>int_10_4</v>
      </c>
      <c r="B1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" s="113">
        <f>VLOOKUP(A106,DBMS_TYPE_SIZES[],2,FALSE)</f>
        <v>9</v>
      </c>
      <c r="D106" s="113">
        <f>VLOOKUP(A106,DBMS_TYPE_SIZES[],3,FALSE)</f>
        <v>4</v>
      </c>
      <c r="E106" s="114">
        <f>VLOOKUP(A106,DBMS_TYPE_SIZES[],4,FALSE)</f>
        <v>9</v>
      </c>
      <c r="F106" t="s">
        <v>80</v>
      </c>
      <c r="G106" t="s">
        <v>626</v>
      </c>
      <c r="H106" t="s">
        <v>20</v>
      </c>
      <c r="I106">
        <v>10</v>
      </c>
      <c r="J106">
        <v>4</v>
      </c>
    </row>
    <row r="107" spans="1:10">
      <c r="A107" s="112" t="str">
        <f>COL_SIZES[[#This Row],[datatype]]&amp;"_"&amp;COL_SIZES[[#This Row],[column_prec]]&amp;"_"&amp;COL_SIZES[[#This Row],[col_len]]</f>
        <v>int_10_4</v>
      </c>
      <c r="B1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" s="113">
        <f>VLOOKUP(A107,DBMS_TYPE_SIZES[],2,FALSE)</f>
        <v>9</v>
      </c>
      <c r="D107" s="113">
        <f>VLOOKUP(A107,DBMS_TYPE_SIZES[],3,FALSE)</f>
        <v>4</v>
      </c>
      <c r="E107" s="114">
        <f>VLOOKUP(A107,DBMS_TYPE_SIZES[],4,FALSE)</f>
        <v>9</v>
      </c>
      <c r="F107" t="s">
        <v>80</v>
      </c>
      <c r="G107" t="s">
        <v>627</v>
      </c>
      <c r="H107" t="s">
        <v>20</v>
      </c>
      <c r="I107">
        <v>10</v>
      </c>
      <c r="J107">
        <v>4</v>
      </c>
    </row>
    <row r="108" spans="1:10">
      <c r="A108" s="112" t="str">
        <f>COL_SIZES[[#This Row],[datatype]]&amp;"_"&amp;COL_SIZES[[#This Row],[column_prec]]&amp;"_"&amp;COL_SIZES[[#This Row],[col_len]]</f>
        <v>int_10_4</v>
      </c>
      <c r="B1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" s="113">
        <f>VLOOKUP(A108,DBMS_TYPE_SIZES[],2,FALSE)</f>
        <v>9</v>
      </c>
      <c r="D108" s="113">
        <f>VLOOKUP(A108,DBMS_TYPE_SIZES[],3,FALSE)</f>
        <v>4</v>
      </c>
      <c r="E108" s="114">
        <f>VLOOKUP(A108,DBMS_TYPE_SIZES[],4,FALSE)</f>
        <v>9</v>
      </c>
      <c r="F108" t="s">
        <v>80</v>
      </c>
      <c r="G108" t="s">
        <v>628</v>
      </c>
      <c r="H108" t="s">
        <v>20</v>
      </c>
      <c r="I108">
        <v>10</v>
      </c>
      <c r="J108">
        <v>4</v>
      </c>
    </row>
    <row r="109" spans="1:10">
      <c r="A109" s="112" t="str">
        <f>COL_SIZES[[#This Row],[datatype]]&amp;"_"&amp;COL_SIZES[[#This Row],[column_prec]]&amp;"_"&amp;COL_SIZES[[#This Row],[col_len]]</f>
        <v>int_10_4</v>
      </c>
      <c r="B1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" s="113">
        <f>VLOOKUP(A109,DBMS_TYPE_SIZES[],2,FALSE)</f>
        <v>9</v>
      </c>
      <c r="D109" s="113">
        <f>VLOOKUP(A109,DBMS_TYPE_SIZES[],3,FALSE)</f>
        <v>4</v>
      </c>
      <c r="E109" s="114">
        <f>VLOOKUP(A109,DBMS_TYPE_SIZES[],4,FALSE)</f>
        <v>9</v>
      </c>
      <c r="F109" t="s">
        <v>80</v>
      </c>
      <c r="G109" t="s">
        <v>629</v>
      </c>
      <c r="H109" t="s">
        <v>20</v>
      </c>
      <c r="I109">
        <v>10</v>
      </c>
      <c r="J109">
        <v>4</v>
      </c>
    </row>
    <row r="110" spans="1:10">
      <c r="A110" s="112" t="str">
        <f>COL_SIZES[[#This Row],[datatype]]&amp;"_"&amp;COL_SIZES[[#This Row],[column_prec]]&amp;"_"&amp;COL_SIZES[[#This Row],[col_len]]</f>
        <v>int_10_4</v>
      </c>
      <c r="B1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" s="113">
        <f>VLOOKUP(A110,DBMS_TYPE_SIZES[],2,FALSE)</f>
        <v>9</v>
      </c>
      <c r="D110" s="113">
        <f>VLOOKUP(A110,DBMS_TYPE_SIZES[],3,FALSE)</f>
        <v>4</v>
      </c>
      <c r="E110" s="114">
        <f>VLOOKUP(A110,DBMS_TYPE_SIZES[],4,FALSE)</f>
        <v>9</v>
      </c>
      <c r="F110" t="s">
        <v>80</v>
      </c>
      <c r="G110" t="s">
        <v>630</v>
      </c>
      <c r="H110" t="s">
        <v>20</v>
      </c>
      <c r="I110">
        <v>10</v>
      </c>
      <c r="J110">
        <v>4</v>
      </c>
    </row>
    <row r="111" spans="1:10">
      <c r="A111" s="112" t="str">
        <f>COL_SIZES[[#This Row],[datatype]]&amp;"_"&amp;COL_SIZES[[#This Row],[column_prec]]&amp;"_"&amp;COL_SIZES[[#This Row],[col_len]]</f>
        <v>int_10_4</v>
      </c>
      <c r="B1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" s="113">
        <f>VLOOKUP(A111,DBMS_TYPE_SIZES[],2,FALSE)</f>
        <v>9</v>
      </c>
      <c r="D111" s="113">
        <f>VLOOKUP(A111,DBMS_TYPE_SIZES[],3,FALSE)</f>
        <v>4</v>
      </c>
      <c r="E111" s="114">
        <f>VLOOKUP(A111,DBMS_TYPE_SIZES[],4,FALSE)</f>
        <v>9</v>
      </c>
      <c r="F111" t="s">
        <v>80</v>
      </c>
      <c r="G111" t="s">
        <v>631</v>
      </c>
      <c r="H111" t="s">
        <v>20</v>
      </c>
      <c r="I111">
        <v>10</v>
      </c>
      <c r="J111">
        <v>4</v>
      </c>
    </row>
    <row r="112" spans="1:10">
      <c r="A112" s="112" t="str">
        <f>COL_SIZES[[#This Row],[datatype]]&amp;"_"&amp;COL_SIZES[[#This Row],[column_prec]]&amp;"_"&amp;COL_SIZES[[#This Row],[col_len]]</f>
        <v>int_10_4</v>
      </c>
      <c r="B1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" s="113">
        <f>VLOOKUP(A112,DBMS_TYPE_SIZES[],2,FALSE)</f>
        <v>9</v>
      </c>
      <c r="D112" s="113">
        <f>VLOOKUP(A112,DBMS_TYPE_SIZES[],3,FALSE)</f>
        <v>4</v>
      </c>
      <c r="E112" s="114">
        <f>VLOOKUP(A112,DBMS_TYPE_SIZES[],4,FALSE)</f>
        <v>9</v>
      </c>
      <c r="F112" t="s">
        <v>80</v>
      </c>
      <c r="G112" t="s">
        <v>119</v>
      </c>
      <c r="H112" t="s">
        <v>20</v>
      </c>
      <c r="I112">
        <v>10</v>
      </c>
      <c r="J112">
        <v>4</v>
      </c>
    </row>
    <row r="113" spans="1:10">
      <c r="A113" s="112" t="str">
        <f>COL_SIZES[[#This Row],[datatype]]&amp;"_"&amp;COL_SIZES[[#This Row],[column_prec]]&amp;"_"&amp;COL_SIZES[[#This Row],[col_len]]</f>
        <v>int_10_4</v>
      </c>
      <c r="B1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" s="113">
        <f>VLOOKUP(A113,DBMS_TYPE_SIZES[],2,FALSE)</f>
        <v>9</v>
      </c>
      <c r="D113" s="113">
        <f>VLOOKUP(A113,DBMS_TYPE_SIZES[],3,FALSE)</f>
        <v>4</v>
      </c>
      <c r="E113" s="114">
        <f>VLOOKUP(A113,DBMS_TYPE_SIZES[],4,FALSE)</f>
        <v>9</v>
      </c>
      <c r="F113" t="s">
        <v>80</v>
      </c>
      <c r="G113" t="s">
        <v>75</v>
      </c>
      <c r="H113" t="s">
        <v>20</v>
      </c>
      <c r="I113">
        <v>10</v>
      </c>
      <c r="J113">
        <v>4</v>
      </c>
    </row>
    <row r="114" spans="1:10">
      <c r="A114" s="112" t="str">
        <f>COL_SIZES[[#This Row],[datatype]]&amp;"_"&amp;COL_SIZES[[#This Row],[column_prec]]&amp;"_"&amp;COL_SIZES[[#This Row],[col_len]]</f>
        <v>int_10_4</v>
      </c>
      <c r="B1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" s="113">
        <f>VLOOKUP(A114,DBMS_TYPE_SIZES[],2,FALSE)</f>
        <v>9</v>
      </c>
      <c r="D114" s="113">
        <f>VLOOKUP(A114,DBMS_TYPE_SIZES[],3,FALSE)</f>
        <v>4</v>
      </c>
      <c r="E114" s="114">
        <f>VLOOKUP(A114,DBMS_TYPE_SIZES[],4,FALSE)</f>
        <v>9</v>
      </c>
      <c r="F114" t="s">
        <v>80</v>
      </c>
      <c r="G114" t="s">
        <v>306</v>
      </c>
      <c r="H114" t="s">
        <v>20</v>
      </c>
      <c r="I114">
        <v>10</v>
      </c>
      <c r="J114">
        <v>4</v>
      </c>
    </row>
    <row r="115" spans="1:10">
      <c r="A115" s="112" t="str">
        <f>COL_SIZES[[#This Row],[datatype]]&amp;"_"&amp;COL_SIZES[[#This Row],[column_prec]]&amp;"_"&amp;COL_SIZES[[#This Row],[col_len]]</f>
        <v>int_10_4</v>
      </c>
      <c r="B1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5" s="113">
        <f>VLOOKUP(A115,DBMS_TYPE_SIZES[],2,FALSE)</f>
        <v>9</v>
      </c>
      <c r="D115" s="113">
        <f>VLOOKUP(A115,DBMS_TYPE_SIZES[],3,FALSE)</f>
        <v>4</v>
      </c>
      <c r="E115" s="114">
        <f>VLOOKUP(A115,DBMS_TYPE_SIZES[],4,FALSE)</f>
        <v>9</v>
      </c>
      <c r="F115" t="s">
        <v>80</v>
      </c>
      <c r="G115" t="s">
        <v>307</v>
      </c>
      <c r="H115" t="s">
        <v>20</v>
      </c>
      <c r="I115">
        <v>10</v>
      </c>
      <c r="J115">
        <v>4</v>
      </c>
    </row>
    <row r="116" spans="1:10">
      <c r="A116" s="112" t="str">
        <f>COL_SIZES[[#This Row],[datatype]]&amp;"_"&amp;COL_SIZES[[#This Row],[column_prec]]&amp;"_"&amp;COL_SIZES[[#This Row],[col_len]]</f>
        <v>int_10_4</v>
      </c>
      <c r="B1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" s="113">
        <f>VLOOKUP(A116,DBMS_TYPE_SIZES[],2,FALSE)</f>
        <v>9</v>
      </c>
      <c r="D116" s="113">
        <f>VLOOKUP(A116,DBMS_TYPE_SIZES[],3,FALSE)</f>
        <v>4</v>
      </c>
      <c r="E116" s="114">
        <f>VLOOKUP(A116,DBMS_TYPE_SIZES[],4,FALSE)</f>
        <v>9</v>
      </c>
      <c r="F116" t="s">
        <v>80</v>
      </c>
      <c r="G116" t="s">
        <v>632</v>
      </c>
      <c r="H116" t="s">
        <v>20</v>
      </c>
      <c r="I116">
        <v>10</v>
      </c>
      <c r="J116">
        <v>4</v>
      </c>
    </row>
    <row r="117" spans="1:10">
      <c r="A117" s="112" t="str">
        <f>COL_SIZES[[#This Row],[datatype]]&amp;"_"&amp;COL_SIZES[[#This Row],[column_prec]]&amp;"_"&amp;COL_SIZES[[#This Row],[col_len]]</f>
        <v>int_10_4</v>
      </c>
      <c r="B1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" s="113">
        <f>VLOOKUP(A117,DBMS_TYPE_SIZES[],2,FALSE)</f>
        <v>9</v>
      </c>
      <c r="D117" s="113">
        <f>VLOOKUP(A117,DBMS_TYPE_SIZES[],3,FALSE)</f>
        <v>4</v>
      </c>
      <c r="E117" s="114">
        <f>VLOOKUP(A117,DBMS_TYPE_SIZES[],4,FALSE)</f>
        <v>9</v>
      </c>
      <c r="F117" t="s">
        <v>80</v>
      </c>
      <c r="G117" t="s">
        <v>633</v>
      </c>
      <c r="H117" t="s">
        <v>20</v>
      </c>
      <c r="I117">
        <v>10</v>
      </c>
      <c r="J117">
        <v>4</v>
      </c>
    </row>
    <row r="118" spans="1:10">
      <c r="A118" s="112" t="str">
        <f>COL_SIZES[[#This Row],[datatype]]&amp;"_"&amp;COL_SIZES[[#This Row],[column_prec]]&amp;"_"&amp;COL_SIZES[[#This Row],[col_len]]</f>
        <v>int_10_4</v>
      </c>
      <c r="B1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" s="113">
        <f>VLOOKUP(A118,DBMS_TYPE_SIZES[],2,FALSE)</f>
        <v>9</v>
      </c>
      <c r="D118" s="113">
        <f>VLOOKUP(A118,DBMS_TYPE_SIZES[],3,FALSE)</f>
        <v>4</v>
      </c>
      <c r="E118" s="114">
        <f>VLOOKUP(A118,DBMS_TYPE_SIZES[],4,FALSE)</f>
        <v>9</v>
      </c>
      <c r="F118" t="s">
        <v>80</v>
      </c>
      <c r="G118" t="s">
        <v>281</v>
      </c>
      <c r="H118" t="s">
        <v>20</v>
      </c>
      <c r="I118">
        <v>10</v>
      </c>
      <c r="J118">
        <v>4</v>
      </c>
    </row>
    <row r="119" spans="1:10">
      <c r="A119" s="112" t="str">
        <f>COL_SIZES[[#This Row],[datatype]]&amp;"_"&amp;COL_SIZES[[#This Row],[column_prec]]&amp;"_"&amp;COL_SIZES[[#This Row],[col_len]]</f>
        <v>numeric_1_5</v>
      </c>
      <c r="B11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19" s="113">
        <f>VLOOKUP(A119,DBMS_TYPE_SIZES[],2,FALSE)</f>
        <v>5</v>
      </c>
      <c r="D119" s="113">
        <f>VLOOKUP(A119,DBMS_TYPE_SIZES[],3,FALSE)</f>
        <v>5</v>
      </c>
      <c r="E119" s="114">
        <f>VLOOKUP(A119,DBMS_TYPE_SIZES[],4,FALSE)</f>
        <v>5</v>
      </c>
      <c r="F119" t="s">
        <v>80</v>
      </c>
      <c r="G119" t="s">
        <v>634</v>
      </c>
      <c r="H119" t="s">
        <v>67</v>
      </c>
      <c r="I119">
        <v>1</v>
      </c>
      <c r="J119">
        <v>5</v>
      </c>
    </row>
    <row r="120" spans="1:10">
      <c r="A120" s="112" t="str">
        <f>COL_SIZES[[#This Row],[datatype]]&amp;"_"&amp;COL_SIZES[[#This Row],[column_prec]]&amp;"_"&amp;COL_SIZES[[#This Row],[col_len]]</f>
        <v>int_10_4</v>
      </c>
      <c r="B1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" s="113">
        <f>VLOOKUP(A120,DBMS_TYPE_SIZES[],2,FALSE)</f>
        <v>9</v>
      </c>
      <c r="D120" s="113">
        <f>VLOOKUP(A120,DBMS_TYPE_SIZES[],3,FALSE)</f>
        <v>4</v>
      </c>
      <c r="E120" s="114">
        <f>VLOOKUP(A120,DBMS_TYPE_SIZES[],4,FALSE)</f>
        <v>9</v>
      </c>
      <c r="F120" t="s">
        <v>80</v>
      </c>
      <c r="G120" t="s">
        <v>635</v>
      </c>
      <c r="H120" t="s">
        <v>20</v>
      </c>
      <c r="I120">
        <v>10</v>
      </c>
      <c r="J120">
        <v>4</v>
      </c>
    </row>
    <row r="121" spans="1:10">
      <c r="A121" s="112" t="str">
        <f>COL_SIZES[[#This Row],[datatype]]&amp;"_"&amp;COL_SIZES[[#This Row],[column_prec]]&amp;"_"&amp;COL_SIZES[[#This Row],[col_len]]</f>
        <v>numeric_1_5</v>
      </c>
      <c r="B12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21" s="113">
        <f>VLOOKUP(A121,DBMS_TYPE_SIZES[],2,FALSE)</f>
        <v>5</v>
      </c>
      <c r="D121" s="113">
        <f>VLOOKUP(A121,DBMS_TYPE_SIZES[],3,FALSE)</f>
        <v>5</v>
      </c>
      <c r="E121" s="114">
        <f>VLOOKUP(A121,DBMS_TYPE_SIZES[],4,FALSE)</f>
        <v>5</v>
      </c>
      <c r="F121" t="s">
        <v>80</v>
      </c>
      <c r="G121" t="s">
        <v>602</v>
      </c>
      <c r="H121" t="s">
        <v>67</v>
      </c>
      <c r="I121">
        <v>1</v>
      </c>
      <c r="J121">
        <v>5</v>
      </c>
    </row>
    <row r="122" spans="1:10">
      <c r="A122" s="112" t="str">
        <f>COL_SIZES[[#This Row],[datatype]]&amp;"_"&amp;COL_SIZES[[#This Row],[column_prec]]&amp;"_"&amp;COL_SIZES[[#This Row],[col_len]]</f>
        <v>numeric_14_9</v>
      </c>
      <c r="B12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2" s="113">
        <f>VLOOKUP(A122,DBMS_TYPE_SIZES[],2,FALSE)</f>
        <v>9</v>
      </c>
      <c r="D122" s="113">
        <f>VLOOKUP(A122,DBMS_TYPE_SIZES[],3,FALSE)</f>
        <v>9</v>
      </c>
      <c r="E122" s="114">
        <f>VLOOKUP(A122,DBMS_TYPE_SIZES[],4,FALSE)</f>
        <v>9</v>
      </c>
      <c r="F122" t="s">
        <v>80</v>
      </c>
      <c r="G122" t="s">
        <v>636</v>
      </c>
      <c r="H122" t="s">
        <v>67</v>
      </c>
      <c r="I122">
        <v>14</v>
      </c>
      <c r="J122">
        <v>9</v>
      </c>
    </row>
    <row r="123" spans="1:10">
      <c r="A123" s="112" t="str">
        <f>COL_SIZES[[#This Row],[datatype]]&amp;"_"&amp;COL_SIZES[[#This Row],[column_prec]]&amp;"_"&amp;COL_SIZES[[#This Row],[col_len]]</f>
        <v>numeric_14_9</v>
      </c>
      <c r="B12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3" s="113">
        <f>VLOOKUP(A123,DBMS_TYPE_SIZES[],2,FALSE)</f>
        <v>9</v>
      </c>
      <c r="D123" s="113">
        <f>VLOOKUP(A123,DBMS_TYPE_SIZES[],3,FALSE)</f>
        <v>9</v>
      </c>
      <c r="E123" s="114">
        <f>VLOOKUP(A123,DBMS_TYPE_SIZES[],4,FALSE)</f>
        <v>9</v>
      </c>
      <c r="F123" t="s">
        <v>80</v>
      </c>
      <c r="G123" t="s">
        <v>637</v>
      </c>
      <c r="H123" t="s">
        <v>67</v>
      </c>
      <c r="I123">
        <v>14</v>
      </c>
      <c r="J123">
        <v>9</v>
      </c>
    </row>
    <row r="124" spans="1:10">
      <c r="A124" s="112" t="str">
        <f>COL_SIZES[[#This Row],[datatype]]&amp;"_"&amp;COL_SIZES[[#This Row],[column_prec]]&amp;"_"&amp;COL_SIZES[[#This Row],[col_len]]</f>
        <v>int_10_4</v>
      </c>
      <c r="B1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" s="113">
        <f>VLOOKUP(A124,DBMS_TYPE_SIZES[],2,FALSE)</f>
        <v>9</v>
      </c>
      <c r="D124" s="113">
        <f>VLOOKUP(A124,DBMS_TYPE_SIZES[],3,FALSE)</f>
        <v>4</v>
      </c>
      <c r="E124" s="114">
        <f>VLOOKUP(A124,DBMS_TYPE_SIZES[],4,FALSE)</f>
        <v>9</v>
      </c>
      <c r="F124" t="s">
        <v>80</v>
      </c>
      <c r="G124" t="s">
        <v>638</v>
      </c>
      <c r="H124" t="s">
        <v>20</v>
      </c>
      <c r="I124">
        <v>10</v>
      </c>
      <c r="J124">
        <v>4</v>
      </c>
    </row>
    <row r="125" spans="1:10">
      <c r="A125" s="112" t="str">
        <f>COL_SIZES[[#This Row],[datatype]]&amp;"_"&amp;COL_SIZES[[#This Row],[column_prec]]&amp;"_"&amp;COL_SIZES[[#This Row],[col_len]]</f>
        <v>int_10_4</v>
      </c>
      <c r="B1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" s="113">
        <f>VLOOKUP(A125,DBMS_TYPE_SIZES[],2,FALSE)</f>
        <v>9</v>
      </c>
      <c r="D125" s="113">
        <f>VLOOKUP(A125,DBMS_TYPE_SIZES[],3,FALSE)</f>
        <v>4</v>
      </c>
      <c r="E125" s="114">
        <f>VLOOKUP(A125,DBMS_TYPE_SIZES[],4,FALSE)</f>
        <v>9</v>
      </c>
      <c r="F125" t="s">
        <v>80</v>
      </c>
      <c r="G125" t="s">
        <v>639</v>
      </c>
      <c r="H125" t="s">
        <v>20</v>
      </c>
      <c r="I125">
        <v>10</v>
      </c>
      <c r="J125">
        <v>4</v>
      </c>
    </row>
    <row r="126" spans="1:10">
      <c r="A126" s="112" t="str">
        <f>COL_SIZES[[#This Row],[datatype]]&amp;"_"&amp;COL_SIZES[[#This Row],[column_prec]]&amp;"_"&amp;COL_SIZES[[#This Row],[col_len]]</f>
        <v>int_10_4</v>
      </c>
      <c r="B1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6" s="113">
        <f>VLOOKUP(A126,DBMS_TYPE_SIZES[],2,FALSE)</f>
        <v>9</v>
      </c>
      <c r="D126" s="113">
        <f>VLOOKUP(A126,DBMS_TYPE_SIZES[],3,FALSE)</f>
        <v>4</v>
      </c>
      <c r="E126" s="114">
        <f>VLOOKUP(A126,DBMS_TYPE_SIZES[],4,FALSE)</f>
        <v>9</v>
      </c>
      <c r="F126" t="s">
        <v>80</v>
      </c>
      <c r="G126" t="s">
        <v>640</v>
      </c>
      <c r="H126" t="s">
        <v>20</v>
      </c>
      <c r="I126">
        <v>10</v>
      </c>
      <c r="J126">
        <v>4</v>
      </c>
    </row>
    <row r="127" spans="1:10">
      <c r="A127" s="112" t="str">
        <f>COL_SIZES[[#This Row],[datatype]]&amp;"_"&amp;COL_SIZES[[#This Row],[column_prec]]&amp;"_"&amp;COL_SIZES[[#This Row],[col_len]]</f>
        <v>int_10_4</v>
      </c>
      <c r="B1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" s="113">
        <f>VLOOKUP(A127,DBMS_TYPE_SIZES[],2,FALSE)</f>
        <v>9</v>
      </c>
      <c r="D127" s="113">
        <f>VLOOKUP(A127,DBMS_TYPE_SIZES[],3,FALSE)</f>
        <v>4</v>
      </c>
      <c r="E127" s="114">
        <f>VLOOKUP(A127,DBMS_TYPE_SIZES[],4,FALSE)</f>
        <v>9</v>
      </c>
      <c r="F127" t="s">
        <v>80</v>
      </c>
      <c r="G127" t="s">
        <v>641</v>
      </c>
      <c r="H127" t="s">
        <v>20</v>
      </c>
      <c r="I127">
        <v>10</v>
      </c>
      <c r="J127">
        <v>4</v>
      </c>
    </row>
    <row r="128" spans="1:10">
      <c r="A128" s="112" t="str">
        <f>COL_SIZES[[#This Row],[datatype]]&amp;"_"&amp;COL_SIZES[[#This Row],[column_prec]]&amp;"_"&amp;COL_SIZES[[#This Row],[col_len]]</f>
        <v>int_10_4</v>
      </c>
      <c r="B1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" s="113">
        <f>VLOOKUP(A128,DBMS_TYPE_SIZES[],2,FALSE)</f>
        <v>9</v>
      </c>
      <c r="D128" s="113">
        <f>VLOOKUP(A128,DBMS_TYPE_SIZES[],3,FALSE)</f>
        <v>4</v>
      </c>
      <c r="E128" s="114">
        <f>VLOOKUP(A128,DBMS_TYPE_SIZES[],4,FALSE)</f>
        <v>9</v>
      </c>
      <c r="F128" t="s">
        <v>80</v>
      </c>
      <c r="G128" t="s">
        <v>642</v>
      </c>
      <c r="H128" t="s">
        <v>20</v>
      </c>
      <c r="I128">
        <v>10</v>
      </c>
      <c r="J128">
        <v>4</v>
      </c>
    </row>
    <row r="129" spans="1:10">
      <c r="A129" s="112" t="str">
        <f>COL_SIZES[[#This Row],[datatype]]&amp;"_"&amp;COL_SIZES[[#This Row],[column_prec]]&amp;"_"&amp;COL_SIZES[[#This Row],[col_len]]</f>
        <v>int_10_4</v>
      </c>
      <c r="B1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" s="113">
        <f>VLOOKUP(A129,DBMS_TYPE_SIZES[],2,FALSE)</f>
        <v>9</v>
      </c>
      <c r="D129" s="113">
        <f>VLOOKUP(A129,DBMS_TYPE_SIZES[],3,FALSE)</f>
        <v>4</v>
      </c>
      <c r="E129" s="114">
        <f>VLOOKUP(A129,DBMS_TYPE_SIZES[],4,FALSE)</f>
        <v>9</v>
      </c>
      <c r="F129" t="s">
        <v>80</v>
      </c>
      <c r="G129" t="s">
        <v>643</v>
      </c>
      <c r="H129" t="s">
        <v>20</v>
      </c>
      <c r="I129">
        <v>10</v>
      </c>
      <c r="J129">
        <v>4</v>
      </c>
    </row>
    <row r="130" spans="1:10">
      <c r="A130" s="112" t="str">
        <f>COL_SIZES[[#This Row],[datatype]]&amp;"_"&amp;COL_SIZES[[#This Row],[column_prec]]&amp;"_"&amp;COL_SIZES[[#This Row],[col_len]]</f>
        <v>int_10_4</v>
      </c>
      <c r="B1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" s="113">
        <f>VLOOKUP(A130,DBMS_TYPE_SIZES[],2,FALSE)</f>
        <v>9</v>
      </c>
      <c r="D130" s="113">
        <f>VLOOKUP(A130,DBMS_TYPE_SIZES[],3,FALSE)</f>
        <v>4</v>
      </c>
      <c r="E130" s="114">
        <f>VLOOKUP(A130,DBMS_TYPE_SIZES[],4,FALSE)</f>
        <v>9</v>
      </c>
      <c r="F130" t="s">
        <v>80</v>
      </c>
      <c r="G130" t="s">
        <v>644</v>
      </c>
      <c r="H130" t="s">
        <v>20</v>
      </c>
      <c r="I130">
        <v>10</v>
      </c>
      <c r="J130">
        <v>4</v>
      </c>
    </row>
    <row r="131" spans="1:10">
      <c r="A131" s="112" t="str">
        <f>COL_SIZES[[#This Row],[datatype]]&amp;"_"&amp;COL_SIZES[[#This Row],[column_prec]]&amp;"_"&amp;COL_SIZES[[#This Row],[col_len]]</f>
        <v>int_10_4</v>
      </c>
      <c r="B1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1" s="113">
        <f>VLOOKUP(A131,DBMS_TYPE_SIZES[],2,FALSE)</f>
        <v>9</v>
      </c>
      <c r="D131" s="113">
        <f>VLOOKUP(A131,DBMS_TYPE_SIZES[],3,FALSE)</f>
        <v>4</v>
      </c>
      <c r="E131" s="114">
        <f>VLOOKUP(A131,DBMS_TYPE_SIZES[],4,FALSE)</f>
        <v>9</v>
      </c>
      <c r="F131" t="s">
        <v>80</v>
      </c>
      <c r="G131" t="s">
        <v>645</v>
      </c>
      <c r="H131" t="s">
        <v>20</v>
      </c>
      <c r="I131">
        <v>10</v>
      </c>
      <c r="J131">
        <v>4</v>
      </c>
    </row>
    <row r="132" spans="1:10">
      <c r="A132" s="112" t="str">
        <f>COL_SIZES[[#This Row],[datatype]]&amp;"_"&amp;COL_SIZES[[#This Row],[column_prec]]&amp;"_"&amp;COL_SIZES[[#This Row],[col_len]]</f>
        <v>int_10_4</v>
      </c>
      <c r="B1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" s="113">
        <f>VLOOKUP(A132,DBMS_TYPE_SIZES[],2,FALSE)</f>
        <v>9</v>
      </c>
      <c r="D132" s="113">
        <f>VLOOKUP(A132,DBMS_TYPE_SIZES[],3,FALSE)</f>
        <v>4</v>
      </c>
      <c r="E132" s="114">
        <f>VLOOKUP(A132,DBMS_TYPE_SIZES[],4,FALSE)</f>
        <v>9</v>
      </c>
      <c r="F132" t="s">
        <v>80</v>
      </c>
      <c r="G132" t="s">
        <v>646</v>
      </c>
      <c r="H132" t="s">
        <v>20</v>
      </c>
      <c r="I132">
        <v>10</v>
      </c>
      <c r="J132">
        <v>4</v>
      </c>
    </row>
    <row r="133" spans="1:10">
      <c r="A133" s="112" t="str">
        <f>COL_SIZES[[#This Row],[datatype]]&amp;"_"&amp;COL_SIZES[[#This Row],[column_prec]]&amp;"_"&amp;COL_SIZES[[#This Row],[col_len]]</f>
        <v>numeric_14_9</v>
      </c>
      <c r="B13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33" s="113">
        <f>VLOOKUP(A133,DBMS_TYPE_SIZES[],2,FALSE)</f>
        <v>9</v>
      </c>
      <c r="D133" s="113">
        <f>VLOOKUP(A133,DBMS_TYPE_SIZES[],3,FALSE)</f>
        <v>9</v>
      </c>
      <c r="E133" s="114">
        <f>VLOOKUP(A133,DBMS_TYPE_SIZES[],4,FALSE)</f>
        <v>9</v>
      </c>
      <c r="F133" t="s">
        <v>80</v>
      </c>
      <c r="G133" t="s">
        <v>647</v>
      </c>
      <c r="H133" t="s">
        <v>67</v>
      </c>
      <c r="I133">
        <v>14</v>
      </c>
      <c r="J133">
        <v>9</v>
      </c>
    </row>
    <row r="134" spans="1:10">
      <c r="A134" s="112" t="str">
        <f>COL_SIZES[[#This Row],[datatype]]&amp;"_"&amp;COL_SIZES[[#This Row],[column_prec]]&amp;"_"&amp;COL_SIZES[[#This Row],[col_len]]</f>
        <v>int_10_4</v>
      </c>
      <c r="B1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" s="113">
        <f>VLOOKUP(A134,DBMS_TYPE_SIZES[],2,FALSE)</f>
        <v>9</v>
      </c>
      <c r="D134" s="113">
        <f>VLOOKUP(A134,DBMS_TYPE_SIZES[],3,FALSE)</f>
        <v>4</v>
      </c>
      <c r="E134" s="114">
        <f>VLOOKUP(A134,DBMS_TYPE_SIZES[],4,FALSE)</f>
        <v>9</v>
      </c>
      <c r="F134" t="s">
        <v>80</v>
      </c>
      <c r="G134" t="s">
        <v>648</v>
      </c>
      <c r="H134" t="s">
        <v>20</v>
      </c>
      <c r="I134">
        <v>10</v>
      </c>
      <c r="J134">
        <v>4</v>
      </c>
    </row>
    <row r="135" spans="1:10">
      <c r="A135" s="112" t="str">
        <f>COL_SIZES[[#This Row],[datatype]]&amp;"_"&amp;COL_SIZES[[#This Row],[column_prec]]&amp;"_"&amp;COL_SIZES[[#This Row],[col_len]]</f>
        <v>int_10_4</v>
      </c>
      <c r="B1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5" s="113">
        <f>VLOOKUP(A135,DBMS_TYPE_SIZES[],2,FALSE)</f>
        <v>9</v>
      </c>
      <c r="D135" s="113">
        <f>VLOOKUP(A135,DBMS_TYPE_SIZES[],3,FALSE)</f>
        <v>4</v>
      </c>
      <c r="E135" s="114">
        <f>VLOOKUP(A135,DBMS_TYPE_SIZES[],4,FALSE)</f>
        <v>9</v>
      </c>
      <c r="F135" t="s">
        <v>80</v>
      </c>
      <c r="G135" t="s">
        <v>649</v>
      </c>
      <c r="H135" t="s">
        <v>20</v>
      </c>
      <c r="I135">
        <v>10</v>
      </c>
      <c r="J135">
        <v>4</v>
      </c>
    </row>
    <row r="136" spans="1:10">
      <c r="A136" s="112" t="str">
        <f>COL_SIZES[[#This Row],[datatype]]&amp;"_"&amp;COL_SIZES[[#This Row],[column_prec]]&amp;"_"&amp;COL_SIZES[[#This Row],[col_len]]</f>
        <v>int_10_4</v>
      </c>
      <c r="B1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" s="113">
        <f>VLOOKUP(A136,DBMS_TYPE_SIZES[],2,FALSE)</f>
        <v>9</v>
      </c>
      <c r="D136" s="113">
        <f>VLOOKUP(A136,DBMS_TYPE_SIZES[],3,FALSE)</f>
        <v>4</v>
      </c>
      <c r="E136" s="114">
        <f>VLOOKUP(A136,DBMS_TYPE_SIZES[],4,FALSE)</f>
        <v>9</v>
      </c>
      <c r="F136" t="s">
        <v>80</v>
      </c>
      <c r="G136" t="s">
        <v>650</v>
      </c>
      <c r="H136" t="s">
        <v>20</v>
      </c>
      <c r="I136">
        <v>10</v>
      </c>
      <c r="J136">
        <v>4</v>
      </c>
    </row>
    <row r="137" spans="1:10">
      <c r="A137" s="112" t="str">
        <f>COL_SIZES[[#This Row],[datatype]]&amp;"_"&amp;COL_SIZES[[#This Row],[column_prec]]&amp;"_"&amp;COL_SIZES[[#This Row],[col_len]]</f>
        <v>int_10_4</v>
      </c>
      <c r="B1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" s="113">
        <f>VLOOKUP(A137,DBMS_TYPE_SIZES[],2,FALSE)</f>
        <v>9</v>
      </c>
      <c r="D137" s="113">
        <f>VLOOKUP(A137,DBMS_TYPE_SIZES[],3,FALSE)</f>
        <v>4</v>
      </c>
      <c r="E137" s="114">
        <f>VLOOKUP(A137,DBMS_TYPE_SIZES[],4,FALSE)</f>
        <v>9</v>
      </c>
      <c r="F137" t="s">
        <v>80</v>
      </c>
      <c r="G137" t="s">
        <v>651</v>
      </c>
      <c r="H137" t="s">
        <v>20</v>
      </c>
      <c r="I137">
        <v>10</v>
      </c>
      <c r="J137">
        <v>4</v>
      </c>
    </row>
    <row r="138" spans="1:10">
      <c r="A138" s="112" t="str">
        <f>COL_SIZES[[#This Row],[datatype]]&amp;"_"&amp;COL_SIZES[[#This Row],[column_prec]]&amp;"_"&amp;COL_SIZES[[#This Row],[col_len]]</f>
        <v>int_10_4</v>
      </c>
      <c r="B1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8" s="113">
        <f>VLOOKUP(A138,DBMS_TYPE_SIZES[],2,FALSE)</f>
        <v>9</v>
      </c>
      <c r="D138" s="113">
        <f>VLOOKUP(A138,DBMS_TYPE_SIZES[],3,FALSE)</f>
        <v>4</v>
      </c>
      <c r="E138" s="114">
        <f>VLOOKUP(A138,DBMS_TYPE_SIZES[],4,FALSE)</f>
        <v>9</v>
      </c>
      <c r="F138" t="s">
        <v>80</v>
      </c>
      <c r="G138" t="s">
        <v>652</v>
      </c>
      <c r="H138" t="s">
        <v>20</v>
      </c>
      <c r="I138">
        <v>10</v>
      </c>
      <c r="J138">
        <v>4</v>
      </c>
    </row>
    <row r="139" spans="1:10">
      <c r="A139" s="112" t="str">
        <f>COL_SIZES[[#This Row],[datatype]]&amp;"_"&amp;COL_SIZES[[#This Row],[column_prec]]&amp;"_"&amp;COL_SIZES[[#This Row],[col_len]]</f>
        <v>int_10_4</v>
      </c>
      <c r="B1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" s="113">
        <f>VLOOKUP(A139,DBMS_TYPE_SIZES[],2,FALSE)</f>
        <v>9</v>
      </c>
      <c r="D139" s="113">
        <f>VLOOKUP(A139,DBMS_TYPE_SIZES[],3,FALSE)</f>
        <v>4</v>
      </c>
      <c r="E139" s="114">
        <f>VLOOKUP(A139,DBMS_TYPE_SIZES[],4,FALSE)</f>
        <v>9</v>
      </c>
      <c r="F139" t="s">
        <v>80</v>
      </c>
      <c r="G139" t="s">
        <v>653</v>
      </c>
      <c r="H139" t="s">
        <v>20</v>
      </c>
      <c r="I139">
        <v>10</v>
      </c>
      <c r="J139">
        <v>4</v>
      </c>
    </row>
    <row r="140" spans="1:10">
      <c r="A140" s="112" t="str">
        <f>COL_SIZES[[#This Row],[datatype]]&amp;"_"&amp;COL_SIZES[[#This Row],[column_prec]]&amp;"_"&amp;COL_SIZES[[#This Row],[col_len]]</f>
        <v>int_10_4</v>
      </c>
      <c r="B1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" s="113">
        <f>VLOOKUP(A140,DBMS_TYPE_SIZES[],2,FALSE)</f>
        <v>9</v>
      </c>
      <c r="D140" s="113">
        <f>VLOOKUP(A140,DBMS_TYPE_SIZES[],3,FALSE)</f>
        <v>4</v>
      </c>
      <c r="E140" s="114">
        <f>VLOOKUP(A140,DBMS_TYPE_SIZES[],4,FALSE)</f>
        <v>9</v>
      </c>
      <c r="F140" t="s">
        <v>80</v>
      </c>
      <c r="G140" t="s">
        <v>654</v>
      </c>
      <c r="H140" t="s">
        <v>20</v>
      </c>
      <c r="I140">
        <v>10</v>
      </c>
      <c r="J140">
        <v>4</v>
      </c>
    </row>
    <row r="141" spans="1:10">
      <c r="A141" s="112" t="str">
        <f>COL_SIZES[[#This Row],[datatype]]&amp;"_"&amp;COL_SIZES[[#This Row],[column_prec]]&amp;"_"&amp;COL_SIZES[[#This Row],[col_len]]</f>
        <v>int_10_4</v>
      </c>
      <c r="B1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" s="113">
        <f>VLOOKUP(A141,DBMS_TYPE_SIZES[],2,FALSE)</f>
        <v>9</v>
      </c>
      <c r="D141" s="113">
        <f>VLOOKUP(A141,DBMS_TYPE_SIZES[],3,FALSE)</f>
        <v>4</v>
      </c>
      <c r="E141" s="114">
        <f>VLOOKUP(A141,DBMS_TYPE_SIZES[],4,FALSE)</f>
        <v>9</v>
      </c>
      <c r="F141" t="s">
        <v>80</v>
      </c>
      <c r="G141" t="s">
        <v>655</v>
      </c>
      <c r="H141" t="s">
        <v>20</v>
      </c>
      <c r="I141">
        <v>10</v>
      </c>
      <c r="J141">
        <v>4</v>
      </c>
    </row>
    <row r="142" spans="1:10">
      <c r="A142" s="112" t="str">
        <f>COL_SIZES[[#This Row],[datatype]]&amp;"_"&amp;COL_SIZES[[#This Row],[column_prec]]&amp;"_"&amp;COL_SIZES[[#This Row],[col_len]]</f>
        <v>int_10_4</v>
      </c>
      <c r="B1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" s="113">
        <f>VLOOKUP(A142,DBMS_TYPE_SIZES[],2,FALSE)</f>
        <v>9</v>
      </c>
      <c r="D142" s="113">
        <f>VLOOKUP(A142,DBMS_TYPE_SIZES[],3,FALSE)</f>
        <v>4</v>
      </c>
      <c r="E142" s="114">
        <f>VLOOKUP(A142,DBMS_TYPE_SIZES[],4,FALSE)</f>
        <v>9</v>
      </c>
      <c r="F142" t="s">
        <v>80</v>
      </c>
      <c r="G142" t="s">
        <v>656</v>
      </c>
      <c r="H142" t="s">
        <v>20</v>
      </c>
      <c r="I142">
        <v>10</v>
      </c>
      <c r="J142">
        <v>4</v>
      </c>
    </row>
    <row r="143" spans="1:10">
      <c r="A143" s="112" t="str">
        <f>COL_SIZES[[#This Row],[datatype]]&amp;"_"&amp;COL_SIZES[[#This Row],[column_prec]]&amp;"_"&amp;COL_SIZES[[#This Row],[col_len]]</f>
        <v>int_10_4</v>
      </c>
      <c r="B1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" s="113">
        <f>VLOOKUP(A143,DBMS_TYPE_SIZES[],2,FALSE)</f>
        <v>9</v>
      </c>
      <c r="D143" s="113">
        <f>VLOOKUP(A143,DBMS_TYPE_SIZES[],3,FALSE)</f>
        <v>4</v>
      </c>
      <c r="E143" s="114">
        <f>VLOOKUP(A143,DBMS_TYPE_SIZES[],4,FALSE)</f>
        <v>9</v>
      </c>
      <c r="F143" t="s">
        <v>80</v>
      </c>
      <c r="G143" t="s">
        <v>657</v>
      </c>
      <c r="H143" t="s">
        <v>20</v>
      </c>
      <c r="I143">
        <v>10</v>
      </c>
      <c r="J143">
        <v>4</v>
      </c>
    </row>
    <row r="144" spans="1:10">
      <c r="A144" s="112" t="str">
        <f>COL_SIZES[[#This Row],[datatype]]&amp;"_"&amp;COL_SIZES[[#This Row],[column_prec]]&amp;"_"&amp;COL_SIZES[[#This Row],[col_len]]</f>
        <v>numeric_14_9</v>
      </c>
      <c r="B14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44" s="113">
        <f>VLOOKUP(A144,DBMS_TYPE_SIZES[],2,FALSE)</f>
        <v>9</v>
      </c>
      <c r="D144" s="113">
        <f>VLOOKUP(A144,DBMS_TYPE_SIZES[],3,FALSE)</f>
        <v>9</v>
      </c>
      <c r="E144" s="114">
        <f>VLOOKUP(A144,DBMS_TYPE_SIZES[],4,FALSE)</f>
        <v>9</v>
      </c>
      <c r="F144" t="s">
        <v>80</v>
      </c>
      <c r="G144" t="s">
        <v>658</v>
      </c>
      <c r="H144" t="s">
        <v>67</v>
      </c>
      <c r="I144">
        <v>14</v>
      </c>
      <c r="J144">
        <v>9</v>
      </c>
    </row>
    <row r="145" spans="1:10">
      <c r="A145" s="112" t="str">
        <f>COL_SIZES[[#This Row],[datatype]]&amp;"_"&amp;COL_SIZES[[#This Row],[column_prec]]&amp;"_"&amp;COL_SIZES[[#This Row],[col_len]]</f>
        <v>int_10_4</v>
      </c>
      <c r="B1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" s="113">
        <f>VLOOKUP(A145,DBMS_TYPE_SIZES[],2,FALSE)</f>
        <v>9</v>
      </c>
      <c r="D145" s="113">
        <f>VLOOKUP(A145,DBMS_TYPE_SIZES[],3,FALSE)</f>
        <v>4</v>
      </c>
      <c r="E145" s="114">
        <f>VLOOKUP(A145,DBMS_TYPE_SIZES[],4,FALSE)</f>
        <v>9</v>
      </c>
      <c r="F145" t="s">
        <v>80</v>
      </c>
      <c r="G145" t="s">
        <v>659</v>
      </c>
      <c r="H145" t="s">
        <v>20</v>
      </c>
      <c r="I145">
        <v>10</v>
      </c>
      <c r="J145">
        <v>4</v>
      </c>
    </row>
    <row r="146" spans="1:10">
      <c r="A146" s="112" t="str">
        <f>COL_SIZES[[#This Row],[datatype]]&amp;"_"&amp;COL_SIZES[[#This Row],[column_prec]]&amp;"_"&amp;COL_SIZES[[#This Row],[col_len]]</f>
        <v>varchar_0_32</v>
      </c>
      <c r="B14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6" s="113">
        <f>VLOOKUP(A146,DBMS_TYPE_SIZES[],2,FALSE)</f>
        <v>32</v>
      </c>
      <c r="D146" s="113">
        <f>VLOOKUP(A146,DBMS_TYPE_SIZES[],3,FALSE)</f>
        <v>32</v>
      </c>
      <c r="E146" s="114">
        <f>VLOOKUP(A146,DBMS_TYPE_SIZES[],4,FALSE)</f>
        <v>34</v>
      </c>
      <c r="F146" t="s">
        <v>80</v>
      </c>
      <c r="G146" t="s">
        <v>660</v>
      </c>
      <c r="H146" t="s">
        <v>92</v>
      </c>
      <c r="I146">
        <v>0</v>
      </c>
      <c r="J146">
        <v>255</v>
      </c>
    </row>
    <row r="147" spans="1:10">
      <c r="A147" s="112" t="str">
        <f>COL_SIZES[[#This Row],[datatype]]&amp;"_"&amp;COL_SIZES[[#This Row],[column_prec]]&amp;"_"&amp;COL_SIZES[[#This Row],[col_len]]</f>
        <v>varchar_0_32</v>
      </c>
      <c r="B14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7" s="113">
        <f>VLOOKUP(A147,DBMS_TYPE_SIZES[],2,FALSE)</f>
        <v>32</v>
      </c>
      <c r="D147" s="113">
        <f>VLOOKUP(A147,DBMS_TYPE_SIZES[],3,FALSE)</f>
        <v>32</v>
      </c>
      <c r="E147" s="114">
        <f>VLOOKUP(A147,DBMS_TYPE_SIZES[],4,FALSE)</f>
        <v>34</v>
      </c>
      <c r="F147" t="s">
        <v>80</v>
      </c>
      <c r="G147" t="s">
        <v>661</v>
      </c>
      <c r="H147" t="s">
        <v>92</v>
      </c>
      <c r="I147">
        <v>0</v>
      </c>
      <c r="J147">
        <v>255</v>
      </c>
    </row>
    <row r="148" spans="1:10">
      <c r="A148" s="112" t="str">
        <f>COL_SIZES[[#This Row],[datatype]]&amp;"_"&amp;COL_SIZES[[#This Row],[column_prec]]&amp;"_"&amp;COL_SIZES[[#This Row],[col_len]]</f>
        <v>varchar_0_32</v>
      </c>
      <c r="B14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8" s="113">
        <f>VLOOKUP(A148,DBMS_TYPE_SIZES[],2,FALSE)</f>
        <v>32</v>
      </c>
      <c r="D148" s="113">
        <f>VLOOKUP(A148,DBMS_TYPE_SIZES[],3,FALSE)</f>
        <v>32</v>
      </c>
      <c r="E148" s="114">
        <f>VLOOKUP(A148,DBMS_TYPE_SIZES[],4,FALSE)</f>
        <v>34</v>
      </c>
      <c r="F148" t="s">
        <v>80</v>
      </c>
      <c r="G148" t="s">
        <v>662</v>
      </c>
      <c r="H148" t="s">
        <v>92</v>
      </c>
      <c r="I148">
        <v>0</v>
      </c>
      <c r="J148">
        <v>255</v>
      </c>
    </row>
    <row r="149" spans="1:10">
      <c r="A149" s="112" t="str">
        <f>COL_SIZES[[#This Row],[datatype]]&amp;"_"&amp;COL_SIZES[[#This Row],[column_prec]]&amp;"_"&amp;COL_SIZES[[#This Row],[col_len]]</f>
        <v>varchar_0_32</v>
      </c>
      <c r="B14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9" s="113">
        <f>VLOOKUP(A149,DBMS_TYPE_SIZES[],2,FALSE)</f>
        <v>32</v>
      </c>
      <c r="D149" s="113">
        <f>VLOOKUP(A149,DBMS_TYPE_SIZES[],3,FALSE)</f>
        <v>32</v>
      </c>
      <c r="E149" s="114">
        <f>VLOOKUP(A149,DBMS_TYPE_SIZES[],4,FALSE)</f>
        <v>34</v>
      </c>
      <c r="F149" t="s">
        <v>80</v>
      </c>
      <c r="G149" t="s">
        <v>663</v>
      </c>
      <c r="H149" t="s">
        <v>92</v>
      </c>
      <c r="I149">
        <v>0</v>
      </c>
      <c r="J149">
        <v>255</v>
      </c>
    </row>
    <row r="150" spans="1:10">
      <c r="A150" s="112" t="str">
        <f>COL_SIZES[[#This Row],[datatype]]&amp;"_"&amp;COL_SIZES[[#This Row],[column_prec]]&amp;"_"&amp;COL_SIZES[[#This Row],[col_len]]</f>
        <v>varchar_0_32</v>
      </c>
      <c r="B15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0" s="113">
        <f>VLOOKUP(A150,DBMS_TYPE_SIZES[],2,FALSE)</f>
        <v>32</v>
      </c>
      <c r="D150" s="113">
        <f>VLOOKUP(A150,DBMS_TYPE_SIZES[],3,FALSE)</f>
        <v>32</v>
      </c>
      <c r="E150" s="114">
        <f>VLOOKUP(A150,DBMS_TYPE_SIZES[],4,FALSE)</f>
        <v>34</v>
      </c>
      <c r="F150" t="s">
        <v>80</v>
      </c>
      <c r="G150" t="s">
        <v>664</v>
      </c>
      <c r="H150" t="s">
        <v>92</v>
      </c>
      <c r="I150">
        <v>0</v>
      </c>
      <c r="J150">
        <v>255</v>
      </c>
    </row>
    <row r="151" spans="1:10">
      <c r="A151" s="112" t="str">
        <f>COL_SIZES[[#This Row],[datatype]]&amp;"_"&amp;COL_SIZES[[#This Row],[column_prec]]&amp;"_"&amp;COL_SIZES[[#This Row],[col_len]]</f>
        <v>varchar_0_32</v>
      </c>
      <c r="B15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1" s="113">
        <f>VLOOKUP(A151,DBMS_TYPE_SIZES[],2,FALSE)</f>
        <v>32</v>
      </c>
      <c r="D151" s="113">
        <f>VLOOKUP(A151,DBMS_TYPE_SIZES[],3,FALSE)</f>
        <v>32</v>
      </c>
      <c r="E151" s="114">
        <f>VLOOKUP(A151,DBMS_TYPE_SIZES[],4,FALSE)</f>
        <v>34</v>
      </c>
      <c r="F151" t="s">
        <v>80</v>
      </c>
      <c r="G151" t="s">
        <v>665</v>
      </c>
      <c r="H151" t="s">
        <v>92</v>
      </c>
      <c r="I151">
        <v>0</v>
      </c>
      <c r="J151">
        <v>255</v>
      </c>
    </row>
    <row r="152" spans="1:10">
      <c r="A152" s="112" t="str">
        <f>COL_SIZES[[#This Row],[datatype]]&amp;"_"&amp;COL_SIZES[[#This Row],[column_prec]]&amp;"_"&amp;COL_SIZES[[#This Row],[col_len]]</f>
        <v>varchar_0_32</v>
      </c>
      <c r="B15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2" s="113">
        <f>VLOOKUP(A152,DBMS_TYPE_SIZES[],2,FALSE)</f>
        <v>32</v>
      </c>
      <c r="D152" s="113">
        <f>VLOOKUP(A152,DBMS_TYPE_SIZES[],3,FALSE)</f>
        <v>32</v>
      </c>
      <c r="E152" s="114">
        <f>VLOOKUP(A152,DBMS_TYPE_SIZES[],4,FALSE)</f>
        <v>34</v>
      </c>
      <c r="F152" t="s">
        <v>80</v>
      </c>
      <c r="G152" t="s">
        <v>666</v>
      </c>
      <c r="H152" t="s">
        <v>92</v>
      </c>
      <c r="I152">
        <v>0</v>
      </c>
      <c r="J152">
        <v>255</v>
      </c>
    </row>
    <row r="153" spans="1:10">
      <c r="A153" s="112" t="str">
        <f>COL_SIZES[[#This Row],[datatype]]&amp;"_"&amp;COL_SIZES[[#This Row],[column_prec]]&amp;"_"&amp;COL_SIZES[[#This Row],[col_len]]</f>
        <v>varchar_0_32</v>
      </c>
      <c r="B15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3" s="113">
        <f>VLOOKUP(A153,DBMS_TYPE_SIZES[],2,FALSE)</f>
        <v>32</v>
      </c>
      <c r="D153" s="113">
        <f>VLOOKUP(A153,DBMS_TYPE_SIZES[],3,FALSE)</f>
        <v>32</v>
      </c>
      <c r="E153" s="114">
        <f>VLOOKUP(A153,DBMS_TYPE_SIZES[],4,FALSE)</f>
        <v>34</v>
      </c>
      <c r="F153" t="s">
        <v>80</v>
      </c>
      <c r="G153" t="s">
        <v>667</v>
      </c>
      <c r="H153" t="s">
        <v>92</v>
      </c>
      <c r="I153">
        <v>0</v>
      </c>
      <c r="J153">
        <v>255</v>
      </c>
    </row>
    <row r="154" spans="1:10">
      <c r="A154" s="112" t="str">
        <f>COL_SIZES[[#This Row],[datatype]]&amp;"_"&amp;COL_SIZES[[#This Row],[column_prec]]&amp;"_"&amp;COL_SIZES[[#This Row],[col_len]]</f>
        <v>varchar_0_32</v>
      </c>
      <c r="B15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4" s="113">
        <f>VLOOKUP(A154,DBMS_TYPE_SIZES[],2,FALSE)</f>
        <v>32</v>
      </c>
      <c r="D154" s="113">
        <f>VLOOKUP(A154,DBMS_TYPE_SIZES[],3,FALSE)</f>
        <v>32</v>
      </c>
      <c r="E154" s="114">
        <f>VLOOKUP(A154,DBMS_TYPE_SIZES[],4,FALSE)</f>
        <v>34</v>
      </c>
      <c r="F154" t="s">
        <v>80</v>
      </c>
      <c r="G154" t="s">
        <v>668</v>
      </c>
      <c r="H154" t="s">
        <v>92</v>
      </c>
      <c r="I154">
        <v>0</v>
      </c>
      <c r="J154">
        <v>255</v>
      </c>
    </row>
    <row r="155" spans="1:10">
      <c r="A155" s="112" t="str">
        <f>COL_SIZES[[#This Row],[datatype]]&amp;"_"&amp;COL_SIZES[[#This Row],[column_prec]]&amp;"_"&amp;COL_SIZES[[#This Row],[col_len]]</f>
        <v>numeric_14_9</v>
      </c>
      <c r="B15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5" s="113">
        <f>VLOOKUP(A155,DBMS_TYPE_SIZES[],2,FALSE)</f>
        <v>9</v>
      </c>
      <c r="D155" s="113">
        <f>VLOOKUP(A155,DBMS_TYPE_SIZES[],3,FALSE)</f>
        <v>9</v>
      </c>
      <c r="E155" s="114">
        <f>VLOOKUP(A155,DBMS_TYPE_SIZES[],4,FALSE)</f>
        <v>9</v>
      </c>
      <c r="F155" t="s">
        <v>80</v>
      </c>
      <c r="G155" t="s">
        <v>669</v>
      </c>
      <c r="H155" t="s">
        <v>67</v>
      </c>
      <c r="I155">
        <v>14</v>
      </c>
      <c r="J155">
        <v>9</v>
      </c>
    </row>
    <row r="156" spans="1:10">
      <c r="A156" s="112" t="str">
        <f>COL_SIZES[[#This Row],[datatype]]&amp;"_"&amp;COL_SIZES[[#This Row],[column_prec]]&amp;"_"&amp;COL_SIZES[[#This Row],[col_len]]</f>
        <v>varchar_0_32</v>
      </c>
      <c r="B15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56" s="113">
        <f>VLOOKUP(A156,DBMS_TYPE_SIZES[],2,FALSE)</f>
        <v>32</v>
      </c>
      <c r="D156" s="113">
        <f>VLOOKUP(A156,DBMS_TYPE_SIZES[],3,FALSE)</f>
        <v>32</v>
      </c>
      <c r="E156" s="114">
        <f>VLOOKUP(A156,DBMS_TYPE_SIZES[],4,FALSE)</f>
        <v>34</v>
      </c>
      <c r="F156" t="s">
        <v>80</v>
      </c>
      <c r="G156" t="s">
        <v>670</v>
      </c>
      <c r="H156" t="s">
        <v>92</v>
      </c>
      <c r="I156">
        <v>0</v>
      </c>
      <c r="J156">
        <v>255</v>
      </c>
    </row>
    <row r="157" spans="1:10">
      <c r="A157" s="112" t="str">
        <f>COL_SIZES[[#This Row],[datatype]]&amp;"_"&amp;COL_SIZES[[#This Row],[column_prec]]&amp;"_"&amp;COL_SIZES[[#This Row],[col_len]]</f>
        <v>numeric_14_9</v>
      </c>
      <c r="B15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7" s="113">
        <f>VLOOKUP(A157,DBMS_TYPE_SIZES[],2,FALSE)</f>
        <v>9</v>
      </c>
      <c r="D157" s="113">
        <f>VLOOKUP(A157,DBMS_TYPE_SIZES[],3,FALSE)</f>
        <v>9</v>
      </c>
      <c r="E157" s="114">
        <f>VLOOKUP(A157,DBMS_TYPE_SIZES[],4,FALSE)</f>
        <v>9</v>
      </c>
      <c r="F157" t="s">
        <v>80</v>
      </c>
      <c r="G157" t="s">
        <v>671</v>
      </c>
      <c r="H157" t="s">
        <v>67</v>
      </c>
      <c r="I157">
        <v>14</v>
      </c>
      <c r="J157">
        <v>9</v>
      </c>
    </row>
    <row r="158" spans="1:10">
      <c r="A158" s="112" t="str">
        <f>COL_SIZES[[#This Row],[datatype]]&amp;"_"&amp;COL_SIZES[[#This Row],[column_prec]]&amp;"_"&amp;COL_SIZES[[#This Row],[col_len]]</f>
        <v>numeric_14_9</v>
      </c>
      <c r="B15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8" s="113">
        <f>VLOOKUP(A158,DBMS_TYPE_SIZES[],2,FALSE)</f>
        <v>9</v>
      </c>
      <c r="D158" s="113">
        <f>VLOOKUP(A158,DBMS_TYPE_SIZES[],3,FALSE)</f>
        <v>9</v>
      </c>
      <c r="E158" s="114">
        <f>VLOOKUP(A158,DBMS_TYPE_SIZES[],4,FALSE)</f>
        <v>9</v>
      </c>
      <c r="F158" t="s">
        <v>80</v>
      </c>
      <c r="G158" t="s">
        <v>672</v>
      </c>
      <c r="H158" t="s">
        <v>67</v>
      </c>
      <c r="I158">
        <v>14</v>
      </c>
      <c r="J158">
        <v>9</v>
      </c>
    </row>
    <row r="159" spans="1:10">
      <c r="A159" s="112" t="str">
        <f>COL_SIZES[[#This Row],[datatype]]&amp;"_"&amp;COL_SIZES[[#This Row],[column_prec]]&amp;"_"&amp;COL_SIZES[[#This Row],[col_len]]</f>
        <v>numeric_14_9</v>
      </c>
      <c r="B15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9" s="113">
        <f>VLOOKUP(A159,DBMS_TYPE_SIZES[],2,FALSE)</f>
        <v>9</v>
      </c>
      <c r="D159" s="113">
        <f>VLOOKUP(A159,DBMS_TYPE_SIZES[],3,FALSE)</f>
        <v>9</v>
      </c>
      <c r="E159" s="114">
        <f>VLOOKUP(A159,DBMS_TYPE_SIZES[],4,FALSE)</f>
        <v>9</v>
      </c>
      <c r="F159" t="s">
        <v>80</v>
      </c>
      <c r="G159" t="s">
        <v>673</v>
      </c>
      <c r="H159" t="s">
        <v>67</v>
      </c>
      <c r="I159">
        <v>14</v>
      </c>
      <c r="J159">
        <v>9</v>
      </c>
    </row>
    <row r="160" spans="1:10">
      <c r="A160" s="112" t="str">
        <f>COL_SIZES[[#This Row],[datatype]]&amp;"_"&amp;COL_SIZES[[#This Row],[column_prec]]&amp;"_"&amp;COL_SIZES[[#This Row],[col_len]]</f>
        <v>numeric_14_9</v>
      </c>
      <c r="B16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60" s="113">
        <f>VLOOKUP(A160,DBMS_TYPE_SIZES[],2,FALSE)</f>
        <v>9</v>
      </c>
      <c r="D160" s="113">
        <f>VLOOKUP(A160,DBMS_TYPE_SIZES[],3,FALSE)</f>
        <v>9</v>
      </c>
      <c r="E160" s="114">
        <f>VLOOKUP(A160,DBMS_TYPE_SIZES[],4,FALSE)</f>
        <v>9</v>
      </c>
      <c r="F160" t="s">
        <v>80</v>
      </c>
      <c r="G160" t="s">
        <v>674</v>
      </c>
      <c r="H160" t="s">
        <v>67</v>
      </c>
      <c r="I160">
        <v>14</v>
      </c>
      <c r="J160">
        <v>9</v>
      </c>
    </row>
    <row r="161" spans="1:10">
      <c r="A161" s="112" t="str">
        <f>COL_SIZES[[#This Row],[datatype]]&amp;"_"&amp;COL_SIZES[[#This Row],[column_prec]]&amp;"_"&amp;COL_SIZES[[#This Row],[col_len]]</f>
        <v>numeric_14_9</v>
      </c>
      <c r="B16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61" s="113">
        <f>VLOOKUP(A161,DBMS_TYPE_SIZES[],2,FALSE)</f>
        <v>9</v>
      </c>
      <c r="D161" s="113">
        <f>VLOOKUP(A161,DBMS_TYPE_SIZES[],3,FALSE)</f>
        <v>9</v>
      </c>
      <c r="E161" s="114">
        <f>VLOOKUP(A161,DBMS_TYPE_SIZES[],4,FALSE)</f>
        <v>9</v>
      </c>
      <c r="F161" t="s">
        <v>80</v>
      </c>
      <c r="G161" t="s">
        <v>675</v>
      </c>
      <c r="H161" t="s">
        <v>67</v>
      </c>
      <c r="I161">
        <v>14</v>
      </c>
      <c r="J161">
        <v>9</v>
      </c>
    </row>
    <row r="162" spans="1:10">
      <c r="A162" s="112" t="str">
        <f>COL_SIZES[[#This Row],[datatype]]&amp;"_"&amp;COL_SIZES[[#This Row],[column_prec]]&amp;"_"&amp;COL_SIZES[[#This Row],[col_len]]</f>
        <v>int_10_4</v>
      </c>
      <c r="B1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" s="113">
        <f>VLOOKUP(A162,DBMS_TYPE_SIZES[],2,FALSE)</f>
        <v>9</v>
      </c>
      <c r="D162" s="113">
        <f>VLOOKUP(A162,DBMS_TYPE_SIZES[],3,FALSE)</f>
        <v>4</v>
      </c>
      <c r="E162" s="114">
        <f>VLOOKUP(A162,DBMS_TYPE_SIZES[],4,FALSE)</f>
        <v>9</v>
      </c>
      <c r="F162" t="s">
        <v>80</v>
      </c>
      <c r="G162" t="s">
        <v>292</v>
      </c>
      <c r="H162" t="s">
        <v>20</v>
      </c>
      <c r="I162">
        <v>10</v>
      </c>
      <c r="J162">
        <v>4</v>
      </c>
    </row>
    <row r="163" spans="1:10">
      <c r="A163" s="112" t="str">
        <f>COL_SIZES[[#This Row],[datatype]]&amp;"_"&amp;COL_SIZES[[#This Row],[column_prec]]&amp;"_"&amp;COL_SIZES[[#This Row],[col_len]]</f>
        <v>int_10_4</v>
      </c>
      <c r="B1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" s="113">
        <f>VLOOKUP(A163,DBMS_TYPE_SIZES[],2,FALSE)</f>
        <v>9</v>
      </c>
      <c r="D163" s="113">
        <f>VLOOKUP(A163,DBMS_TYPE_SIZES[],3,FALSE)</f>
        <v>4</v>
      </c>
      <c r="E163" s="114">
        <f>VLOOKUP(A163,DBMS_TYPE_SIZES[],4,FALSE)</f>
        <v>9</v>
      </c>
      <c r="F163" t="s">
        <v>80</v>
      </c>
      <c r="G163" t="s">
        <v>294</v>
      </c>
      <c r="H163" t="s">
        <v>20</v>
      </c>
      <c r="I163">
        <v>10</v>
      </c>
      <c r="J163">
        <v>4</v>
      </c>
    </row>
    <row r="164" spans="1:10">
      <c r="A164" s="112" t="str">
        <f>COL_SIZES[[#This Row],[datatype]]&amp;"_"&amp;COL_SIZES[[#This Row],[column_prec]]&amp;"_"&amp;COL_SIZES[[#This Row],[col_len]]</f>
        <v>int_10_4</v>
      </c>
      <c r="B1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" s="113">
        <f>VLOOKUP(A164,DBMS_TYPE_SIZES[],2,FALSE)</f>
        <v>9</v>
      </c>
      <c r="D164" s="113">
        <f>VLOOKUP(A164,DBMS_TYPE_SIZES[],3,FALSE)</f>
        <v>4</v>
      </c>
      <c r="E164" s="114">
        <f>VLOOKUP(A164,DBMS_TYPE_SIZES[],4,FALSE)</f>
        <v>9</v>
      </c>
      <c r="F164" t="s">
        <v>80</v>
      </c>
      <c r="G164" t="s">
        <v>676</v>
      </c>
      <c r="H164" t="s">
        <v>20</v>
      </c>
      <c r="I164">
        <v>10</v>
      </c>
      <c r="J164">
        <v>4</v>
      </c>
    </row>
    <row r="165" spans="1:10">
      <c r="A165" s="112" t="str">
        <f>COL_SIZES[[#This Row],[datatype]]&amp;"_"&amp;COL_SIZES[[#This Row],[column_prec]]&amp;"_"&amp;COL_SIZES[[#This Row],[col_len]]</f>
        <v>int_10_4</v>
      </c>
      <c r="B1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" s="113">
        <f>VLOOKUP(A165,DBMS_TYPE_SIZES[],2,FALSE)</f>
        <v>9</v>
      </c>
      <c r="D165" s="113">
        <f>VLOOKUP(A165,DBMS_TYPE_SIZES[],3,FALSE)</f>
        <v>4</v>
      </c>
      <c r="E165" s="114">
        <f>VLOOKUP(A165,DBMS_TYPE_SIZES[],4,FALSE)</f>
        <v>9</v>
      </c>
      <c r="F165" t="s">
        <v>80</v>
      </c>
      <c r="G165" t="s">
        <v>296</v>
      </c>
      <c r="H165" t="s">
        <v>20</v>
      </c>
      <c r="I165">
        <v>10</v>
      </c>
      <c r="J165">
        <v>4</v>
      </c>
    </row>
    <row r="166" spans="1:10">
      <c r="A166" s="112" t="str">
        <f>COL_SIZES[[#This Row],[datatype]]&amp;"_"&amp;COL_SIZES[[#This Row],[column_prec]]&amp;"_"&amp;COL_SIZES[[#This Row],[col_len]]</f>
        <v>int_10_4</v>
      </c>
      <c r="B1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" s="113">
        <f>VLOOKUP(A166,DBMS_TYPE_SIZES[],2,FALSE)</f>
        <v>9</v>
      </c>
      <c r="D166" s="113">
        <f>VLOOKUP(A166,DBMS_TYPE_SIZES[],3,FALSE)</f>
        <v>4</v>
      </c>
      <c r="E166" s="114">
        <f>VLOOKUP(A166,DBMS_TYPE_SIZES[],4,FALSE)</f>
        <v>9</v>
      </c>
      <c r="F166" t="s">
        <v>80</v>
      </c>
      <c r="G166" t="s">
        <v>298</v>
      </c>
      <c r="H166" t="s">
        <v>20</v>
      </c>
      <c r="I166">
        <v>10</v>
      </c>
      <c r="J166">
        <v>4</v>
      </c>
    </row>
    <row r="167" spans="1:10">
      <c r="A167" s="112" t="str">
        <f>COL_SIZES[[#This Row],[datatype]]&amp;"_"&amp;COL_SIZES[[#This Row],[column_prec]]&amp;"_"&amp;COL_SIZES[[#This Row],[col_len]]</f>
        <v>int_10_4</v>
      </c>
      <c r="B1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" s="113">
        <f>VLOOKUP(A167,DBMS_TYPE_SIZES[],2,FALSE)</f>
        <v>9</v>
      </c>
      <c r="D167" s="113">
        <f>VLOOKUP(A167,DBMS_TYPE_SIZES[],3,FALSE)</f>
        <v>4</v>
      </c>
      <c r="E167" s="114">
        <f>VLOOKUP(A167,DBMS_TYPE_SIZES[],4,FALSE)</f>
        <v>9</v>
      </c>
      <c r="F167" t="s">
        <v>80</v>
      </c>
      <c r="G167" t="s">
        <v>321</v>
      </c>
      <c r="H167" t="s">
        <v>20</v>
      </c>
      <c r="I167">
        <v>10</v>
      </c>
      <c r="J167">
        <v>4</v>
      </c>
    </row>
    <row r="168" spans="1:10">
      <c r="A168" s="112" t="str">
        <f>COL_SIZES[[#This Row],[datatype]]&amp;"_"&amp;COL_SIZES[[#This Row],[column_prec]]&amp;"_"&amp;COL_SIZES[[#This Row],[col_len]]</f>
        <v>int_10_4</v>
      </c>
      <c r="B1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" s="113">
        <f>VLOOKUP(A168,DBMS_TYPE_SIZES[],2,FALSE)</f>
        <v>9</v>
      </c>
      <c r="D168" s="113">
        <f>VLOOKUP(A168,DBMS_TYPE_SIZES[],3,FALSE)</f>
        <v>4</v>
      </c>
      <c r="E168" s="114">
        <f>VLOOKUP(A168,DBMS_TYPE_SIZES[],4,FALSE)</f>
        <v>9</v>
      </c>
      <c r="F168" t="s">
        <v>80</v>
      </c>
      <c r="G168" t="s">
        <v>282</v>
      </c>
      <c r="H168" t="s">
        <v>20</v>
      </c>
      <c r="I168">
        <v>10</v>
      </c>
      <c r="J168">
        <v>4</v>
      </c>
    </row>
    <row r="169" spans="1:10">
      <c r="A169" s="112" t="str">
        <f>COL_SIZES[[#This Row],[datatype]]&amp;"_"&amp;COL_SIZES[[#This Row],[column_prec]]&amp;"_"&amp;COL_SIZES[[#This Row],[col_len]]</f>
        <v>numeric_1_5</v>
      </c>
      <c r="B16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69" s="113">
        <f>VLOOKUP(A169,DBMS_TYPE_SIZES[],2,FALSE)</f>
        <v>5</v>
      </c>
      <c r="D169" s="113">
        <f>VLOOKUP(A169,DBMS_TYPE_SIZES[],3,FALSE)</f>
        <v>5</v>
      </c>
      <c r="E169" s="114">
        <f>VLOOKUP(A169,DBMS_TYPE_SIZES[],4,FALSE)</f>
        <v>5</v>
      </c>
      <c r="F169" t="s">
        <v>80</v>
      </c>
      <c r="G169" t="s">
        <v>677</v>
      </c>
      <c r="H169" t="s">
        <v>67</v>
      </c>
      <c r="I169">
        <v>1</v>
      </c>
      <c r="J169">
        <v>5</v>
      </c>
    </row>
    <row r="170" spans="1:10">
      <c r="A170" s="112" t="str">
        <f>COL_SIZES[[#This Row],[datatype]]&amp;"_"&amp;COL_SIZES[[#This Row],[column_prec]]&amp;"_"&amp;COL_SIZES[[#This Row],[col_len]]</f>
        <v>int_10_4</v>
      </c>
      <c r="B1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" s="113">
        <f>VLOOKUP(A170,DBMS_TYPE_SIZES[],2,FALSE)</f>
        <v>9</v>
      </c>
      <c r="D170" s="113">
        <f>VLOOKUP(A170,DBMS_TYPE_SIZES[],3,FALSE)</f>
        <v>4</v>
      </c>
      <c r="E170" s="114">
        <f>VLOOKUP(A170,DBMS_TYPE_SIZES[],4,FALSE)</f>
        <v>9</v>
      </c>
      <c r="F170" t="s">
        <v>80</v>
      </c>
      <c r="G170" t="s">
        <v>72</v>
      </c>
      <c r="H170" t="s">
        <v>20</v>
      </c>
      <c r="I170">
        <v>10</v>
      </c>
      <c r="J170">
        <v>4</v>
      </c>
    </row>
    <row r="171" spans="1:10">
      <c r="A171" s="112" t="str">
        <f>COL_SIZES[[#This Row],[datatype]]&amp;"_"&amp;COL_SIZES[[#This Row],[column_prec]]&amp;"_"&amp;COL_SIZES[[#This Row],[col_len]]</f>
        <v>int_10_4</v>
      </c>
      <c r="B1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" s="113">
        <f>VLOOKUP(A171,DBMS_TYPE_SIZES[],2,FALSE)</f>
        <v>9</v>
      </c>
      <c r="D171" s="113">
        <f>VLOOKUP(A171,DBMS_TYPE_SIZES[],3,FALSE)</f>
        <v>4</v>
      </c>
      <c r="E171" s="114">
        <f>VLOOKUP(A171,DBMS_TYPE_SIZES[],4,FALSE)</f>
        <v>9</v>
      </c>
      <c r="F171" t="s">
        <v>80</v>
      </c>
      <c r="G171" t="s">
        <v>309</v>
      </c>
      <c r="H171" t="s">
        <v>20</v>
      </c>
      <c r="I171">
        <v>10</v>
      </c>
      <c r="J171">
        <v>4</v>
      </c>
    </row>
    <row r="172" spans="1:10">
      <c r="A172" s="112" t="str">
        <f>COL_SIZES[[#This Row],[datatype]]&amp;"_"&amp;COL_SIZES[[#This Row],[column_prec]]&amp;"_"&amp;COL_SIZES[[#This Row],[col_len]]</f>
        <v>int_10_4</v>
      </c>
      <c r="B1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" s="113">
        <f>VLOOKUP(A172,DBMS_TYPE_SIZES[],2,FALSE)</f>
        <v>9</v>
      </c>
      <c r="D172" s="113">
        <f>VLOOKUP(A172,DBMS_TYPE_SIZES[],3,FALSE)</f>
        <v>4</v>
      </c>
      <c r="E172" s="114">
        <f>VLOOKUP(A172,DBMS_TYPE_SIZES[],4,FALSE)</f>
        <v>9</v>
      </c>
      <c r="F172" t="s">
        <v>80</v>
      </c>
      <c r="G172" t="s">
        <v>69</v>
      </c>
      <c r="H172" t="s">
        <v>20</v>
      </c>
      <c r="I172">
        <v>10</v>
      </c>
      <c r="J172">
        <v>4</v>
      </c>
    </row>
    <row r="173" spans="1:10">
      <c r="A173" s="112" t="str">
        <f>COL_SIZES[[#This Row],[datatype]]&amp;"_"&amp;COL_SIZES[[#This Row],[column_prec]]&amp;"_"&amp;COL_SIZES[[#This Row],[col_len]]</f>
        <v>int_10_4</v>
      </c>
      <c r="B1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" s="113">
        <f>VLOOKUP(A173,DBMS_TYPE_SIZES[],2,FALSE)</f>
        <v>9</v>
      </c>
      <c r="D173" s="113">
        <f>VLOOKUP(A173,DBMS_TYPE_SIZES[],3,FALSE)</f>
        <v>4</v>
      </c>
      <c r="E173" s="114">
        <f>VLOOKUP(A173,DBMS_TYPE_SIZES[],4,FALSE)</f>
        <v>9</v>
      </c>
      <c r="F173" t="s">
        <v>80</v>
      </c>
      <c r="G173" t="s">
        <v>353</v>
      </c>
      <c r="H173" t="s">
        <v>20</v>
      </c>
      <c r="I173">
        <v>10</v>
      </c>
      <c r="J173">
        <v>4</v>
      </c>
    </row>
    <row r="174" spans="1:10">
      <c r="A174" s="112" t="str">
        <f>COL_SIZES[[#This Row],[datatype]]&amp;"_"&amp;COL_SIZES[[#This Row],[column_prec]]&amp;"_"&amp;COL_SIZES[[#This Row],[col_len]]</f>
        <v>int_10_4</v>
      </c>
      <c r="B1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" s="113">
        <f>VLOOKUP(A174,DBMS_TYPE_SIZES[],2,FALSE)</f>
        <v>9</v>
      </c>
      <c r="D174" s="113">
        <f>VLOOKUP(A174,DBMS_TYPE_SIZES[],3,FALSE)</f>
        <v>4</v>
      </c>
      <c r="E174" s="114">
        <f>VLOOKUP(A174,DBMS_TYPE_SIZES[],4,FALSE)</f>
        <v>9</v>
      </c>
      <c r="F174" t="s">
        <v>80</v>
      </c>
      <c r="G174" t="s">
        <v>164</v>
      </c>
      <c r="H174" t="s">
        <v>20</v>
      </c>
      <c r="I174">
        <v>10</v>
      </c>
      <c r="J174">
        <v>4</v>
      </c>
    </row>
    <row r="175" spans="1:10">
      <c r="A175" s="112" t="str">
        <f>COL_SIZES[[#This Row],[datatype]]&amp;"_"&amp;COL_SIZES[[#This Row],[column_prec]]&amp;"_"&amp;COL_SIZES[[#This Row],[col_len]]</f>
        <v>varchar_0_32</v>
      </c>
      <c r="B17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75" s="113">
        <f>VLOOKUP(A175,DBMS_TYPE_SIZES[],2,FALSE)</f>
        <v>32</v>
      </c>
      <c r="D175" s="113">
        <f>VLOOKUP(A175,DBMS_TYPE_SIZES[],3,FALSE)</f>
        <v>32</v>
      </c>
      <c r="E175" s="114">
        <f>VLOOKUP(A175,DBMS_TYPE_SIZES[],4,FALSE)</f>
        <v>34</v>
      </c>
      <c r="F175" t="s">
        <v>82</v>
      </c>
      <c r="G175" t="s">
        <v>82</v>
      </c>
      <c r="H175" t="s">
        <v>92</v>
      </c>
      <c r="I175">
        <v>0</v>
      </c>
      <c r="J175">
        <v>32</v>
      </c>
    </row>
    <row r="176" spans="1:10">
      <c r="A176" s="112" t="str">
        <f>COL_SIZES[[#This Row],[datatype]]&amp;"_"&amp;COL_SIZES[[#This Row],[column_prec]]&amp;"_"&amp;COL_SIZES[[#This Row],[col_len]]</f>
        <v>varchar_0_32</v>
      </c>
      <c r="B17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76" s="113">
        <f>VLOOKUP(A176,DBMS_TYPE_SIZES[],2,FALSE)</f>
        <v>32</v>
      </c>
      <c r="D176" s="113">
        <f>VLOOKUP(A176,DBMS_TYPE_SIZES[],3,FALSE)</f>
        <v>32</v>
      </c>
      <c r="E176" s="114">
        <f>VLOOKUP(A176,DBMS_TYPE_SIZES[],4,FALSE)</f>
        <v>34</v>
      </c>
      <c r="F176" t="s">
        <v>82</v>
      </c>
      <c r="G176" t="s">
        <v>678</v>
      </c>
      <c r="H176" t="s">
        <v>92</v>
      </c>
      <c r="I176">
        <v>0</v>
      </c>
      <c r="J176">
        <v>32</v>
      </c>
    </row>
    <row r="177" spans="1:10">
      <c r="A177" s="112" t="str">
        <f>COL_SIZES[[#This Row],[datatype]]&amp;"_"&amp;COL_SIZES[[#This Row],[column_prec]]&amp;"_"&amp;COL_SIZES[[#This Row],[col_len]]</f>
        <v>int_10_4</v>
      </c>
      <c r="B1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" s="113">
        <f>VLOOKUP(A177,DBMS_TYPE_SIZES[],2,FALSE)</f>
        <v>9</v>
      </c>
      <c r="D177" s="113">
        <f>VLOOKUP(A177,DBMS_TYPE_SIZES[],3,FALSE)</f>
        <v>4</v>
      </c>
      <c r="E177" s="114">
        <f>VLOOKUP(A177,DBMS_TYPE_SIZES[],4,FALSE)</f>
        <v>9</v>
      </c>
      <c r="F177" t="s">
        <v>82</v>
      </c>
      <c r="G177" t="s">
        <v>83</v>
      </c>
      <c r="H177" t="s">
        <v>20</v>
      </c>
      <c r="I177">
        <v>10</v>
      </c>
      <c r="J177">
        <v>4</v>
      </c>
    </row>
    <row r="178" spans="1:10">
      <c r="A178" s="112" t="str">
        <f>COL_SIZES[[#This Row],[datatype]]&amp;"_"&amp;COL_SIZES[[#This Row],[column_prec]]&amp;"_"&amp;COL_SIZES[[#This Row],[col_len]]</f>
        <v>int_10_4</v>
      </c>
      <c r="B1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" s="113">
        <f>VLOOKUP(A178,DBMS_TYPE_SIZES[],2,FALSE)</f>
        <v>9</v>
      </c>
      <c r="D178" s="113">
        <f>VLOOKUP(A178,DBMS_TYPE_SIZES[],3,FALSE)</f>
        <v>4</v>
      </c>
      <c r="E178" s="114">
        <f>VLOOKUP(A178,DBMS_TYPE_SIZES[],4,FALSE)</f>
        <v>9</v>
      </c>
      <c r="F178" t="s">
        <v>82</v>
      </c>
      <c r="G178" t="s">
        <v>156</v>
      </c>
      <c r="H178" t="s">
        <v>20</v>
      </c>
      <c r="I178">
        <v>10</v>
      </c>
      <c r="J178">
        <v>4</v>
      </c>
    </row>
    <row r="179" spans="1:10">
      <c r="A179" s="112" t="str">
        <f>COL_SIZES[[#This Row],[datatype]]&amp;"_"&amp;COL_SIZES[[#This Row],[column_prec]]&amp;"_"&amp;COL_SIZES[[#This Row],[col_len]]</f>
        <v>int_10_4</v>
      </c>
      <c r="B1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" s="113">
        <f>VLOOKUP(A179,DBMS_TYPE_SIZES[],2,FALSE)</f>
        <v>9</v>
      </c>
      <c r="D179" s="113">
        <f>VLOOKUP(A179,DBMS_TYPE_SIZES[],3,FALSE)</f>
        <v>4</v>
      </c>
      <c r="E179" s="114">
        <f>VLOOKUP(A179,DBMS_TYPE_SIZES[],4,FALSE)</f>
        <v>9</v>
      </c>
      <c r="F179" t="s">
        <v>82</v>
      </c>
      <c r="G179" t="s">
        <v>164</v>
      </c>
      <c r="H179" t="s">
        <v>20</v>
      </c>
      <c r="I179">
        <v>10</v>
      </c>
      <c r="J179">
        <v>4</v>
      </c>
    </row>
    <row r="180" spans="1:10">
      <c r="A180" s="112" t="str">
        <f>COL_SIZES[[#This Row],[datatype]]&amp;"_"&amp;COL_SIZES[[#This Row],[column_prec]]&amp;"_"&amp;COL_SIZES[[#This Row],[col_len]]</f>
        <v>numeric_19_9</v>
      </c>
      <c r="B18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80" s="113">
        <f>VLOOKUP(A180,DBMS_TYPE_SIZES[],2,FALSE)</f>
        <v>9</v>
      </c>
      <c r="D180" s="113">
        <f>VLOOKUP(A180,DBMS_TYPE_SIZES[],3,FALSE)</f>
        <v>9</v>
      </c>
      <c r="E180" s="114">
        <f>VLOOKUP(A180,DBMS_TYPE_SIZES[],4,FALSE)</f>
        <v>9</v>
      </c>
      <c r="F180" t="s">
        <v>84</v>
      </c>
      <c r="G180" t="s">
        <v>85</v>
      </c>
      <c r="H180" t="s">
        <v>67</v>
      </c>
      <c r="I180">
        <v>19</v>
      </c>
      <c r="J180">
        <v>9</v>
      </c>
    </row>
    <row r="181" spans="1:10">
      <c r="A181" s="112" t="str">
        <f>COL_SIZES[[#This Row],[datatype]]&amp;"_"&amp;COL_SIZES[[#This Row],[column_prec]]&amp;"_"&amp;COL_SIZES[[#This Row],[col_len]]</f>
        <v>datetime_23_8</v>
      </c>
      <c r="B18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1" s="113">
        <f>VLOOKUP(A181,DBMS_TYPE_SIZES[],2,FALSE)</f>
        <v>7</v>
      </c>
      <c r="D181" s="113">
        <f>VLOOKUP(A181,DBMS_TYPE_SIZES[],3,FALSE)</f>
        <v>8</v>
      </c>
      <c r="E181" s="114">
        <f>VLOOKUP(A181,DBMS_TYPE_SIZES[],4,FALSE)</f>
        <v>10</v>
      </c>
      <c r="F181" t="s">
        <v>84</v>
      </c>
      <c r="G181" t="s">
        <v>679</v>
      </c>
      <c r="H181" t="s">
        <v>22</v>
      </c>
      <c r="I181">
        <v>23</v>
      </c>
      <c r="J181">
        <v>8</v>
      </c>
    </row>
    <row r="182" spans="1:10">
      <c r="A182" s="112" t="str">
        <f>COL_SIZES[[#This Row],[datatype]]&amp;"_"&amp;COL_SIZES[[#This Row],[column_prec]]&amp;"_"&amp;COL_SIZES[[#This Row],[col_len]]</f>
        <v>int_10_4</v>
      </c>
      <c r="B1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" s="113">
        <f>VLOOKUP(A182,DBMS_TYPE_SIZES[],2,FALSE)</f>
        <v>9</v>
      </c>
      <c r="D182" s="113">
        <f>VLOOKUP(A182,DBMS_TYPE_SIZES[],3,FALSE)</f>
        <v>4</v>
      </c>
      <c r="E182" s="114">
        <f>VLOOKUP(A182,DBMS_TYPE_SIZES[],4,FALSE)</f>
        <v>9</v>
      </c>
      <c r="F182" t="s">
        <v>84</v>
      </c>
      <c r="G182" t="s">
        <v>89</v>
      </c>
      <c r="H182" t="s">
        <v>20</v>
      </c>
      <c r="I182">
        <v>10</v>
      </c>
      <c r="J182">
        <v>4</v>
      </c>
    </row>
    <row r="183" spans="1:10">
      <c r="A183" s="112" t="str">
        <f>COL_SIZES[[#This Row],[datatype]]&amp;"_"&amp;COL_SIZES[[#This Row],[column_prec]]&amp;"_"&amp;COL_SIZES[[#This Row],[col_len]]</f>
        <v>datetime_23_8</v>
      </c>
      <c r="B1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3" s="113">
        <f>VLOOKUP(A183,DBMS_TYPE_SIZES[],2,FALSE)</f>
        <v>7</v>
      </c>
      <c r="D183" s="113">
        <f>VLOOKUP(A183,DBMS_TYPE_SIZES[],3,FALSE)</f>
        <v>8</v>
      </c>
      <c r="E183" s="114">
        <f>VLOOKUP(A183,DBMS_TYPE_SIZES[],4,FALSE)</f>
        <v>10</v>
      </c>
      <c r="F183" t="s">
        <v>84</v>
      </c>
      <c r="G183" t="s">
        <v>1445</v>
      </c>
      <c r="H183" t="s">
        <v>22</v>
      </c>
      <c r="I183">
        <v>23</v>
      </c>
      <c r="J183">
        <v>8</v>
      </c>
    </row>
    <row r="184" spans="1:10">
      <c r="A184" s="112" t="str">
        <f>COL_SIZES[[#This Row],[datatype]]&amp;"_"&amp;COL_SIZES[[#This Row],[column_prec]]&amp;"_"&amp;COL_SIZES[[#This Row],[col_len]]</f>
        <v>varchar_0_64</v>
      </c>
      <c r="B18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84" s="113">
        <f>VLOOKUP(A184,DBMS_TYPE_SIZES[],2,FALSE)</f>
        <v>64</v>
      </c>
      <c r="D184" s="113">
        <f>VLOOKUP(A184,DBMS_TYPE_SIZES[],3,FALSE)</f>
        <v>64</v>
      </c>
      <c r="E184" s="114">
        <f>VLOOKUP(A184,DBMS_TYPE_SIZES[],4,FALSE)</f>
        <v>66</v>
      </c>
      <c r="F184" t="s">
        <v>84</v>
      </c>
      <c r="G184" t="s">
        <v>91</v>
      </c>
      <c r="H184" t="s">
        <v>92</v>
      </c>
      <c r="I184">
        <v>0</v>
      </c>
      <c r="J184">
        <v>64</v>
      </c>
    </row>
    <row r="185" spans="1:10">
      <c r="A185" s="112" t="str">
        <f>COL_SIZES[[#This Row],[datatype]]&amp;"_"&amp;COL_SIZES[[#This Row],[column_prec]]&amp;"_"&amp;COL_SIZES[[#This Row],[col_len]]</f>
        <v>int_10_4</v>
      </c>
      <c r="B1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" s="113">
        <f>VLOOKUP(A185,DBMS_TYPE_SIZES[],2,FALSE)</f>
        <v>9</v>
      </c>
      <c r="D185" s="113">
        <f>VLOOKUP(A185,DBMS_TYPE_SIZES[],3,FALSE)</f>
        <v>4</v>
      </c>
      <c r="E185" s="114">
        <f>VLOOKUP(A185,DBMS_TYPE_SIZES[],4,FALSE)</f>
        <v>9</v>
      </c>
      <c r="F185" t="s">
        <v>84</v>
      </c>
      <c r="G185" t="s">
        <v>680</v>
      </c>
      <c r="H185" t="s">
        <v>20</v>
      </c>
      <c r="I185">
        <v>10</v>
      </c>
      <c r="J185">
        <v>4</v>
      </c>
    </row>
    <row r="186" spans="1:10">
      <c r="A186" s="112" t="str">
        <f>COL_SIZES[[#This Row],[datatype]]&amp;"_"&amp;COL_SIZES[[#This Row],[column_prec]]&amp;"_"&amp;COL_SIZES[[#This Row],[col_len]]</f>
        <v>int_10_4</v>
      </c>
      <c r="B1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" s="113">
        <f>VLOOKUP(A186,DBMS_TYPE_SIZES[],2,FALSE)</f>
        <v>9</v>
      </c>
      <c r="D186" s="113">
        <f>VLOOKUP(A186,DBMS_TYPE_SIZES[],3,FALSE)</f>
        <v>4</v>
      </c>
      <c r="E186" s="114">
        <f>VLOOKUP(A186,DBMS_TYPE_SIZES[],4,FALSE)</f>
        <v>9</v>
      </c>
      <c r="F186" t="s">
        <v>84</v>
      </c>
      <c r="G186" t="s">
        <v>681</v>
      </c>
      <c r="H186" t="s">
        <v>20</v>
      </c>
      <c r="I186">
        <v>10</v>
      </c>
      <c r="J186">
        <v>4</v>
      </c>
    </row>
    <row r="187" spans="1:10">
      <c r="A187" s="112" t="str">
        <f>COL_SIZES[[#This Row],[datatype]]&amp;"_"&amp;COL_SIZES[[#This Row],[column_prec]]&amp;"_"&amp;COL_SIZES[[#This Row],[col_len]]</f>
        <v>int_10_4</v>
      </c>
      <c r="B1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" s="113">
        <f>VLOOKUP(A187,DBMS_TYPE_SIZES[],2,FALSE)</f>
        <v>9</v>
      </c>
      <c r="D187" s="113">
        <f>VLOOKUP(A187,DBMS_TYPE_SIZES[],3,FALSE)</f>
        <v>4</v>
      </c>
      <c r="E187" s="114">
        <f>VLOOKUP(A187,DBMS_TYPE_SIZES[],4,FALSE)</f>
        <v>9</v>
      </c>
      <c r="F187" t="s">
        <v>84</v>
      </c>
      <c r="G187" t="s">
        <v>682</v>
      </c>
      <c r="H187" t="s">
        <v>20</v>
      </c>
      <c r="I187">
        <v>10</v>
      </c>
      <c r="J187">
        <v>4</v>
      </c>
    </row>
    <row r="188" spans="1:10">
      <c r="A188" s="112" t="str">
        <f>COL_SIZES[[#This Row],[datatype]]&amp;"_"&amp;COL_SIZES[[#This Row],[column_prec]]&amp;"_"&amp;COL_SIZES[[#This Row],[col_len]]</f>
        <v>int_10_4</v>
      </c>
      <c r="B1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" s="113">
        <f>VLOOKUP(A188,DBMS_TYPE_SIZES[],2,FALSE)</f>
        <v>9</v>
      </c>
      <c r="D188" s="113">
        <f>VLOOKUP(A188,DBMS_TYPE_SIZES[],3,FALSE)</f>
        <v>4</v>
      </c>
      <c r="E188" s="114">
        <f>VLOOKUP(A188,DBMS_TYPE_SIZES[],4,FALSE)</f>
        <v>9</v>
      </c>
      <c r="F188" t="s">
        <v>84</v>
      </c>
      <c r="G188" t="s">
        <v>86</v>
      </c>
      <c r="H188" t="s">
        <v>20</v>
      </c>
      <c r="I188">
        <v>10</v>
      </c>
      <c r="J188">
        <v>4</v>
      </c>
    </row>
    <row r="189" spans="1:10">
      <c r="A189" s="112" t="str">
        <f>COL_SIZES[[#This Row],[datatype]]&amp;"_"&amp;COL_SIZES[[#This Row],[column_prec]]&amp;"_"&amp;COL_SIZES[[#This Row],[col_len]]</f>
        <v>int_10_4</v>
      </c>
      <c r="B1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" s="113">
        <f>VLOOKUP(A189,DBMS_TYPE_SIZES[],2,FALSE)</f>
        <v>9</v>
      </c>
      <c r="D189" s="113">
        <f>VLOOKUP(A189,DBMS_TYPE_SIZES[],3,FALSE)</f>
        <v>4</v>
      </c>
      <c r="E189" s="114">
        <f>VLOOKUP(A189,DBMS_TYPE_SIZES[],4,FALSE)</f>
        <v>9</v>
      </c>
      <c r="F189" t="s">
        <v>84</v>
      </c>
      <c r="G189" t="s">
        <v>700</v>
      </c>
      <c r="H189" t="s">
        <v>20</v>
      </c>
      <c r="I189">
        <v>10</v>
      </c>
      <c r="J189">
        <v>4</v>
      </c>
    </row>
    <row r="190" spans="1:10">
      <c r="A190" s="112" t="str">
        <f>COL_SIZES[[#This Row],[datatype]]&amp;"_"&amp;COL_SIZES[[#This Row],[column_prec]]&amp;"_"&amp;COL_SIZES[[#This Row],[col_len]]</f>
        <v>numeric_19_9</v>
      </c>
      <c r="B19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90" s="113">
        <f>VLOOKUP(A190,DBMS_TYPE_SIZES[],2,FALSE)</f>
        <v>9</v>
      </c>
      <c r="D190" s="113">
        <f>VLOOKUP(A190,DBMS_TYPE_SIZES[],3,FALSE)</f>
        <v>9</v>
      </c>
      <c r="E190" s="114">
        <f>VLOOKUP(A190,DBMS_TYPE_SIZES[],4,FALSE)</f>
        <v>9</v>
      </c>
      <c r="F190" t="s">
        <v>1446</v>
      </c>
      <c r="G190" t="s">
        <v>85</v>
      </c>
      <c r="H190" t="s">
        <v>67</v>
      </c>
      <c r="I190">
        <v>19</v>
      </c>
      <c r="J190">
        <v>9</v>
      </c>
    </row>
    <row r="191" spans="1:10">
      <c r="A191" s="112" t="str">
        <f>COL_SIZES[[#This Row],[datatype]]&amp;"_"&amp;COL_SIZES[[#This Row],[column_prec]]&amp;"_"&amp;COL_SIZES[[#This Row],[col_len]]</f>
        <v>numeric_1_5</v>
      </c>
      <c r="B19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191" s="113">
        <f>VLOOKUP(A191,DBMS_TYPE_SIZES[],2,FALSE)</f>
        <v>5</v>
      </c>
      <c r="D191" s="113">
        <f>VLOOKUP(A191,DBMS_TYPE_SIZES[],3,FALSE)</f>
        <v>5</v>
      </c>
      <c r="E191" s="114">
        <f>VLOOKUP(A191,DBMS_TYPE_SIZES[],4,FALSE)</f>
        <v>5</v>
      </c>
      <c r="F191" t="s">
        <v>88</v>
      </c>
      <c r="G191" t="s">
        <v>596</v>
      </c>
      <c r="H191" t="s">
        <v>67</v>
      </c>
      <c r="I191">
        <v>1</v>
      </c>
      <c r="J191">
        <v>5</v>
      </c>
    </row>
    <row r="192" spans="1:10">
      <c r="A192" s="112" t="str">
        <f>COL_SIZES[[#This Row],[datatype]]&amp;"_"&amp;COL_SIZES[[#This Row],[column_prec]]&amp;"_"&amp;COL_SIZES[[#This Row],[col_len]]</f>
        <v>int_10_4</v>
      </c>
      <c r="B1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" s="113">
        <f>VLOOKUP(A192,DBMS_TYPE_SIZES[],2,FALSE)</f>
        <v>9</v>
      </c>
      <c r="D192" s="113">
        <f>VLOOKUP(A192,DBMS_TYPE_SIZES[],3,FALSE)</f>
        <v>4</v>
      </c>
      <c r="E192" s="114">
        <f>VLOOKUP(A192,DBMS_TYPE_SIZES[],4,FALSE)</f>
        <v>9</v>
      </c>
      <c r="F192" t="s">
        <v>88</v>
      </c>
      <c r="G192" t="s">
        <v>154</v>
      </c>
      <c r="H192" t="s">
        <v>20</v>
      </c>
      <c r="I192">
        <v>10</v>
      </c>
      <c r="J192">
        <v>4</v>
      </c>
    </row>
    <row r="193" spans="1:10">
      <c r="A193" s="112" t="str">
        <f>COL_SIZES[[#This Row],[datatype]]&amp;"_"&amp;COL_SIZES[[#This Row],[column_prec]]&amp;"_"&amp;COL_SIZES[[#This Row],[col_len]]</f>
        <v>int_10_4</v>
      </c>
      <c r="B1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" s="113">
        <f>VLOOKUP(A193,DBMS_TYPE_SIZES[],2,FALSE)</f>
        <v>9</v>
      </c>
      <c r="D193" s="113">
        <f>VLOOKUP(A193,DBMS_TYPE_SIZES[],3,FALSE)</f>
        <v>4</v>
      </c>
      <c r="E193" s="114">
        <f>VLOOKUP(A193,DBMS_TYPE_SIZES[],4,FALSE)</f>
        <v>9</v>
      </c>
      <c r="F193" t="s">
        <v>88</v>
      </c>
      <c r="G193" t="s">
        <v>89</v>
      </c>
      <c r="H193" t="s">
        <v>20</v>
      </c>
      <c r="I193">
        <v>10</v>
      </c>
      <c r="J193">
        <v>4</v>
      </c>
    </row>
    <row r="194" spans="1:10">
      <c r="A194" s="112" t="str">
        <f>COL_SIZES[[#This Row],[datatype]]&amp;"_"&amp;COL_SIZES[[#This Row],[column_prec]]&amp;"_"&amp;COL_SIZES[[#This Row],[col_len]]</f>
        <v>int_10_4</v>
      </c>
      <c r="B1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" s="113">
        <f>VLOOKUP(A194,DBMS_TYPE_SIZES[],2,FALSE)</f>
        <v>9</v>
      </c>
      <c r="D194" s="113">
        <f>VLOOKUP(A194,DBMS_TYPE_SIZES[],3,FALSE)</f>
        <v>4</v>
      </c>
      <c r="E194" s="114">
        <f>VLOOKUP(A194,DBMS_TYPE_SIZES[],4,FALSE)</f>
        <v>9</v>
      </c>
      <c r="F194" t="s">
        <v>88</v>
      </c>
      <c r="G194" t="s">
        <v>684</v>
      </c>
      <c r="H194" t="s">
        <v>20</v>
      </c>
      <c r="I194">
        <v>10</v>
      </c>
      <c r="J194">
        <v>4</v>
      </c>
    </row>
    <row r="195" spans="1:10">
      <c r="A195" s="112" t="str">
        <f>COL_SIZES[[#This Row],[datatype]]&amp;"_"&amp;COL_SIZES[[#This Row],[column_prec]]&amp;"_"&amp;COL_SIZES[[#This Row],[col_len]]</f>
        <v>int_10_4</v>
      </c>
      <c r="B1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" s="113">
        <f>VLOOKUP(A195,DBMS_TYPE_SIZES[],2,FALSE)</f>
        <v>9</v>
      </c>
      <c r="D195" s="113">
        <f>VLOOKUP(A195,DBMS_TYPE_SIZES[],3,FALSE)</f>
        <v>4</v>
      </c>
      <c r="E195" s="114">
        <f>VLOOKUP(A195,DBMS_TYPE_SIZES[],4,FALSE)</f>
        <v>9</v>
      </c>
      <c r="F195" t="s">
        <v>88</v>
      </c>
      <c r="G195" t="s">
        <v>685</v>
      </c>
      <c r="H195" t="s">
        <v>20</v>
      </c>
      <c r="I195">
        <v>10</v>
      </c>
      <c r="J195">
        <v>4</v>
      </c>
    </row>
    <row r="196" spans="1:10">
      <c r="A196" s="112" t="str">
        <f>COL_SIZES[[#This Row],[datatype]]&amp;"_"&amp;COL_SIZES[[#This Row],[column_prec]]&amp;"_"&amp;COL_SIZES[[#This Row],[col_len]]</f>
        <v>int_10_4</v>
      </c>
      <c r="B1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" s="113">
        <f>VLOOKUP(A196,DBMS_TYPE_SIZES[],2,FALSE)</f>
        <v>9</v>
      </c>
      <c r="D196" s="113">
        <f>VLOOKUP(A196,DBMS_TYPE_SIZES[],3,FALSE)</f>
        <v>4</v>
      </c>
      <c r="E196" s="114">
        <f>VLOOKUP(A196,DBMS_TYPE_SIZES[],4,FALSE)</f>
        <v>9</v>
      </c>
      <c r="F196" t="s">
        <v>88</v>
      </c>
      <c r="G196" t="s">
        <v>686</v>
      </c>
      <c r="H196" t="s">
        <v>20</v>
      </c>
      <c r="I196">
        <v>10</v>
      </c>
      <c r="J196">
        <v>4</v>
      </c>
    </row>
    <row r="197" spans="1:10">
      <c r="A197" s="112" t="str">
        <f>COL_SIZES[[#This Row],[datatype]]&amp;"_"&amp;COL_SIZES[[#This Row],[column_prec]]&amp;"_"&amp;COL_SIZES[[#This Row],[col_len]]</f>
        <v>int_10_4</v>
      </c>
      <c r="B1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" s="113">
        <f>VLOOKUP(A197,DBMS_TYPE_SIZES[],2,FALSE)</f>
        <v>9</v>
      </c>
      <c r="D197" s="113">
        <f>VLOOKUP(A197,DBMS_TYPE_SIZES[],3,FALSE)</f>
        <v>4</v>
      </c>
      <c r="E197" s="114">
        <f>VLOOKUP(A197,DBMS_TYPE_SIZES[],4,FALSE)</f>
        <v>9</v>
      </c>
      <c r="F197" t="s">
        <v>88</v>
      </c>
      <c r="G197" t="s">
        <v>687</v>
      </c>
      <c r="H197" t="s">
        <v>20</v>
      </c>
      <c r="I197">
        <v>10</v>
      </c>
      <c r="J197">
        <v>4</v>
      </c>
    </row>
    <row r="198" spans="1:10">
      <c r="A198" s="112" t="str">
        <f>COL_SIZES[[#This Row],[datatype]]&amp;"_"&amp;COL_SIZES[[#This Row],[column_prec]]&amp;"_"&amp;COL_SIZES[[#This Row],[col_len]]</f>
        <v>int_10_4</v>
      </c>
      <c r="B1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" s="113">
        <f>VLOOKUP(A198,DBMS_TYPE_SIZES[],2,FALSE)</f>
        <v>9</v>
      </c>
      <c r="D198" s="113">
        <f>VLOOKUP(A198,DBMS_TYPE_SIZES[],3,FALSE)</f>
        <v>4</v>
      </c>
      <c r="E198" s="114">
        <f>VLOOKUP(A198,DBMS_TYPE_SIZES[],4,FALSE)</f>
        <v>9</v>
      </c>
      <c r="F198" t="s">
        <v>88</v>
      </c>
      <c r="G198" t="s">
        <v>1447</v>
      </c>
      <c r="H198" t="s">
        <v>20</v>
      </c>
      <c r="I198">
        <v>10</v>
      </c>
      <c r="J198">
        <v>4</v>
      </c>
    </row>
    <row r="199" spans="1:10">
      <c r="A199" s="112" t="str">
        <f>COL_SIZES[[#This Row],[datatype]]&amp;"_"&amp;COL_SIZES[[#This Row],[column_prec]]&amp;"_"&amp;COL_SIZES[[#This Row],[col_len]]</f>
        <v>int_10_4</v>
      </c>
      <c r="B1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" s="113">
        <f>VLOOKUP(A199,DBMS_TYPE_SIZES[],2,FALSE)</f>
        <v>9</v>
      </c>
      <c r="D199" s="113">
        <f>VLOOKUP(A199,DBMS_TYPE_SIZES[],3,FALSE)</f>
        <v>4</v>
      </c>
      <c r="E199" s="114">
        <f>VLOOKUP(A199,DBMS_TYPE_SIZES[],4,FALSE)</f>
        <v>9</v>
      </c>
      <c r="F199" t="s">
        <v>90</v>
      </c>
      <c r="G199" t="s">
        <v>688</v>
      </c>
      <c r="H199" t="s">
        <v>20</v>
      </c>
      <c r="I199">
        <v>10</v>
      </c>
      <c r="J199">
        <v>4</v>
      </c>
    </row>
    <row r="200" spans="1:10">
      <c r="A200" s="112" t="str">
        <f>COL_SIZES[[#This Row],[datatype]]&amp;"_"&amp;COL_SIZES[[#This Row],[column_prec]]&amp;"_"&amp;COL_SIZES[[#This Row],[col_len]]</f>
        <v>datetime_23_8</v>
      </c>
      <c r="B20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0" s="113">
        <f>VLOOKUP(A200,DBMS_TYPE_SIZES[],2,FALSE)</f>
        <v>7</v>
      </c>
      <c r="D200" s="113">
        <f>VLOOKUP(A200,DBMS_TYPE_SIZES[],3,FALSE)</f>
        <v>8</v>
      </c>
      <c r="E200" s="114">
        <f>VLOOKUP(A200,DBMS_TYPE_SIZES[],4,FALSE)</f>
        <v>10</v>
      </c>
      <c r="F200" t="s">
        <v>90</v>
      </c>
      <c r="G200" t="s">
        <v>606</v>
      </c>
      <c r="H200" t="s">
        <v>22</v>
      </c>
      <c r="I200">
        <v>23</v>
      </c>
      <c r="J200">
        <v>8</v>
      </c>
    </row>
    <row r="201" spans="1:10">
      <c r="A201" s="112" t="str">
        <f>COL_SIZES[[#This Row],[datatype]]&amp;"_"&amp;COL_SIZES[[#This Row],[column_prec]]&amp;"_"&amp;COL_SIZES[[#This Row],[col_len]]</f>
        <v>datetime_23_8</v>
      </c>
      <c r="B2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1" s="113">
        <f>VLOOKUP(A201,DBMS_TYPE_SIZES[],2,FALSE)</f>
        <v>7</v>
      </c>
      <c r="D201" s="113">
        <f>VLOOKUP(A201,DBMS_TYPE_SIZES[],3,FALSE)</f>
        <v>8</v>
      </c>
      <c r="E201" s="114">
        <f>VLOOKUP(A201,DBMS_TYPE_SIZES[],4,FALSE)</f>
        <v>10</v>
      </c>
      <c r="F201" t="s">
        <v>90</v>
      </c>
      <c r="G201" t="s">
        <v>607</v>
      </c>
      <c r="H201" t="s">
        <v>22</v>
      </c>
      <c r="I201">
        <v>23</v>
      </c>
      <c r="J201">
        <v>8</v>
      </c>
    </row>
    <row r="202" spans="1:10">
      <c r="A202" s="112" t="str">
        <f>COL_SIZES[[#This Row],[datatype]]&amp;"_"&amp;COL_SIZES[[#This Row],[column_prec]]&amp;"_"&amp;COL_SIZES[[#This Row],[col_len]]</f>
        <v>varchar_0_64</v>
      </c>
      <c r="B20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02" s="113">
        <f>VLOOKUP(A202,DBMS_TYPE_SIZES[],2,FALSE)</f>
        <v>64</v>
      </c>
      <c r="D202" s="113">
        <f>VLOOKUP(A202,DBMS_TYPE_SIZES[],3,FALSE)</f>
        <v>64</v>
      </c>
      <c r="E202" s="114">
        <f>VLOOKUP(A202,DBMS_TYPE_SIZES[],4,FALSE)</f>
        <v>66</v>
      </c>
      <c r="F202" t="s">
        <v>90</v>
      </c>
      <c r="G202" t="s">
        <v>91</v>
      </c>
      <c r="H202" t="s">
        <v>92</v>
      </c>
      <c r="I202">
        <v>0</v>
      </c>
      <c r="J202">
        <v>64</v>
      </c>
    </row>
    <row r="203" spans="1:10">
      <c r="A203" s="112" t="str">
        <f>COL_SIZES[[#This Row],[datatype]]&amp;"_"&amp;COL_SIZES[[#This Row],[column_prec]]&amp;"_"&amp;COL_SIZES[[#This Row],[col_len]]</f>
        <v>varchar_0_32</v>
      </c>
      <c r="B20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03" s="113">
        <f>VLOOKUP(A203,DBMS_TYPE_SIZES[],2,FALSE)</f>
        <v>32</v>
      </c>
      <c r="D203" s="113">
        <f>VLOOKUP(A203,DBMS_TYPE_SIZES[],3,FALSE)</f>
        <v>32</v>
      </c>
      <c r="E203" s="114">
        <f>VLOOKUP(A203,DBMS_TYPE_SIZES[],4,FALSE)</f>
        <v>34</v>
      </c>
      <c r="F203" t="s">
        <v>90</v>
      </c>
      <c r="G203" t="s">
        <v>106</v>
      </c>
      <c r="H203" t="s">
        <v>92</v>
      </c>
      <c r="I203">
        <v>0</v>
      </c>
      <c r="J203">
        <v>32</v>
      </c>
    </row>
    <row r="204" spans="1:10">
      <c r="A204" s="112" t="str">
        <f>COL_SIZES[[#This Row],[datatype]]&amp;"_"&amp;COL_SIZES[[#This Row],[column_prec]]&amp;"_"&amp;COL_SIZES[[#This Row],[col_len]]</f>
        <v>varchar_0_32</v>
      </c>
      <c r="B20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04" s="113">
        <f>VLOOKUP(A204,DBMS_TYPE_SIZES[],2,FALSE)</f>
        <v>32</v>
      </c>
      <c r="D204" s="113">
        <f>VLOOKUP(A204,DBMS_TYPE_SIZES[],3,FALSE)</f>
        <v>32</v>
      </c>
      <c r="E204" s="114">
        <f>VLOOKUP(A204,DBMS_TYPE_SIZES[],4,FALSE)</f>
        <v>34</v>
      </c>
      <c r="F204" t="s">
        <v>90</v>
      </c>
      <c r="G204" t="s">
        <v>689</v>
      </c>
      <c r="H204" t="s">
        <v>92</v>
      </c>
      <c r="I204">
        <v>0</v>
      </c>
      <c r="J204">
        <v>32</v>
      </c>
    </row>
    <row r="205" spans="1:10">
      <c r="A205" s="112" t="str">
        <f>COL_SIZES[[#This Row],[datatype]]&amp;"_"&amp;COL_SIZES[[#This Row],[column_prec]]&amp;"_"&amp;COL_SIZES[[#This Row],[col_len]]</f>
        <v>datetime_23_8</v>
      </c>
      <c r="B2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5" s="113">
        <f>VLOOKUP(A205,DBMS_TYPE_SIZES[],2,FALSE)</f>
        <v>7</v>
      </c>
      <c r="D205" s="113">
        <f>VLOOKUP(A205,DBMS_TYPE_SIZES[],3,FALSE)</f>
        <v>8</v>
      </c>
      <c r="E205" s="114">
        <f>VLOOKUP(A205,DBMS_TYPE_SIZES[],4,FALSE)</f>
        <v>10</v>
      </c>
      <c r="F205" t="s">
        <v>90</v>
      </c>
      <c r="G205" t="s">
        <v>690</v>
      </c>
      <c r="H205" t="s">
        <v>22</v>
      </c>
      <c r="I205">
        <v>23</v>
      </c>
      <c r="J205">
        <v>8</v>
      </c>
    </row>
    <row r="206" spans="1:10">
      <c r="A206" s="112" t="str">
        <f>COL_SIZES[[#This Row],[datatype]]&amp;"_"&amp;COL_SIZES[[#This Row],[column_prec]]&amp;"_"&amp;COL_SIZES[[#This Row],[col_len]]</f>
        <v>datetime_23_8</v>
      </c>
      <c r="B20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6" s="113">
        <f>VLOOKUP(A206,DBMS_TYPE_SIZES[],2,FALSE)</f>
        <v>7</v>
      </c>
      <c r="D206" s="113">
        <f>VLOOKUP(A206,DBMS_TYPE_SIZES[],3,FALSE)</f>
        <v>8</v>
      </c>
      <c r="E206" s="114">
        <f>VLOOKUP(A206,DBMS_TYPE_SIZES[],4,FALSE)</f>
        <v>10</v>
      </c>
      <c r="F206" t="s">
        <v>90</v>
      </c>
      <c r="G206" t="s">
        <v>691</v>
      </c>
      <c r="H206" t="s">
        <v>22</v>
      </c>
      <c r="I206">
        <v>23</v>
      </c>
      <c r="J206">
        <v>8</v>
      </c>
    </row>
    <row r="207" spans="1:10">
      <c r="A207" s="112" t="str">
        <f>COL_SIZES[[#This Row],[datatype]]&amp;"_"&amp;COL_SIZES[[#This Row],[column_prec]]&amp;"_"&amp;COL_SIZES[[#This Row],[col_len]]</f>
        <v>varchar_0_32</v>
      </c>
      <c r="B20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07" s="113">
        <f>VLOOKUP(A207,DBMS_TYPE_SIZES[],2,FALSE)</f>
        <v>32</v>
      </c>
      <c r="D207" s="113">
        <f>VLOOKUP(A207,DBMS_TYPE_SIZES[],3,FALSE)</f>
        <v>32</v>
      </c>
      <c r="E207" s="114">
        <f>VLOOKUP(A207,DBMS_TYPE_SIZES[],4,FALSE)</f>
        <v>34</v>
      </c>
      <c r="F207" t="s">
        <v>90</v>
      </c>
      <c r="G207" t="s">
        <v>217</v>
      </c>
      <c r="H207" t="s">
        <v>92</v>
      </c>
      <c r="I207">
        <v>0</v>
      </c>
      <c r="J207">
        <v>32</v>
      </c>
    </row>
    <row r="208" spans="1:10">
      <c r="A208" s="112" t="str">
        <f>COL_SIZES[[#This Row],[datatype]]&amp;"_"&amp;COL_SIZES[[#This Row],[column_prec]]&amp;"_"&amp;COL_SIZES[[#This Row],[col_len]]</f>
        <v>varchar_0_32</v>
      </c>
      <c r="B20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08" s="113">
        <f>VLOOKUP(A208,DBMS_TYPE_SIZES[],2,FALSE)</f>
        <v>32</v>
      </c>
      <c r="D208" s="113">
        <f>VLOOKUP(A208,DBMS_TYPE_SIZES[],3,FALSE)</f>
        <v>32</v>
      </c>
      <c r="E208" s="114">
        <f>VLOOKUP(A208,DBMS_TYPE_SIZES[],4,FALSE)</f>
        <v>34</v>
      </c>
      <c r="F208" t="s">
        <v>90</v>
      </c>
      <c r="G208" t="s">
        <v>93</v>
      </c>
      <c r="H208" t="s">
        <v>92</v>
      </c>
      <c r="I208">
        <v>0</v>
      </c>
      <c r="J208">
        <v>32</v>
      </c>
    </row>
    <row r="209" spans="1:10">
      <c r="A209" s="112" t="str">
        <f>COL_SIZES[[#This Row],[datatype]]&amp;"_"&amp;COL_SIZES[[#This Row],[column_prec]]&amp;"_"&amp;COL_SIZES[[#This Row],[col_len]]</f>
        <v>int_10_4</v>
      </c>
      <c r="B2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" s="113">
        <f>VLOOKUP(A209,DBMS_TYPE_SIZES[],2,FALSE)</f>
        <v>9</v>
      </c>
      <c r="D209" s="113">
        <f>VLOOKUP(A209,DBMS_TYPE_SIZES[],3,FALSE)</f>
        <v>4</v>
      </c>
      <c r="E209" s="114">
        <f>VLOOKUP(A209,DBMS_TYPE_SIZES[],4,FALSE)</f>
        <v>9</v>
      </c>
      <c r="F209" t="s">
        <v>692</v>
      </c>
      <c r="G209" t="s">
        <v>156</v>
      </c>
      <c r="H209" t="s">
        <v>20</v>
      </c>
      <c r="I209">
        <v>10</v>
      </c>
      <c r="J209">
        <v>4</v>
      </c>
    </row>
    <row r="210" spans="1:10">
      <c r="A210" s="112" t="str">
        <f>COL_SIZES[[#This Row],[datatype]]&amp;"_"&amp;COL_SIZES[[#This Row],[column_prec]]&amp;"_"&amp;COL_SIZES[[#This Row],[col_len]]</f>
        <v>varchar_0_255</v>
      </c>
      <c r="B2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0" s="113">
        <f>VLOOKUP(A210,DBMS_TYPE_SIZES[],2,FALSE)</f>
        <v>255</v>
      </c>
      <c r="D210" s="113">
        <f>VLOOKUP(A210,DBMS_TYPE_SIZES[],3,FALSE)</f>
        <v>255</v>
      </c>
      <c r="E210" s="114">
        <f>VLOOKUP(A210,DBMS_TYPE_SIZES[],4,FALSE)</f>
        <v>257</v>
      </c>
      <c r="F210" t="s">
        <v>692</v>
      </c>
      <c r="G210" t="s">
        <v>683</v>
      </c>
      <c r="H210" t="s">
        <v>92</v>
      </c>
      <c r="I210">
        <v>0</v>
      </c>
      <c r="J210">
        <v>255</v>
      </c>
    </row>
    <row r="211" spans="1:10">
      <c r="A211" s="112" t="str">
        <f>COL_SIZES[[#This Row],[datatype]]&amp;"_"&amp;COL_SIZES[[#This Row],[column_prec]]&amp;"_"&amp;COL_SIZES[[#This Row],[col_len]]</f>
        <v>int_10_4</v>
      </c>
      <c r="B2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" s="113">
        <f>VLOOKUP(A211,DBMS_TYPE_SIZES[],2,FALSE)</f>
        <v>9</v>
      </c>
      <c r="D211" s="113">
        <f>VLOOKUP(A211,DBMS_TYPE_SIZES[],3,FALSE)</f>
        <v>4</v>
      </c>
      <c r="E211" s="114">
        <f>VLOOKUP(A211,DBMS_TYPE_SIZES[],4,FALSE)</f>
        <v>9</v>
      </c>
      <c r="F211" t="s">
        <v>692</v>
      </c>
      <c r="G211" t="s">
        <v>89</v>
      </c>
      <c r="H211" t="s">
        <v>20</v>
      </c>
      <c r="I211">
        <v>10</v>
      </c>
      <c r="J211">
        <v>4</v>
      </c>
    </row>
    <row r="212" spans="1:10">
      <c r="A212" s="112" t="str">
        <f>COL_SIZES[[#This Row],[datatype]]&amp;"_"&amp;COL_SIZES[[#This Row],[column_prec]]&amp;"_"&amp;COL_SIZES[[#This Row],[col_len]]</f>
        <v>int_10_4</v>
      </c>
      <c r="B2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" s="113">
        <f>VLOOKUP(A212,DBMS_TYPE_SIZES[],2,FALSE)</f>
        <v>9</v>
      </c>
      <c r="D212" s="113">
        <f>VLOOKUP(A212,DBMS_TYPE_SIZES[],3,FALSE)</f>
        <v>4</v>
      </c>
      <c r="E212" s="114">
        <f>VLOOKUP(A212,DBMS_TYPE_SIZES[],4,FALSE)</f>
        <v>9</v>
      </c>
      <c r="F212" t="s">
        <v>692</v>
      </c>
      <c r="G212" t="s">
        <v>693</v>
      </c>
      <c r="H212" t="s">
        <v>20</v>
      </c>
      <c r="I212">
        <v>10</v>
      </c>
      <c r="J212">
        <v>4</v>
      </c>
    </row>
    <row r="213" spans="1:10">
      <c r="A213" s="112" t="str">
        <f>COL_SIZES[[#This Row],[datatype]]&amp;"_"&amp;COL_SIZES[[#This Row],[column_prec]]&amp;"_"&amp;COL_SIZES[[#This Row],[col_len]]</f>
        <v>int_10_4</v>
      </c>
      <c r="B2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" s="113">
        <f>VLOOKUP(A213,DBMS_TYPE_SIZES[],2,FALSE)</f>
        <v>9</v>
      </c>
      <c r="D213" s="113">
        <f>VLOOKUP(A213,DBMS_TYPE_SIZES[],3,FALSE)</f>
        <v>4</v>
      </c>
      <c r="E213" s="114">
        <f>VLOOKUP(A213,DBMS_TYPE_SIZES[],4,FALSE)</f>
        <v>9</v>
      </c>
      <c r="F213" t="s">
        <v>692</v>
      </c>
      <c r="G213" t="s">
        <v>694</v>
      </c>
      <c r="H213" t="s">
        <v>20</v>
      </c>
      <c r="I213">
        <v>10</v>
      </c>
      <c r="J213">
        <v>4</v>
      </c>
    </row>
    <row r="214" spans="1:10">
      <c r="A214" s="112" t="str">
        <f>COL_SIZES[[#This Row],[datatype]]&amp;"_"&amp;COL_SIZES[[#This Row],[column_prec]]&amp;"_"&amp;COL_SIZES[[#This Row],[col_len]]</f>
        <v>datetime_23_8</v>
      </c>
      <c r="B21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4" s="113">
        <f>VLOOKUP(A214,DBMS_TYPE_SIZES[],2,FALSE)</f>
        <v>7</v>
      </c>
      <c r="D214" s="113">
        <f>VLOOKUP(A214,DBMS_TYPE_SIZES[],3,FALSE)</f>
        <v>8</v>
      </c>
      <c r="E214" s="114">
        <f>VLOOKUP(A214,DBMS_TYPE_SIZES[],4,FALSE)</f>
        <v>10</v>
      </c>
      <c r="F214" t="s">
        <v>692</v>
      </c>
      <c r="G214" t="s">
        <v>695</v>
      </c>
      <c r="H214" t="s">
        <v>22</v>
      </c>
      <c r="I214">
        <v>23</v>
      </c>
      <c r="J214">
        <v>8</v>
      </c>
    </row>
    <row r="215" spans="1:10">
      <c r="A215" s="112" t="str">
        <f>COL_SIZES[[#This Row],[datatype]]&amp;"_"&amp;COL_SIZES[[#This Row],[column_prec]]&amp;"_"&amp;COL_SIZES[[#This Row],[col_len]]</f>
        <v>datetime_23_8</v>
      </c>
      <c r="B2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5" s="113">
        <f>VLOOKUP(A215,DBMS_TYPE_SIZES[],2,FALSE)</f>
        <v>7</v>
      </c>
      <c r="D215" s="113">
        <f>VLOOKUP(A215,DBMS_TYPE_SIZES[],3,FALSE)</f>
        <v>8</v>
      </c>
      <c r="E215" s="114">
        <f>VLOOKUP(A215,DBMS_TYPE_SIZES[],4,FALSE)</f>
        <v>10</v>
      </c>
      <c r="F215" t="s">
        <v>692</v>
      </c>
      <c r="G215" t="s">
        <v>696</v>
      </c>
      <c r="H215" t="s">
        <v>22</v>
      </c>
      <c r="I215">
        <v>23</v>
      </c>
      <c r="J215">
        <v>8</v>
      </c>
    </row>
    <row r="216" spans="1:10">
      <c r="A216" s="112" t="str">
        <f>COL_SIZES[[#This Row],[datatype]]&amp;"_"&amp;COL_SIZES[[#This Row],[column_prec]]&amp;"_"&amp;COL_SIZES[[#This Row],[col_len]]</f>
        <v>int_10_4</v>
      </c>
      <c r="B2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" s="113">
        <f>VLOOKUP(A216,DBMS_TYPE_SIZES[],2,FALSE)</f>
        <v>9</v>
      </c>
      <c r="D216" s="113">
        <f>VLOOKUP(A216,DBMS_TYPE_SIZES[],3,FALSE)</f>
        <v>4</v>
      </c>
      <c r="E216" s="114">
        <f>VLOOKUP(A216,DBMS_TYPE_SIZES[],4,FALSE)</f>
        <v>9</v>
      </c>
      <c r="F216" t="s">
        <v>692</v>
      </c>
      <c r="G216" t="s">
        <v>697</v>
      </c>
      <c r="H216" t="s">
        <v>20</v>
      </c>
      <c r="I216">
        <v>10</v>
      </c>
      <c r="J216">
        <v>4</v>
      </c>
    </row>
    <row r="217" spans="1:10">
      <c r="A217" s="112" t="str">
        <f>COL_SIZES[[#This Row],[datatype]]&amp;"_"&amp;COL_SIZES[[#This Row],[column_prec]]&amp;"_"&amp;COL_SIZES[[#This Row],[col_len]]</f>
        <v>varchar_0_64</v>
      </c>
      <c r="B21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17" s="113">
        <f>VLOOKUP(A217,DBMS_TYPE_SIZES[],2,FALSE)</f>
        <v>64</v>
      </c>
      <c r="D217" s="113">
        <f>VLOOKUP(A217,DBMS_TYPE_SIZES[],3,FALSE)</f>
        <v>64</v>
      </c>
      <c r="E217" s="114">
        <f>VLOOKUP(A217,DBMS_TYPE_SIZES[],4,FALSE)</f>
        <v>66</v>
      </c>
      <c r="F217" t="s">
        <v>692</v>
      </c>
      <c r="G217" t="s">
        <v>91</v>
      </c>
      <c r="H217" t="s">
        <v>92</v>
      </c>
      <c r="I217">
        <v>0</v>
      </c>
      <c r="J217">
        <v>64</v>
      </c>
    </row>
    <row r="218" spans="1:10">
      <c r="A218" s="112" t="str">
        <f>COL_SIZES[[#This Row],[datatype]]&amp;"_"&amp;COL_SIZES[[#This Row],[column_prec]]&amp;"_"&amp;COL_SIZES[[#This Row],[col_len]]</f>
        <v>varchar_0_32</v>
      </c>
      <c r="B21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18" s="113">
        <f>VLOOKUP(A218,DBMS_TYPE_SIZES[],2,FALSE)</f>
        <v>32</v>
      </c>
      <c r="D218" s="113">
        <f>VLOOKUP(A218,DBMS_TYPE_SIZES[],3,FALSE)</f>
        <v>32</v>
      </c>
      <c r="E218" s="114">
        <f>VLOOKUP(A218,DBMS_TYPE_SIZES[],4,FALSE)</f>
        <v>34</v>
      </c>
      <c r="F218" t="s">
        <v>692</v>
      </c>
      <c r="G218" t="s">
        <v>106</v>
      </c>
      <c r="H218" t="s">
        <v>92</v>
      </c>
      <c r="I218">
        <v>0</v>
      </c>
      <c r="J218">
        <v>32</v>
      </c>
    </row>
    <row r="219" spans="1:10">
      <c r="A219" s="112" t="str">
        <f>COL_SIZES[[#This Row],[datatype]]&amp;"_"&amp;COL_SIZES[[#This Row],[column_prec]]&amp;"_"&amp;COL_SIZES[[#This Row],[col_len]]</f>
        <v>varchar_0_64</v>
      </c>
      <c r="B219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19" s="113">
        <f>VLOOKUP(A219,DBMS_TYPE_SIZES[],2,FALSE)</f>
        <v>64</v>
      </c>
      <c r="D219" s="113">
        <f>VLOOKUP(A219,DBMS_TYPE_SIZES[],3,FALSE)</f>
        <v>64</v>
      </c>
      <c r="E219" s="114">
        <f>VLOOKUP(A219,DBMS_TYPE_SIZES[],4,FALSE)</f>
        <v>66</v>
      </c>
      <c r="F219" t="s">
        <v>692</v>
      </c>
      <c r="G219" t="s">
        <v>689</v>
      </c>
      <c r="H219" t="s">
        <v>92</v>
      </c>
      <c r="I219">
        <v>0</v>
      </c>
      <c r="J219">
        <v>64</v>
      </c>
    </row>
    <row r="220" spans="1:10">
      <c r="A220" s="112" t="str">
        <f>COL_SIZES[[#This Row],[datatype]]&amp;"_"&amp;COL_SIZES[[#This Row],[column_prec]]&amp;"_"&amp;COL_SIZES[[#This Row],[col_len]]</f>
        <v>datetime_23_8</v>
      </c>
      <c r="B22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0" s="113">
        <f>VLOOKUP(A220,DBMS_TYPE_SIZES[],2,FALSE)</f>
        <v>7</v>
      </c>
      <c r="D220" s="113">
        <f>VLOOKUP(A220,DBMS_TYPE_SIZES[],3,FALSE)</f>
        <v>8</v>
      </c>
      <c r="E220" s="114">
        <f>VLOOKUP(A220,DBMS_TYPE_SIZES[],4,FALSE)</f>
        <v>10</v>
      </c>
      <c r="F220" t="s">
        <v>692</v>
      </c>
      <c r="G220" t="s">
        <v>698</v>
      </c>
      <c r="H220" t="s">
        <v>22</v>
      </c>
      <c r="I220">
        <v>23</v>
      </c>
      <c r="J220">
        <v>8</v>
      </c>
    </row>
    <row r="221" spans="1:10">
      <c r="A221" s="112" t="str">
        <f>COL_SIZES[[#This Row],[datatype]]&amp;"_"&amp;COL_SIZES[[#This Row],[column_prec]]&amp;"_"&amp;COL_SIZES[[#This Row],[col_len]]</f>
        <v>int_10_4</v>
      </c>
      <c r="B2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1" s="113">
        <f>VLOOKUP(A221,DBMS_TYPE_SIZES[],2,FALSE)</f>
        <v>9</v>
      </c>
      <c r="D221" s="113">
        <f>VLOOKUP(A221,DBMS_TYPE_SIZES[],3,FALSE)</f>
        <v>4</v>
      </c>
      <c r="E221" s="114">
        <f>VLOOKUP(A221,DBMS_TYPE_SIZES[],4,FALSE)</f>
        <v>9</v>
      </c>
      <c r="F221" t="s">
        <v>692</v>
      </c>
      <c r="G221" t="s">
        <v>699</v>
      </c>
      <c r="H221" t="s">
        <v>20</v>
      </c>
      <c r="I221">
        <v>10</v>
      </c>
      <c r="J221">
        <v>4</v>
      </c>
    </row>
    <row r="222" spans="1:10">
      <c r="A222" s="112" t="str">
        <f>COL_SIZES[[#This Row],[datatype]]&amp;"_"&amp;COL_SIZES[[#This Row],[column_prec]]&amp;"_"&amp;COL_SIZES[[#This Row],[col_len]]</f>
        <v>int_10_4</v>
      </c>
      <c r="B2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" s="113">
        <f>VLOOKUP(A222,DBMS_TYPE_SIZES[],2,FALSE)</f>
        <v>9</v>
      </c>
      <c r="D222" s="113">
        <f>VLOOKUP(A222,DBMS_TYPE_SIZES[],3,FALSE)</f>
        <v>4</v>
      </c>
      <c r="E222" s="114">
        <f>VLOOKUP(A222,DBMS_TYPE_SIZES[],4,FALSE)</f>
        <v>9</v>
      </c>
      <c r="F222" t="s">
        <v>692</v>
      </c>
      <c r="G222" t="s">
        <v>140</v>
      </c>
      <c r="H222" t="s">
        <v>20</v>
      </c>
      <c r="I222">
        <v>10</v>
      </c>
      <c r="J222">
        <v>4</v>
      </c>
    </row>
    <row r="223" spans="1:10">
      <c r="A223" s="112" t="str">
        <f>COL_SIZES[[#This Row],[datatype]]&amp;"_"&amp;COL_SIZES[[#This Row],[column_prec]]&amp;"_"&amp;COL_SIZES[[#This Row],[col_len]]</f>
        <v>int_10_4</v>
      </c>
      <c r="B2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" s="113">
        <f>VLOOKUP(A223,DBMS_TYPE_SIZES[],2,FALSE)</f>
        <v>9</v>
      </c>
      <c r="D223" s="113">
        <f>VLOOKUP(A223,DBMS_TYPE_SIZES[],3,FALSE)</f>
        <v>4</v>
      </c>
      <c r="E223" s="114">
        <f>VLOOKUP(A223,DBMS_TYPE_SIZES[],4,FALSE)</f>
        <v>9</v>
      </c>
      <c r="F223" t="s">
        <v>692</v>
      </c>
      <c r="G223" t="s">
        <v>700</v>
      </c>
      <c r="H223" t="s">
        <v>20</v>
      </c>
      <c r="I223">
        <v>10</v>
      </c>
      <c r="J223">
        <v>4</v>
      </c>
    </row>
    <row r="224" spans="1:10">
      <c r="A224" s="112" t="str">
        <f>COL_SIZES[[#This Row],[datatype]]&amp;"_"&amp;COL_SIZES[[#This Row],[column_prec]]&amp;"_"&amp;COL_SIZES[[#This Row],[col_len]]</f>
        <v>varchar_0_255</v>
      </c>
      <c r="B22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4" s="113">
        <f>VLOOKUP(A224,DBMS_TYPE_SIZES[],2,FALSE)</f>
        <v>255</v>
      </c>
      <c r="D224" s="113">
        <f>VLOOKUP(A224,DBMS_TYPE_SIZES[],3,FALSE)</f>
        <v>255</v>
      </c>
      <c r="E224" s="114">
        <f>VLOOKUP(A224,DBMS_TYPE_SIZES[],4,FALSE)</f>
        <v>257</v>
      </c>
      <c r="F224" t="s">
        <v>692</v>
      </c>
      <c r="G224" t="s">
        <v>95</v>
      </c>
      <c r="H224" t="s">
        <v>92</v>
      </c>
      <c r="I224">
        <v>0</v>
      </c>
      <c r="J224">
        <v>255</v>
      </c>
    </row>
    <row r="225" spans="1:10">
      <c r="A225" s="112" t="str">
        <f>COL_SIZES[[#This Row],[datatype]]&amp;"_"&amp;COL_SIZES[[#This Row],[column_prec]]&amp;"_"&amp;COL_SIZES[[#This Row],[col_len]]</f>
        <v>varchar_0_255</v>
      </c>
      <c r="B22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5" s="113">
        <f>VLOOKUP(A225,DBMS_TYPE_SIZES[],2,FALSE)</f>
        <v>255</v>
      </c>
      <c r="D225" s="113">
        <f>VLOOKUP(A225,DBMS_TYPE_SIZES[],3,FALSE)</f>
        <v>255</v>
      </c>
      <c r="E225" s="114">
        <f>VLOOKUP(A225,DBMS_TYPE_SIZES[],4,FALSE)</f>
        <v>257</v>
      </c>
      <c r="F225" t="s">
        <v>94</v>
      </c>
      <c r="G225" t="s">
        <v>683</v>
      </c>
      <c r="H225" t="s">
        <v>92</v>
      </c>
      <c r="I225">
        <v>0</v>
      </c>
      <c r="J225">
        <v>255</v>
      </c>
    </row>
    <row r="226" spans="1:10">
      <c r="A226" s="112" t="str">
        <f>COL_SIZES[[#This Row],[datatype]]&amp;"_"&amp;COL_SIZES[[#This Row],[column_prec]]&amp;"_"&amp;COL_SIZES[[#This Row],[col_len]]</f>
        <v>int_10_4</v>
      </c>
      <c r="B2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" s="113">
        <f>VLOOKUP(A226,DBMS_TYPE_SIZES[],2,FALSE)</f>
        <v>9</v>
      </c>
      <c r="D226" s="113">
        <f>VLOOKUP(A226,DBMS_TYPE_SIZES[],3,FALSE)</f>
        <v>4</v>
      </c>
      <c r="E226" s="114">
        <f>VLOOKUP(A226,DBMS_TYPE_SIZES[],4,FALSE)</f>
        <v>9</v>
      </c>
      <c r="F226" t="s">
        <v>94</v>
      </c>
      <c r="G226" t="s">
        <v>89</v>
      </c>
      <c r="H226" t="s">
        <v>20</v>
      </c>
      <c r="I226">
        <v>10</v>
      </c>
      <c r="J226">
        <v>4</v>
      </c>
    </row>
    <row r="227" spans="1:10">
      <c r="A227" s="112" t="str">
        <f>COL_SIZES[[#This Row],[datatype]]&amp;"_"&amp;COL_SIZES[[#This Row],[column_prec]]&amp;"_"&amp;COL_SIZES[[#This Row],[col_len]]</f>
        <v>int_10_4</v>
      </c>
      <c r="B2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" s="113">
        <f>VLOOKUP(A227,DBMS_TYPE_SIZES[],2,FALSE)</f>
        <v>9</v>
      </c>
      <c r="D227" s="113">
        <f>VLOOKUP(A227,DBMS_TYPE_SIZES[],3,FALSE)</f>
        <v>4</v>
      </c>
      <c r="E227" s="114">
        <f>VLOOKUP(A227,DBMS_TYPE_SIZES[],4,FALSE)</f>
        <v>9</v>
      </c>
      <c r="F227" t="s">
        <v>94</v>
      </c>
      <c r="G227" t="s">
        <v>693</v>
      </c>
      <c r="H227" t="s">
        <v>20</v>
      </c>
      <c r="I227">
        <v>10</v>
      </c>
      <c r="J227">
        <v>4</v>
      </c>
    </row>
    <row r="228" spans="1:10">
      <c r="A228" s="112" t="str">
        <f>COL_SIZES[[#This Row],[datatype]]&amp;"_"&amp;COL_SIZES[[#This Row],[column_prec]]&amp;"_"&amp;COL_SIZES[[#This Row],[col_len]]</f>
        <v>int_10_4</v>
      </c>
      <c r="B2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" s="113">
        <f>VLOOKUP(A228,DBMS_TYPE_SIZES[],2,FALSE)</f>
        <v>9</v>
      </c>
      <c r="D228" s="113">
        <f>VLOOKUP(A228,DBMS_TYPE_SIZES[],3,FALSE)</f>
        <v>4</v>
      </c>
      <c r="E228" s="114">
        <f>VLOOKUP(A228,DBMS_TYPE_SIZES[],4,FALSE)</f>
        <v>9</v>
      </c>
      <c r="F228" t="s">
        <v>94</v>
      </c>
      <c r="G228" t="s">
        <v>694</v>
      </c>
      <c r="H228" t="s">
        <v>20</v>
      </c>
      <c r="I228">
        <v>10</v>
      </c>
      <c r="J228">
        <v>4</v>
      </c>
    </row>
    <row r="229" spans="1:10">
      <c r="A229" s="112" t="str">
        <f>COL_SIZES[[#This Row],[datatype]]&amp;"_"&amp;COL_SIZES[[#This Row],[column_prec]]&amp;"_"&amp;COL_SIZES[[#This Row],[col_len]]</f>
        <v>datetime_23_8</v>
      </c>
      <c r="B22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9" s="113">
        <f>VLOOKUP(A229,DBMS_TYPE_SIZES[],2,FALSE)</f>
        <v>7</v>
      </c>
      <c r="D229" s="113">
        <f>VLOOKUP(A229,DBMS_TYPE_SIZES[],3,FALSE)</f>
        <v>8</v>
      </c>
      <c r="E229" s="114">
        <f>VLOOKUP(A229,DBMS_TYPE_SIZES[],4,FALSE)</f>
        <v>10</v>
      </c>
      <c r="F229" t="s">
        <v>94</v>
      </c>
      <c r="G229" t="s">
        <v>695</v>
      </c>
      <c r="H229" t="s">
        <v>22</v>
      </c>
      <c r="I229">
        <v>23</v>
      </c>
      <c r="J229">
        <v>8</v>
      </c>
    </row>
    <row r="230" spans="1:10">
      <c r="A230" s="112" t="str">
        <f>COL_SIZES[[#This Row],[datatype]]&amp;"_"&amp;COL_SIZES[[#This Row],[column_prec]]&amp;"_"&amp;COL_SIZES[[#This Row],[col_len]]</f>
        <v>datetime_23_8</v>
      </c>
      <c r="B23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0" s="113">
        <f>VLOOKUP(A230,DBMS_TYPE_SIZES[],2,FALSE)</f>
        <v>7</v>
      </c>
      <c r="D230" s="113">
        <f>VLOOKUP(A230,DBMS_TYPE_SIZES[],3,FALSE)</f>
        <v>8</v>
      </c>
      <c r="E230" s="114">
        <f>VLOOKUP(A230,DBMS_TYPE_SIZES[],4,FALSE)</f>
        <v>10</v>
      </c>
      <c r="F230" t="s">
        <v>94</v>
      </c>
      <c r="G230" t="s">
        <v>696</v>
      </c>
      <c r="H230" t="s">
        <v>22</v>
      </c>
      <c r="I230">
        <v>23</v>
      </c>
      <c r="J230">
        <v>8</v>
      </c>
    </row>
    <row r="231" spans="1:10">
      <c r="A231" s="112" t="str">
        <f>COL_SIZES[[#This Row],[datatype]]&amp;"_"&amp;COL_SIZES[[#This Row],[column_prec]]&amp;"_"&amp;COL_SIZES[[#This Row],[col_len]]</f>
        <v>int_10_4</v>
      </c>
      <c r="B2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" s="113">
        <f>VLOOKUP(A231,DBMS_TYPE_SIZES[],2,FALSE)</f>
        <v>9</v>
      </c>
      <c r="D231" s="113">
        <f>VLOOKUP(A231,DBMS_TYPE_SIZES[],3,FALSE)</f>
        <v>4</v>
      </c>
      <c r="E231" s="114">
        <f>VLOOKUP(A231,DBMS_TYPE_SIZES[],4,FALSE)</f>
        <v>9</v>
      </c>
      <c r="F231" t="s">
        <v>94</v>
      </c>
      <c r="G231" t="s">
        <v>697</v>
      </c>
      <c r="H231" t="s">
        <v>20</v>
      </c>
      <c r="I231">
        <v>10</v>
      </c>
      <c r="J231">
        <v>4</v>
      </c>
    </row>
    <row r="232" spans="1:10">
      <c r="A232" s="112" t="str">
        <f>COL_SIZES[[#This Row],[datatype]]&amp;"_"&amp;COL_SIZES[[#This Row],[column_prec]]&amp;"_"&amp;COL_SIZES[[#This Row],[col_len]]</f>
        <v>varchar_0_64</v>
      </c>
      <c r="B23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32" s="113">
        <f>VLOOKUP(A232,DBMS_TYPE_SIZES[],2,FALSE)</f>
        <v>64</v>
      </c>
      <c r="D232" s="113">
        <f>VLOOKUP(A232,DBMS_TYPE_SIZES[],3,FALSE)</f>
        <v>64</v>
      </c>
      <c r="E232" s="114">
        <f>VLOOKUP(A232,DBMS_TYPE_SIZES[],4,FALSE)</f>
        <v>66</v>
      </c>
      <c r="F232" t="s">
        <v>94</v>
      </c>
      <c r="G232" t="s">
        <v>91</v>
      </c>
      <c r="H232" t="s">
        <v>92</v>
      </c>
      <c r="I232">
        <v>0</v>
      </c>
      <c r="J232">
        <v>64</v>
      </c>
    </row>
    <row r="233" spans="1:10">
      <c r="A233" s="112" t="str">
        <f>COL_SIZES[[#This Row],[datatype]]&amp;"_"&amp;COL_SIZES[[#This Row],[column_prec]]&amp;"_"&amp;COL_SIZES[[#This Row],[col_len]]</f>
        <v>varchar_0_32</v>
      </c>
      <c r="B23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33" s="113">
        <f>VLOOKUP(A233,DBMS_TYPE_SIZES[],2,FALSE)</f>
        <v>32</v>
      </c>
      <c r="D233" s="113">
        <f>VLOOKUP(A233,DBMS_TYPE_SIZES[],3,FALSE)</f>
        <v>32</v>
      </c>
      <c r="E233" s="114">
        <f>VLOOKUP(A233,DBMS_TYPE_SIZES[],4,FALSE)</f>
        <v>34</v>
      </c>
      <c r="F233" t="s">
        <v>94</v>
      </c>
      <c r="G233" t="s">
        <v>106</v>
      </c>
      <c r="H233" t="s">
        <v>92</v>
      </c>
      <c r="I233">
        <v>0</v>
      </c>
      <c r="J233">
        <v>32</v>
      </c>
    </row>
    <row r="234" spans="1:10">
      <c r="A234" s="112" t="str">
        <f>COL_SIZES[[#This Row],[datatype]]&amp;"_"&amp;COL_SIZES[[#This Row],[column_prec]]&amp;"_"&amp;COL_SIZES[[#This Row],[col_len]]</f>
        <v>varchar_0_64</v>
      </c>
      <c r="B23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34" s="113">
        <f>VLOOKUP(A234,DBMS_TYPE_SIZES[],2,FALSE)</f>
        <v>64</v>
      </c>
      <c r="D234" s="113">
        <f>VLOOKUP(A234,DBMS_TYPE_SIZES[],3,FALSE)</f>
        <v>64</v>
      </c>
      <c r="E234" s="114">
        <f>VLOOKUP(A234,DBMS_TYPE_SIZES[],4,FALSE)</f>
        <v>66</v>
      </c>
      <c r="F234" t="s">
        <v>94</v>
      </c>
      <c r="G234" t="s">
        <v>689</v>
      </c>
      <c r="H234" t="s">
        <v>92</v>
      </c>
      <c r="I234">
        <v>0</v>
      </c>
      <c r="J234">
        <v>64</v>
      </c>
    </row>
    <row r="235" spans="1:10">
      <c r="A235" s="112" t="str">
        <f>COL_SIZES[[#This Row],[datatype]]&amp;"_"&amp;COL_SIZES[[#This Row],[column_prec]]&amp;"_"&amp;COL_SIZES[[#This Row],[col_len]]</f>
        <v>datetime_23_8</v>
      </c>
      <c r="B2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5" s="113">
        <f>VLOOKUP(A235,DBMS_TYPE_SIZES[],2,FALSE)</f>
        <v>7</v>
      </c>
      <c r="D235" s="113">
        <f>VLOOKUP(A235,DBMS_TYPE_SIZES[],3,FALSE)</f>
        <v>8</v>
      </c>
      <c r="E235" s="114">
        <f>VLOOKUP(A235,DBMS_TYPE_SIZES[],4,FALSE)</f>
        <v>10</v>
      </c>
      <c r="F235" t="s">
        <v>94</v>
      </c>
      <c r="G235" t="s">
        <v>698</v>
      </c>
      <c r="H235" t="s">
        <v>22</v>
      </c>
      <c r="I235">
        <v>23</v>
      </c>
      <c r="J235">
        <v>8</v>
      </c>
    </row>
    <row r="236" spans="1:10">
      <c r="A236" s="112" t="str">
        <f>COL_SIZES[[#This Row],[datatype]]&amp;"_"&amp;COL_SIZES[[#This Row],[column_prec]]&amp;"_"&amp;COL_SIZES[[#This Row],[col_len]]</f>
        <v>int_10_4</v>
      </c>
      <c r="B2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" s="113">
        <f>VLOOKUP(A236,DBMS_TYPE_SIZES[],2,FALSE)</f>
        <v>9</v>
      </c>
      <c r="D236" s="113">
        <f>VLOOKUP(A236,DBMS_TYPE_SIZES[],3,FALSE)</f>
        <v>4</v>
      </c>
      <c r="E236" s="114">
        <f>VLOOKUP(A236,DBMS_TYPE_SIZES[],4,FALSE)</f>
        <v>9</v>
      </c>
      <c r="F236" t="s">
        <v>94</v>
      </c>
      <c r="G236" t="s">
        <v>699</v>
      </c>
      <c r="H236" t="s">
        <v>20</v>
      </c>
      <c r="I236">
        <v>10</v>
      </c>
      <c r="J236">
        <v>4</v>
      </c>
    </row>
    <row r="237" spans="1:10">
      <c r="A237" s="112" t="str">
        <f>COL_SIZES[[#This Row],[datatype]]&amp;"_"&amp;COL_SIZES[[#This Row],[column_prec]]&amp;"_"&amp;COL_SIZES[[#This Row],[col_len]]</f>
        <v>int_10_4</v>
      </c>
      <c r="B2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" s="113">
        <f>VLOOKUP(A237,DBMS_TYPE_SIZES[],2,FALSE)</f>
        <v>9</v>
      </c>
      <c r="D237" s="113">
        <f>VLOOKUP(A237,DBMS_TYPE_SIZES[],3,FALSE)</f>
        <v>4</v>
      </c>
      <c r="E237" s="114">
        <f>VLOOKUP(A237,DBMS_TYPE_SIZES[],4,FALSE)</f>
        <v>9</v>
      </c>
      <c r="F237" t="s">
        <v>94</v>
      </c>
      <c r="G237" t="s">
        <v>701</v>
      </c>
      <c r="H237" t="s">
        <v>20</v>
      </c>
      <c r="I237">
        <v>10</v>
      </c>
      <c r="J237">
        <v>4</v>
      </c>
    </row>
    <row r="238" spans="1:10">
      <c r="A238" s="112" t="str">
        <f>COL_SIZES[[#This Row],[datatype]]&amp;"_"&amp;COL_SIZES[[#This Row],[column_prec]]&amp;"_"&amp;COL_SIZES[[#This Row],[col_len]]</f>
        <v>int_10_4</v>
      </c>
      <c r="B2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" s="113">
        <f>VLOOKUP(A238,DBMS_TYPE_SIZES[],2,FALSE)</f>
        <v>9</v>
      </c>
      <c r="D238" s="113">
        <f>VLOOKUP(A238,DBMS_TYPE_SIZES[],3,FALSE)</f>
        <v>4</v>
      </c>
      <c r="E238" s="114">
        <f>VLOOKUP(A238,DBMS_TYPE_SIZES[],4,FALSE)</f>
        <v>9</v>
      </c>
      <c r="F238" t="s">
        <v>94</v>
      </c>
      <c r="G238" t="s">
        <v>140</v>
      </c>
      <c r="H238" t="s">
        <v>20</v>
      </c>
      <c r="I238">
        <v>10</v>
      </c>
      <c r="J238">
        <v>4</v>
      </c>
    </row>
    <row r="239" spans="1:10">
      <c r="A239" s="112" t="str">
        <f>COL_SIZES[[#This Row],[datatype]]&amp;"_"&amp;COL_SIZES[[#This Row],[column_prec]]&amp;"_"&amp;COL_SIZES[[#This Row],[col_len]]</f>
        <v>int_10_4</v>
      </c>
      <c r="B2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" s="113">
        <f>VLOOKUP(A239,DBMS_TYPE_SIZES[],2,FALSE)</f>
        <v>9</v>
      </c>
      <c r="D239" s="113">
        <f>VLOOKUP(A239,DBMS_TYPE_SIZES[],3,FALSE)</f>
        <v>4</v>
      </c>
      <c r="E239" s="114">
        <f>VLOOKUP(A239,DBMS_TYPE_SIZES[],4,FALSE)</f>
        <v>9</v>
      </c>
      <c r="F239" t="s">
        <v>94</v>
      </c>
      <c r="G239" t="s">
        <v>700</v>
      </c>
      <c r="H239" t="s">
        <v>20</v>
      </c>
      <c r="I239">
        <v>10</v>
      </c>
      <c r="J239">
        <v>4</v>
      </c>
    </row>
    <row r="240" spans="1:10">
      <c r="A240" s="112" t="str">
        <f>COL_SIZES[[#This Row],[datatype]]&amp;"_"&amp;COL_SIZES[[#This Row],[column_prec]]&amp;"_"&amp;COL_SIZES[[#This Row],[col_len]]</f>
        <v>varchar_0_255</v>
      </c>
      <c r="B2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0" s="113">
        <f>VLOOKUP(A240,DBMS_TYPE_SIZES[],2,FALSE)</f>
        <v>255</v>
      </c>
      <c r="D240" s="113">
        <f>VLOOKUP(A240,DBMS_TYPE_SIZES[],3,FALSE)</f>
        <v>255</v>
      </c>
      <c r="E240" s="114">
        <f>VLOOKUP(A240,DBMS_TYPE_SIZES[],4,FALSE)</f>
        <v>257</v>
      </c>
      <c r="F240" t="s">
        <v>94</v>
      </c>
      <c r="G240" t="s">
        <v>95</v>
      </c>
      <c r="H240" t="s">
        <v>92</v>
      </c>
      <c r="I240">
        <v>0</v>
      </c>
      <c r="J240">
        <v>255</v>
      </c>
    </row>
    <row r="241" spans="1:10">
      <c r="A241" s="112" t="str">
        <f>COL_SIZES[[#This Row],[datatype]]&amp;"_"&amp;COL_SIZES[[#This Row],[column_prec]]&amp;"_"&amp;COL_SIZES[[#This Row],[col_len]]</f>
        <v>int_10_4</v>
      </c>
      <c r="B2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1" s="113">
        <f>VLOOKUP(A241,DBMS_TYPE_SIZES[],2,FALSE)</f>
        <v>9</v>
      </c>
      <c r="D241" s="113">
        <f>VLOOKUP(A241,DBMS_TYPE_SIZES[],3,FALSE)</f>
        <v>4</v>
      </c>
      <c r="E241" s="114">
        <f>VLOOKUP(A241,DBMS_TYPE_SIZES[],4,FALSE)</f>
        <v>9</v>
      </c>
      <c r="F241" t="s">
        <v>702</v>
      </c>
      <c r="G241" t="s">
        <v>703</v>
      </c>
      <c r="H241" t="s">
        <v>20</v>
      </c>
      <c r="I241">
        <v>10</v>
      </c>
      <c r="J241">
        <v>4</v>
      </c>
    </row>
    <row r="242" spans="1:10">
      <c r="A242" s="112" t="str">
        <f>COL_SIZES[[#This Row],[datatype]]&amp;"_"&amp;COL_SIZES[[#This Row],[column_prec]]&amp;"_"&amp;COL_SIZES[[#This Row],[col_len]]</f>
        <v>int_10_4</v>
      </c>
      <c r="B2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" s="113">
        <f>VLOOKUP(A242,DBMS_TYPE_SIZES[],2,FALSE)</f>
        <v>9</v>
      </c>
      <c r="D242" s="113">
        <f>VLOOKUP(A242,DBMS_TYPE_SIZES[],3,FALSE)</f>
        <v>4</v>
      </c>
      <c r="E242" s="114">
        <f>VLOOKUP(A242,DBMS_TYPE_SIZES[],4,FALSE)</f>
        <v>9</v>
      </c>
      <c r="F242" t="s">
        <v>96</v>
      </c>
      <c r="G242" t="s">
        <v>86</v>
      </c>
      <c r="H242" t="s">
        <v>20</v>
      </c>
      <c r="I242">
        <v>10</v>
      </c>
      <c r="J242">
        <v>4</v>
      </c>
    </row>
    <row r="243" spans="1:10">
      <c r="A243" s="112" t="str">
        <f>COL_SIZES[[#This Row],[datatype]]&amp;"_"&amp;COL_SIZES[[#This Row],[column_prec]]&amp;"_"&amp;COL_SIZES[[#This Row],[col_len]]</f>
        <v>varchar_0_255</v>
      </c>
      <c r="B24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3" s="113">
        <f>VLOOKUP(A243,DBMS_TYPE_SIZES[],2,FALSE)</f>
        <v>255</v>
      </c>
      <c r="D243" s="113">
        <f>VLOOKUP(A243,DBMS_TYPE_SIZES[],3,FALSE)</f>
        <v>255</v>
      </c>
      <c r="E243" s="114">
        <f>VLOOKUP(A243,DBMS_TYPE_SIZES[],4,FALSE)</f>
        <v>257</v>
      </c>
      <c r="F243" t="s">
        <v>96</v>
      </c>
      <c r="G243" t="s">
        <v>217</v>
      </c>
      <c r="H243" t="s">
        <v>92</v>
      </c>
      <c r="I243">
        <v>0</v>
      </c>
      <c r="J243">
        <v>255</v>
      </c>
    </row>
    <row r="244" spans="1:10">
      <c r="A244" s="112" t="str">
        <f>COL_SIZES[[#This Row],[datatype]]&amp;"_"&amp;COL_SIZES[[#This Row],[column_prec]]&amp;"_"&amp;COL_SIZES[[#This Row],[col_len]]</f>
        <v>varchar_0_64</v>
      </c>
      <c r="B24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44" s="113">
        <f>VLOOKUP(A244,DBMS_TYPE_SIZES[],2,FALSE)</f>
        <v>64</v>
      </c>
      <c r="D244" s="113">
        <f>VLOOKUP(A244,DBMS_TYPE_SIZES[],3,FALSE)</f>
        <v>64</v>
      </c>
      <c r="E244" s="114">
        <f>VLOOKUP(A244,DBMS_TYPE_SIZES[],4,FALSE)</f>
        <v>66</v>
      </c>
      <c r="F244" t="s">
        <v>704</v>
      </c>
      <c r="G244" t="s">
        <v>91</v>
      </c>
      <c r="H244" t="s">
        <v>92</v>
      </c>
      <c r="I244">
        <v>0</v>
      </c>
      <c r="J244">
        <v>64</v>
      </c>
    </row>
    <row r="245" spans="1:10">
      <c r="A245" s="112" t="str">
        <f>COL_SIZES[[#This Row],[datatype]]&amp;"_"&amp;COL_SIZES[[#This Row],[column_prec]]&amp;"_"&amp;COL_SIZES[[#This Row],[col_len]]</f>
        <v>varchar_0_64</v>
      </c>
      <c r="B24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45" s="113">
        <f>VLOOKUP(A245,DBMS_TYPE_SIZES[],2,FALSE)</f>
        <v>64</v>
      </c>
      <c r="D245" s="113">
        <f>VLOOKUP(A245,DBMS_TYPE_SIZES[],3,FALSE)</f>
        <v>64</v>
      </c>
      <c r="E245" s="114">
        <f>VLOOKUP(A245,DBMS_TYPE_SIZES[],4,FALSE)</f>
        <v>66</v>
      </c>
      <c r="F245" t="s">
        <v>704</v>
      </c>
      <c r="G245" t="s">
        <v>689</v>
      </c>
      <c r="H245" t="s">
        <v>92</v>
      </c>
      <c r="I245">
        <v>0</v>
      </c>
      <c r="J245">
        <v>64</v>
      </c>
    </row>
    <row r="246" spans="1:10">
      <c r="A246" s="112" t="str">
        <f>COL_SIZES[[#This Row],[datatype]]&amp;"_"&amp;COL_SIZES[[#This Row],[column_prec]]&amp;"_"&amp;COL_SIZES[[#This Row],[col_len]]</f>
        <v>datetime_23_8</v>
      </c>
      <c r="B2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6" s="113">
        <f>VLOOKUP(A246,DBMS_TYPE_SIZES[],2,FALSE)</f>
        <v>7</v>
      </c>
      <c r="D246" s="113">
        <f>VLOOKUP(A246,DBMS_TYPE_SIZES[],3,FALSE)</f>
        <v>8</v>
      </c>
      <c r="E246" s="114">
        <f>VLOOKUP(A246,DBMS_TYPE_SIZES[],4,FALSE)</f>
        <v>10</v>
      </c>
      <c r="F246" t="s">
        <v>704</v>
      </c>
      <c r="G246" t="s">
        <v>705</v>
      </c>
      <c r="H246" t="s">
        <v>22</v>
      </c>
      <c r="I246">
        <v>23</v>
      </c>
      <c r="J246">
        <v>8</v>
      </c>
    </row>
    <row r="247" spans="1:10">
      <c r="A247" s="112" t="str">
        <f>COL_SIZES[[#This Row],[datatype]]&amp;"_"&amp;COL_SIZES[[#This Row],[column_prec]]&amp;"_"&amp;COL_SIZES[[#This Row],[col_len]]</f>
        <v>datetime_23_8</v>
      </c>
      <c r="B2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7" s="113">
        <f>VLOOKUP(A247,DBMS_TYPE_SIZES[],2,FALSE)</f>
        <v>7</v>
      </c>
      <c r="D247" s="113">
        <f>VLOOKUP(A247,DBMS_TYPE_SIZES[],3,FALSE)</f>
        <v>8</v>
      </c>
      <c r="E247" s="114">
        <f>VLOOKUP(A247,DBMS_TYPE_SIZES[],4,FALSE)</f>
        <v>10</v>
      </c>
      <c r="F247" t="s">
        <v>704</v>
      </c>
      <c r="G247" t="s">
        <v>706</v>
      </c>
      <c r="H247" t="s">
        <v>22</v>
      </c>
      <c r="I247">
        <v>23</v>
      </c>
      <c r="J247">
        <v>8</v>
      </c>
    </row>
    <row r="248" spans="1:10">
      <c r="A248" s="112" t="str">
        <f>COL_SIZES[[#This Row],[datatype]]&amp;"_"&amp;COL_SIZES[[#This Row],[column_prec]]&amp;"_"&amp;COL_SIZES[[#This Row],[col_len]]</f>
        <v>int_10_4</v>
      </c>
      <c r="B2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" s="113">
        <f>VLOOKUP(A248,DBMS_TYPE_SIZES[],2,FALSE)</f>
        <v>9</v>
      </c>
      <c r="D248" s="113">
        <f>VLOOKUP(A248,DBMS_TYPE_SIZES[],3,FALSE)</f>
        <v>4</v>
      </c>
      <c r="E248" s="114">
        <f>VLOOKUP(A248,DBMS_TYPE_SIZES[],4,FALSE)</f>
        <v>9</v>
      </c>
      <c r="F248" t="s">
        <v>704</v>
      </c>
      <c r="G248" t="s">
        <v>707</v>
      </c>
      <c r="H248" t="s">
        <v>20</v>
      </c>
      <c r="I248">
        <v>10</v>
      </c>
      <c r="J248">
        <v>4</v>
      </c>
    </row>
    <row r="249" spans="1:10">
      <c r="A249" s="112" t="str">
        <f>COL_SIZES[[#This Row],[datatype]]&amp;"_"&amp;COL_SIZES[[#This Row],[column_prec]]&amp;"_"&amp;COL_SIZES[[#This Row],[col_len]]</f>
        <v>datetime_23_8</v>
      </c>
      <c r="B24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9" s="113">
        <f>VLOOKUP(A249,DBMS_TYPE_SIZES[],2,FALSE)</f>
        <v>7</v>
      </c>
      <c r="D249" s="113">
        <f>VLOOKUP(A249,DBMS_TYPE_SIZES[],3,FALSE)</f>
        <v>8</v>
      </c>
      <c r="E249" s="114">
        <f>VLOOKUP(A249,DBMS_TYPE_SIZES[],4,FALSE)</f>
        <v>10</v>
      </c>
      <c r="F249" t="s">
        <v>704</v>
      </c>
      <c r="G249" t="s">
        <v>708</v>
      </c>
      <c r="H249" t="s">
        <v>22</v>
      </c>
      <c r="I249">
        <v>23</v>
      </c>
      <c r="J249">
        <v>8</v>
      </c>
    </row>
    <row r="250" spans="1:10">
      <c r="A250" s="112" t="str">
        <f>COL_SIZES[[#This Row],[datatype]]&amp;"_"&amp;COL_SIZES[[#This Row],[column_prec]]&amp;"_"&amp;COL_SIZES[[#This Row],[col_len]]</f>
        <v>int_10_4</v>
      </c>
      <c r="B2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" s="113">
        <f>VLOOKUP(A250,DBMS_TYPE_SIZES[],2,FALSE)</f>
        <v>9</v>
      </c>
      <c r="D250" s="113">
        <f>VLOOKUP(A250,DBMS_TYPE_SIZES[],3,FALSE)</f>
        <v>4</v>
      </c>
      <c r="E250" s="114">
        <f>VLOOKUP(A250,DBMS_TYPE_SIZES[],4,FALSE)</f>
        <v>9</v>
      </c>
      <c r="F250" t="s">
        <v>704</v>
      </c>
      <c r="G250" t="s">
        <v>700</v>
      </c>
      <c r="H250" t="s">
        <v>20</v>
      </c>
      <c r="I250">
        <v>10</v>
      </c>
      <c r="J250">
        <v>4</v>
      </c>
    </row>
    <row r="251" spans="1:10">
      <c r="A251" s="112" t="str">
        <f>COL_SIZES[[#This Row],[datatype]]&amp;"_"&amp;COL_SIZES[[#This Row],[column_prec]]&amp;"_"&amp;COL_SIZES[[#This Row],[col_len]]</f>
        <v>varchar_0_255</v>
      </c>
      <c r="B2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1" s="113">
        <f>VLOOKUP(A251,DBMS_TYPE_SIZES[],2,FALSE)</f>
        <v>255</v>
      </c>
      <c r="D251" s="113">
        <f>VLOOKUP(A251,DBMS_TYPE_SIZES[],3,FALSE)</f>
        <v>255</v>
      </c>
      <c r="E251" s="114">
        <f>VLOOKUP(A251,DBMS_TYPE_SIZES[],4,FALSE)</f>
        <v>257</v>
      </c>
      <c r="F251" t="s">
        <v>704</v>
      </c>
      <c r="G251" t="s">
        <v>95</v>
      </c>
      <c r="H251" t="s">
        <v>92</v>
      </c>
      <c r="I251">
        <v>0</v>
      </c>
      <c r="J251">
        <v>255</v>
      </c>
    </row>
    <row r="252" spans="1:10">
      <c r="A252" s="112" t="str">
        <f>COL_SIZES[[#This Row],[datatype]]&amp;"_"&amp;COL_SIZES[[#This Row],[column_prec]]&amp;"_"&amp;COL_SIZES[[#This Row],[col_len]]</f>
        <v>varchar_0_64</v>
      </c>
      <c r="B25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52" s="113">
        <f>VLOOKUP(A252,DBMS_TYPE_SIZES[],2,FALSE)</f>
        <v>64</v>
      </c>
      <c r="D252" s="113">
        <f>VLOOKUP(A252,DBMS_TYPE_SIZES[],3,FALSE)</f>
        <v>64</v>
      </c>
      <c r="E252" s="114">
        <f>VLOOKUP(A252,DBMS_TYPE_SIZES[],4,FALSE)</f>
        <v>66</v>
      </c>
      <c r="F252" t="s">
        <v>97</v>
      </c>
      <c r="G252" t="s">
        <v>683</v>
      </c>
      <c r="H252" t="s">
        <v>92</v>
      </c>
      <c r="I252">
        <v>0</v>
      </c>
      <c r="J252">
        <v>64</v>
      </c>
    </row>
    <row r="253" spans="1:10">
      <c r="A253" s="112" t="str">
        <f>COL_SIZES[[#This Row],[datatype]]&amp;"_"&amp;COL_SIZES[[#This Row],[column_prec]]&amp;"_"&amp;COL_SIZES[[#This Row],[col_len]]</f>
        <v>varchar_0_32</v>
      </c>
      <c r="B25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53" s="113">
        <f>VLOOKUP(A253,DBMS_TYPE_SIZES[],2,FALSE)</f>
        <v>32</v>
      </c>
      <c r="D253" s="113">
        <f>VLOOKUP(A253,DBMS_TYPE_SIZES[],3,FALSE)</f>
        <v>32</v>
      </c>
      <c r="E253" s="114">
        <f>VLOOKUP(A253,DBMS_TYPE_SIZES[],4,FALSE)</f>
        <v>34</v>
      </c>
      <c r="F253" t="s">
        <v>97</v>
      </c>
      <c r="G253" t="s">
        <v>106</v>
      </c>
      <c r="H253" t="s">
        <v>92</v>
      </c>
      <c r="I253">
        <v>0</v>
      </c>
      <c r="J253">
        <v>32</v>
      </c>
    </row>
    <row r="254" spans="1:10">
      <c r="A254" s="112" t="str">
        <f>COL_SIZES[[#This Row],[datatype]]&amp;"_"&amp;COL_SIZES[[#This Row],[column_prec]]&amp;"_"&amp;COL_SIZES[[#This Row],[col_len]]</f>
        <v>varchar_0_255</v>
      </c>
      <c r="B25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4" s="113">
        <f>VLOOKUP(A254,DBMS_TYPE_SIZES[],2,FALSE)</f>
        <v>255</v>
      </c>
      <c r="D254" s="113">
        <f>VLOOKUP(A254,DBMS_TYPE_SIZES[],3,FALSE)</f>
        <v>255</v>
      </c>
      <c r="E254" s="114">
        <f>VLOOKUP(A254,DBMS_TYPE_SIZES[],4,FALSE)</f>
        <v>257</v>
      </c>
      <c r="F254" t="s">
        <v>97</v>
      </c>
      <c r="G254" t="s">
        <v>709</v>
      </c>
      <c r="H254" t="s">
        <v>92</v>
      </c>
      <c r="I254">
        <v>0</v>
      </c>
      <c r="J254">
        <v>255</v>
      </c>
    </row>
    <row r="255" spans="1:10">
      <c r="A255" s="112" t="str">
        <f>COL_SIZES[[#This Row],[datatype]]&amp;"_"&amp;COL_SIZES[[#This Row],[column_prec]]&amp;"_"&amp;COL_SIZES[[#This Row],[col_len]]</f>
        <v>numeric_19_9</v>
      </c>
      <c r="B25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55" s="113">
        <f>VLOOKUP(A255,DBMS_TYPE_SIZES[],2,FALSE)</f>
        <v>9</v>
      </c>
      <c r="D255" s="113">
        <f>VLOOKUP(A255,DBMS_TYPE_SIZES[],3,FALSE)</f>
        <v>9</v>
      </c>
      <c r="E255" s="114">
        <f>VLOOKUP(A255,DBMS_TYPE_SIZES[],4,FALSE)</f>
        <v>9</v>
      </c>
      <c r="F255" t="s">
        <v>97</v>
      </c>
      <c r="G255" t="s">
        <v>98</v>
      </c>
      <c r="H255" t="s">
        <v>67</v>
      </c>
      <c r="I255">
        <v>19</v>
      </c>
      <c r="J255">
        <v>9</v>
      </c>
    </row>
    <row r="256" spans="1:10">
      <c r="A256" s="112" t="str">
        <f>COL_SIZES[[#This Row],[datatype]]&amp;"_"&amp;COL_SIZES[[#This Row],[column_prec]]&amp;"_"&amp;COL_SIZES[[#This Row],[col_len]]</f>
        <v>datetime_23_8</v>
      </c>
      <c r="B2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6" s="113">
        <f>VLOOKUP(A256,DBMS_TYPE_SIZES[],2,FALSE)</f>
        <v>7</v>
      </c>
      <c r="D256" s="113">
        <f>VLOOKUP(A256,DBMS_TYPE_SIZES[],3,FALSE)</f>
        <v>8</v>
      </c>
      <c r="E256" s="114">
        <f>VLOOKUP(A256,DBMS_TYPE_SIZES[],4,FALSE)</f>
        <v>10</v>
      </c>
      <c r="F256" t="s">
        <v>97</v>
      </c>
      <c r="G256" t="s">
        <v>710</v>
      </c>
      <c r="H256" t="s">
        <v>22</v>
      </c>
      <c r="I256">
        <v>23</v>
      </c>
      <c r="J256">
        <v>8</v>
      </c>
    </row>
    <row r="257" spans="1:10">
      <c r="A257" s="112" t="str">
        <f>COL_SIZES[[#This Row],[datatype]]&amp;"_"&amp;COL_SIZES[[#This Row],[column_prec]]&amp;"_"&amp;COL_SIZES[[#This Row],[col_len]]</f>
        <v>int_10_4</v>
      </c>
      <c r="B2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" s="113">
        <f>VLOOKUP(A257,DBMS_TYPE_SIZES[],2,FALSE)</f>
        <v>9</v>
      </c>
      <c r="D257" s="113">
        <f>VLOOKUP(A257,DBMS_TYPE_SIZES[],3,FALSE)</f>
        <v>4</v>
      </c>
      <c r="E257" s="114">
        <f>VLOOKUP(A257,DBMS_TYPE_SIZES[],4,FALSE)</f>
        <v>9</v>
      </c>
      <c r="F257" t="s">
        <v>97</v>
      </c>
      <c r="G257" t="s">
        <v>711</v>
      </c>
      <c r="H257" t="s">
        <v>20</v>
      </c>
      <c r="I257">
        <v>10</v>
      </c>
      <c r="J257">
        <v>4</v>
      </c>
    </row>
    <row r="258" spans="1:10">
      <c r="A258" s="112" t="str">
        <f>COL_SIZES[[#This Row],[datatype]]&amp;"_"&amp;COL_SIZES[[#This Row],[column_prec]]&amp;"_"&amp;COL_SIZES[[#This Row],[col_len]]</f>
        <v>datetime_23_8</v>
      </c>
      <c r="B2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8" s="113">
        <f>VLOOKUP(A258,DBMS_TYPE_SIZES[],2,FALSE)</f>
        <v>7</v>
      </c>
      <c r="D258" s="113">
        <f>VLOOKUP(A258,DBMS_TYPE_SIZES[],3,FALSE)</f>
        <v>8</v>
      </c>
      <c r="E258" s="114">
        <f>VLOOKUP(A258,DBMS_TYPE_SIZES[],4,FALSE)</f>
        <v>10</v>
      </c>
      <c r="F258" t="s">
        <v>712</v>
      </c>
      <c r="G258" t="s">
        <v>713</v>
      </c>
      <c r="H258" t="s">
        <v>22</v>
      </c>
      <c r="I258">
        <v>23</v>
      </c>
      <c r="J258">
        <v>8</v>
      </c>
    </row>
    <row r="259" spans="1:10">
      <c r="A259" s="112" t="str">
        <f>COL_SIZES[[#This Row],[datatype]]&amp;"_"&amp;COL_SIZES[[#This Row],[column_prec]]&amp;"_"&amp;COL_SIZES[[#This Row],[col_len]]</f>
        <v>numeric_1_5</v>
      </c>
      <c r="B25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259" s="113">
        <f>VLOOKUP(A259,DBMS_TYPE_SIZES[],2,FALSE)</f>
        <v>5</v>
      </c>
      <c r="D259" s="113">
        <f>VLOOKUP(A259,DBMS_TYPE_SIZES[],3,FALSE)</f>
        <v>5</v>
      </c>
      <c r="E259" s="114">
        <f>VLOOKUP(A259,DBMS_TYPE_SIZES[],4,FALSE)</f>
        <v>5</v>
      </c>
      <c r="F259" t="s">
        <v>712</v>
      </c>
      <c r="G259" t="s">
        <v>714</v>
      </c>
      <c r="H259" t="s">
        <v>67</v>
      </c>
      <c r="I259">
        <v>1</v>
      </c>
      <c r="J259">
        <v>5</v>
      </c>
    </row>
    <row r="260" spans="1:10">
      <c r="A260" s="112" t="str">
        <f>COL_SIZES[[#This Row],[datatype]]&amp;"_"&amp;COL_SIZES[[#This Row],[column_prec]]&amp;"_"&amp;COL_SIZES[[#This Row],[col_len]]</f>
        <v>datetime_23_8</v>
      </c>
      <c r="B2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0" s="113">
        <f>VLOOKUP(A260,DBMS_TYPE_SIZES[],2,FALSE)</f>
        <v>7</v>
      </c>
      <c r="D260" s="113">
        <f>VLOOKUP(A260,DBMS_TYPE_SIZES[],3,FALSE)</f>
        <v>8</v>
      </c>
      <c r="E260" s="114">
        <f>VLOOKUP(A260,DBMS_TYPE_SIZES[],4,FALSE)</f>
        <v>10</v>
      </c>
      <c r="F260" t="s">
        <v>712</v>
      </c>
      <c r="G260" t="s">
        <v>715</v>
      </c>
      <c r="H260" t="s">
        <v>22</v>
      </c>
      <c r="I260">
        <v>23</v>
      </c>
      <c r="J260">
        <v>8</v>
      </c>
    </row>
    <row r="261" spans="1:10">
      <c r="A261" s="112" t="str">
        <f>COL_SIZES[[#This Row],[datatype]]&amp;"_"&amp;COL_SIZES[[#This Row],[column_prec]]&amp;"_"&amp;COL_SIZES[[#This Row],[col_len]]</f>
        <v>varchar_0_255</v>
      </c>
      <c r="B2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1" s="113">
        <f>VLOOKUP(A261,DBMS_TYPE_SIZES[],2,FALSE)</f>
        <v>255</v>
      </c>
      <c r="D261" s="113">
        <f>VLOOKUP(A261,DBMS_TYPE_SIZES[],3,FALSE)</f>
        <v>255</v>
      </c>
      <c r="E261" s="114">
        <f>VLOOKUP(A261,DBMS_TYPE_SIZES[],4,FALSE)</f>
        <v>257</v>
      </c>
      <c r="F261" t="s">
        <v>712</v>
      </c>
      <c r="G261" t="s">
        <v>716</v>
      </c>
      <c r="H261" t="s">
        <v>92</v>
      </c>
      <c r="I261">
        <v>0</v>
      </c>
      <c r="J261">
        <v>255</v>
      </c>
    </row>
    <row r="262" spans="1:10">
      <c r="A262" s="112" t="str">
        <f>COL_SIZES[[#This Row],[datatype]]&amp;"_"&amp;COL_SIZES[[#This Row],[column_prec]]&amp;"_"&amp;COL_SIZES[[#This Row],[col_len]]</f>
        <v>varchar_0_255</v>
      </c>
      <c r="B26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2" s="113">
        <f>VLOOKUP(A262,DBMS_TYPE_SIZES[],2,FALSE)</f>
        <v>255</v>
      </c>
      <c r="D262" s="113">
        <f>VLOOKUP(A262,DBMS_TYPE_SIZES[],3,FALSE)</f>
        <v>255</v>
      </c>
      <c r="E262" s="114">
        <f>VLOOKUP(A262,DBMS_TYPE_SIZES[],4,FALSE)</f>
        <v>257</v>
      </c>
      <c r="F262" t="s">
        <v>712</v>
      </c>
      <c r="G262" t="s">
        <v>717</v>
      </c>
      <c r="H262" t="s">
        <v>92</v>
      </c>
      <c r="I262">
        <v>0</v>
      </c>
      <c r="J262">
        <v>255</v>
      </c>
    </row>
    <row r="263" spans="1:10">
      <c r="A263" s="112" t="str">
        <f>COL_SIZES[[#This Row],[datatype]]&amp;"_"&amp;COL_SIZES[[#This Row],[column_prec]]&amp;"_"&amp;COL_SIZES[[#This Row],[col_len]]</f>
        <v>varchar_0_255</v>
      </c>
      <c r="B26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3" s="113">
        <f>VLOOKUP(A263,DBMS_TYPE_SIZES[],2,FALSE)</f>
        <v>255</v>
      </c>
      <c r="D263" s="113">
        <f>VLOOKUP(A263,DBMS_TYPE_SIZES[],3,FALSE)</f>
        <v>255</v>
      </c>
      <c r="E263" s="114">
        <f>VLOOKUP(A263,DBMS_TYPE_SIZES[],4,FALSE)</f>
        <v>257</v>
      </c>
      <c r="F263" t="s">
        <v>712</v>
      </c>
      <c r="G263" t="s">
        <v>718</v>
      </c>
      <c r="H263" t="s">
        <v>92</v>
      </c>
      <c r="I263">
        <v>0</v>
      </c>
      <c r="J263">
        <v>255</v>
      </c>
    </row>
    <row r="264" spans="1:10">
      <c r="A264" s="112" t="str">
        <f>COL_SIZES[[#This Row],[datatype]]&amp;"_"&amp;COL_SIZES[[#This Row],[column_prec]]&amp;"_"&amp;COL_SIZES[[#This Row],[col_len]]</f>
        <v>numeric_1_5</v>
      </c>
      <c r="B26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264" s="113">
        <f>VLOOKUP(A264,DBMS_TYPE_SIZES[],2,FALSE)</f>
        <v>5</v>
      </c>
      <c r="D264" s="113">
        <f>VLOOKUP(A264,DBMS_TYPE_SIZES[],3,FALSE)</f>
        <v>5</v>
      </c>
      <c r="E264" s="114">
        <f>VLOOKUP(A264,DBMS_TYPE_SIZES[],4,FALSE)</f>
        <v>5</v>
      </c>
      <c r="F264" t="s">
        <v>719</v>
      </c>
      <c r="G264" t="s">
        <v>596</v>
      </c>
      <c r="H264" t="s">
        <v>67</v>
      </c>
      <c r="I264">
        <v>1</v>
      </c>
      <c r="J264">
        <v>5</v>
      </c>
    </row>
    <row r="265" spans="1:10">
      <c r="A265" s="112" t="str">
        <f>COL_SIZES[[#This Row],[datatype]]&amp;"_"&amp;COL_SIZES[[#This Row],[column_prec]]&amp;"_"&amp;COL_SIZES[[#This Row],[col_len]]</f>
        <v>int_10_4</v>
      </c>
      <c r="B2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" s="113">
        <f>VLOOKUP(A265,DBMS_TYPE_SIZES[],2,FALSE)</f>
        <v>9</v>
      </c>
      <c r="D265" s="113">
        <f>VLOOKUP(A265,DBMS_TYPE_SIZES[],3,FALSE)</f>
        <v>4</v>
      </c>
      <c r="E265" s="114">
        <f>VLOOKUP(A265,DBMS_TYPE_SIZES[],4,FALSE)</f>
        <v>9</v>
      </c>
      <c r="F265" t="s">
        <v>719</v>
      </c>
      <c r="G265" t="s">
        <v>156</v>
      </c>
      <c r="H265" t="s">
        <v>20</v>
      </c>
      <c r="I265">
        <v>10</v>
      </c>
      <c r="J265">
        <v>4</v>
      </c>
    </row>
    <row r="266" spans="1:10">
      <c r="A266" s="112" t="str">
        <f>COL_SIZES[[#This Row],[datatype]]&amp;"_"&amp;COL_SIZES[[#This Row],[column_prec]]&amp;"_"&amp;COL_SIZES[[#This Row],[col_len]]</f>
        <v>int_10_4</v>
      </c>
      <c r="B2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" s="113">
        <f>VLOOKUP(A266,DBMS_TYPE_SIZES[],2,FALSE)</f>
        <v>9</v>
      </c>
      <c r="D266" s="113">
        <f>VLOOKUP(A266,DBMS_TYPE_SIZES[],3,FALSE)</f>
        <v>4</v>
      </c>
      <c r="E266" s="114">
        <f>VLOOKUP(A266,DBMS_TYPE_SIZES[],4,FALSE)</f>
        <v>9</v>
      </c>
      <c r="F266" t="s">
        <v>719</v>
      </c>
      <c r="G266" t="s">
        <v>306</v>
      </c>
      <c r="H266" t="s">
        <v>20</v>
      </c>
      <c r="I266">
        <v>10</v>
      </c>
      <c r="J266">
        <v>4</v>
      </c>
    </row>
    <row r="267" spans="1:10">
      <c r="A267" s="112" t="str">
        <f>COL_SIZES[[#This Row],[datatype]]&amp;"_"&amp;COL_SIZES[[#This Row],[column_prec]]&amp;"_"&amp;COL_SIZES[[#This Row],[col_len]]</f>
        <v>int_10_4</v>
      </c>
      <c r="B2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" s="113">
        <f>VLOOKUP(A267,DBMS_TYPE_SIZES[],2,FALSE)</f>
        <v>9</v>
      </c>
      <c r="D267" s="113">
        <f>VLOOKUP(A267,DBMS_TYPE_SIZES[],3,FALSE)</f>
        <v>4</v>
      </c>
      <c r="E267" s="114">
        <f>VLOOKUP(A267,DBMS_TYPE_SIZES[],4,FALSE)</f>
        <v>9</v>
      </c>
      <c r="F267" t="s">
        <v>719</v>
      </c>
      <c r="G267" t="s">
        <v>720</v>
      </c>
      <c r="H267" t="s">
        <v>20</v>
      </c>
      <c r="I267">
        <v>10</v>
      </c>
      <c r="J267">
        <v>4</v>
      </c>
    </row>
    <row r="268" spans="1:10">
      <c r="A268" s="112" t="str">
        <f>COL_SIZES[[#This Row],[datatype]]&amp;"_"&amp;COL_SIZES[[#This Row],[column_prec]]&amp;"_"&amp;COL_SIZES[[#This Row],[col_len]]</f>
        <v>numeric_1_5</v>
      </c>
      <c r="B26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268" s="113">
        <f>VLOOKUP(A268,DBMS_TYPE_SIZES[],2,FALSE)</f>
        <v>5</v>
      </c>
      <c r="D268" s="113">
        <f>VLOOKUP(A268,DBMS_TYPE_SIZES[],3,FALSE)</f>
        <v>5</v>
      </c>
      <c r="E268" s="114">
        <f>VLOOKUP(A268,DBMS_TYPE_SIZES[],4,FALSE)</f>
        <v>5</v>
      </c>
      <c r="F268" t="s">
        <v>719</v>
      </c>
      <c r="G268" t="s">
        <v>602</v>
      </c>
      <c r="H268" t="s">
        <v>67</v>
      </c>
      <c r="I268">
        <v>1</v>
      </c>
      <c r="J268">
        <v>5</v>
      </c>
    </row>
    <row r="269" spans="1:10">
      <c r="A269" s="112" t="str">
        <f>COL_SIZES[[#This Row],[datatype]]&amp;"_"&amp;COL_SIZES[[#This Row],[column_prec]]&amp;"_"&amp;COL_SIZES[[#This Row],[col_len]]</f>
        <v>int_10_4</v>
      </c>
      <c r="B2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" s="113">
        <f>VLOOKUP(A269,DBMS_TYPE_SIZES[],2,FALSE)</f>
        <v>9</v>
      </c>
      <c r="D269" s="113">
        <f>VLOOKUP(A269,DBMS_TYPE_SIZES[],3,FALSE)</f>
        <v>4</v>
      </c>
      <c r="E269" s="114">
        <f>VLOOKUP(A269,DBMS_TYPE_SIZES[],4,FALSE)</f>
        <v>9</v>
      </c>
      <c r="F269" t="s">
        <v>719</v>
      </c>
      <c r="G269" t="s">
        <v>309</v>
      </c>
      <c r="H269" t="s">
        <v>20</v>
      </c>
      <c r="I269">
        <v>10</v>
      </c>
      <c r="J269">
        <v>4</v>
      </c>
    </row>
    <row r="270" spans="1:10">
      <c r="A270" s="112" t="str">
        <f>COL_SIZES[[#This Row],[datatype]]&amp;"_"&amp;COL_SIZES[[#This Row],[column_prec]]&amp;"_"&amp;COL_SIZES[[#This Row],[col_len]]</f>
        <v>int_10_4</v>
      </c>
      <c r="B2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" s="113">
        <f>VLOOKUP(A270,DBMS_TYPE_SIZES[],2,FALSE)</f>
        <v>9</v>
      </c>
      <c r="D270" s="113">
        <f>VLOOKUP(A270,DBMS_TYPE_SIZES[],3,FALSE)</f>
        <v>4</v>
      </c>
      <c r="E270" s="114">
        <f>VLOOKUP(A270,DBMS_TYPE_SIZES[],4,FALSE)</f>
        <v>9</v>
      </c>
      <c r="F270" t="s">
        <v>719</v>
      </c>
      <c r="G270" t="s">
        <v>353</v>
      </c>
      <c r="H270" t="s">
        <v>20</v>
      </c>
      <c r="I270">
        <v>10</v>
      </c>
      <c r="J270">
        <v>4</v>
      </c>
    </row>
    <row r="271" spans="1:10">
      <c r="A271" s="112" t="str">
        <f>COL_SIZES[[#This Row],[datatype]]&amp;"_"&amp;COL_SIZES[[#This Row],[column_prec]]&amp;"_"&amp;COL_SIZES[[#This Row],[col_len]]</f>
        <v>int_10_4</v>
      </c>
      <c r="B2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" s="113">
        <f>VLOOKUP(A271,DBMS_TYPE_SIZES[],2,FALSE)</f>
        <v>9</v>
      </c>
      <c r="D271" s="113">
        <f>VLOOKUP(A271,DBMS_TYPE_SIZES[],3,FALSE)</f>
        <v>4</v>
      </c>
      <c r="E271" s="114">
        <f>VLOOKUP(A271,DBMS_TYPE_SIZES[],4,FALSE)</f>
        <v>9</v>
      </c>
      <c r="F271" t="s">
        <v>719</v>
      </c>
      <c r="G271" t="s">
        <v>164</v>
      </c>
      <c r="H271" t="s">
        <v>20</v>
      </c>
      <c r="I271">
        <v>10</v>
      </c>
      <c r="J271">
        <v>4</v>
      </c>
    </row>
    <row r="272" spans="1:10">
      <c r="A272" s="112" t="str">
        <f>COL_SIZES[[#This Row],[datatype]]&amp;"_"&amp;COL_SIZES[[#This Row],[column_prec]]&amp;"_"&amp;COL_SIZES[[#This Row],[col_len]]</f>
        <v>varchar_0_255</v>
      </c>
      <c r="B27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2" s="113">
        <f>VLOOKUP(A272,DBMS_TYPE_SIZES[],2,FALSE)</f>
        <v>255</v>
      </c>
      <c r="D272" s="113">
        <f>VLOOKUP(A272,DBMS_TYPE_SIZES[],3,FALSE)</f>
        <v>255</v>
      </c>
      <c r="E272" s="114">
        <f>VLOOKUP(A272,DBMS_TYPE_SIZES[],4,FALSE)</f>
        <v>257</v>
      </c>
      <c r="F272" t="s">
        <v>721</v>
      </c>
      <c r="G272" t="s">
        <v>100</v>
      </c>
      <c r="H272" t="s">
        <v>92</v>
      </c>
      <c r="I272">
        <v>0</v>
      </c>
      <c r="J272">
        <v>255</v>
      </c>
    </row>
    <row r="273" spans="1:10">
      <c r="A273" s="112" t="str">
        <f>COL_SIZES[[#This Row],[datatype]]&amp;"_"&amp;COL_SIZES[[#This Row],[column_prec]]&amp;"_"&amp;COL_SIZES[[#This Row],[col_len]]</f>
        <v>numeric_19_9</v>
      </c>
      <c r="B27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73" s="113">
        <f>VLOOKUP(A273,DBMS_TYPE_SIZES[],2,FALSE)</f>
        <v>9</v>
      </c>
      <c r="D273" s="113">
        <f>VLOOKUP(A273,DBMS_TYPE_SIZES[],3,FALSE)</f>
        <v>9</v>
      </c>
      <c r="E273" s="114">
        <f>VLOOKUP(A273,DBMS_TYPE_SIZES[],4,FALSE)</f>
        <v>9</v>
      </c>
      <c r="F273" t="s">
        <v>721</v>
      </c>
      <c r="G273" t="s">
        <v>722</v>
      </c>
      <c r="H273" t="s">
        <v>67</v>
      </c>
      <c r="I273">
        <v>19</v>
      </c>
      <c r="J273">
        <v>9</v>
      </c>
    </row>
    <row r="274" spans="1:10">
      <c r="A274" s="112" t="str">
        <f>COL_SIZES[[#This Row],[datatype]]&amp;"_"&amp;COL_SIZES[[#This Row],[column_prec]]&amp;"_"&amp;COL_SIZES[[#This Row],[col_len]]</f>
        <v>varchar_0_64</v>
      </c>
      <c r="B27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74" s="113">
        <f>VLOOKUP(A274,DBMS_TYPE_SIZES[],2,FALSE)</f>
        <v>64</v>
      </c>
      <c r="D274" s="113">
        <f>VLOOKUP(A274,DBMS_TYPE_SIZES[],3,FALSE)</f>
        <v>64</v>
      </c>
      <c r="E274" s="114">
        <f>VLOOKUP(A274,DBMS_TYPE_SIZES[],4,FALSE)</f>
        <v>66</v>
      </c>
      <c r="F274" t="s">
        <v>721</v>
      </c>
      <c r="G274" t="s">
        <v>91</v>
      </c>
      <c r="H274" t="s">
        <v>92</v>
      </c>
      <c r="I274">
        <v>0</v>
      </c>
      <c r="J274">
        <v>64</v>
      </c>
    </row>
    <row r="275" spans="1:10">
      <c r="A275" s="112" t="str">
        <f>COL_SIZES[[#This Row],[datatype]]&amp;"_"&amp;COL_SIZES[[#This Row],[column_prec]]&amp;"_"&amp;COL_SIZES[[#This Row],[col_len]]</f>
        <v>varchar_0_64</v>
      </c>
      <c r="B27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75" s="113">
        <f>VLOOKUP(A275,DBMS_TYPE_SIZES[],2,FALSE)</f>
        <v>64</v>
      </c>
      <c r="D275" s="113">
        <f>VLOOKUP(A275,DBMS_TYPE_SIZES[],3,FALSE)</f>
        <v>64</v>
      </c>
      <c r="E275" s="114">
        <f>VLOOKUP(A275,DBMS_TYPE_SIZES[],4,FALSE)</f>
        <v>66</v>
      </c>
      <c r="F275" t="s">
        <v>721</v>
      </c>
      <c r="G275" t="s">
        <v>689</v>
      </c>
      <c r="H275" t="s">
        <v>92</v>
      </c>
      <c r="I275">
        <v>0</v>
      </c>
      <c r="J275">
        <v>64</v>
      </c>
    </row>
    <row r="276" spans="1:10">
      <c r="A276" s="112" t="str">
        <f>COL_SIZES[[#This Row],[datatype]]&amp;"_"&amp;COL_SIZES[[#This Row],[column_prec]]&amp;"_"&amp;COL_SIZES[[#This Row],[col_len]]</f>
        <v>int_10_4</v>
      </c>
      <c r="B2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" s="113">
        <f>VLOOKUP(A276,DBMS_TYPE_SIZES[],2,FALSE)</f>
        <v>9</v>
      </c>
      <c r="D276" s="113">
        <f>VLOOKUP(A276,DBMS_TYPE_SIZES[],3,FALSE)</f>
        <v>4</v>
      </c>
      <c r="E276" s="114">
        <f>VLOOKUP(A276,DBMS_TYPE_SIZES[],4,FALSE)</f>
        <v>9</v>
      </c>
      <c r="F276" t="s">
        <v>721</v>
      </c>
      <c r="G276" t="s">
        <v>700</v>
      </c>
      <c r="H276" t="s">
        <v>20</v>
      </c>
      <c r="I276">
        <v>10</v>
      </c>
      <c r="J276">
        <v>4</v>
      </c>
    </row>
    <row r="277" spans="1:10">
      <c r="A277" s="112" t="str">
        <f>COL_SIZES[[#This Row],[datatype]]&amp;"_"&amp;COL_SIZES[[#This Row],[column_prec]]&amp;"_"&amp;COL_SIZES[[#This Row],[col_len]]</f>
        <v>datetime_23_8</v>
      </c>
      <c r="B27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7" s="113">
        <f>VLOOKUP(A277,DBMS_TYPE_SIZES[],2,FALSE)</f>
        <v>7</v>
      </c>
      <c r="D277" s="113">
        <f>VLOOKUP(A277,DBMS_TYPE_SIZES[],3,FALSE)</f>
        <v>8</v>
      </c>
      <c r="E277" s="114">
        <f>VLOOKUP(A277,DBMS_TYPE_SIZES[],4,FALSE)</f>
        <v>10</v>
      </c>
      <c r="F277" t="s">
        <v>721</v>
      </c>
      <c r="G277" t="s">
        <v>723</v>
      </c>
      <c r="H277" t="s">
        <v>22</v>
      </c>
      <c r="I277">
        <v>23</v>
      </c>
      <c r="J277">
        <v>8</v>
      </c>
    </row>
    <row r="278" spans="1:10">
      <c r="A278" s="112" t="str">
        <f>COL_SIZES[[#This Row],[datatype]]&amp;"_"&amp;COL_SIZES[[#This Row],[column_prec]]&amp;"_"&amp;COL_SIZES[[#This Row],[col_len]]</f>
        <v>datetime_23_8</v>
      </c>
      <c r="B27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8" s="113">
        <f>VLOOKUP(A278,DBMS_TYPE_SIZES[],2,FALSE)</f>
        <v>7</v>
      </c>
      <c r="D278" s="113">
        <f>VLOOKUP(A278,DBMS_TYPE_SIZES[],3,FALSE)</f>
        <v>8</v>
      </c>
      <c r="E278" s="114">
        <f>VLOOKUP(A278,DBMS_TYPE_SIZES[],4,FALSE)</f>
        <v>10</v>
      </c>
      <c r="F278" t="s">
        <v>721</v>
      </c>
      <c r="G278" t="s">
        <v>724</v>
      </c>
      <c r="H278" t="s">
        <v>22</v>
      </c>
      <c r="I278">
        <v>23</v>
      </c>
      <c r="J278">
        <v>8</v>
      </c>
    </row>
    <row r="279" spans="1:10">
      <c r="A279" s="112" t="str">
        <f>COL_SIZES[[#This Row],[datatype]]&amp;"_"&amp;COL_SIZES[[#This Row],[column_prec]]&amp;"_"&amp;COL_SIZES[[#This Row],[col_len]]</f>
        <v>varchar_0_255</v>
      </c>
      <c r="B27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9" s="113">
        <f>VLOOKUP(A279,DBMS_TYPE_SIZES[],2,FALSE)</f>
        <v>255</v>
      </c>
      <c r="D279" s="113">
        <f>VLOOKUP(A279,DBMS_TYPE_SIZES[],3,FALSE)</f>
        <v>255</v>
      </c>
      <c r="E279" s="114">
        <f>VLOOKUP(A279,DBMS_TYPE_SIZES[],4,FALSE)</f>
        <v>257</v>
      </c>
      <c r="F279" t="s">
        <v>99</v>
      </c>
      <c r="G279" t="s">
        <v>100</v>
      </c>
      <c r="H279" t="s">
        <v>92</v>
      </c>
      <c r="I279">
        <v>0</v>
      </c>
      <c r="J279">
        <v>255</v>
      </c>
    </row>
    <row r="280" spans="1:10">
      <c r="A280" s="112" t="str">
        <f>COL_SIZES[[#This Row],[datatype]]&amp;"_"&amp;COL_SIZES[[#This Row],[column_prec]]&amp;"_"&amp;COL_SIZES[[#This Row],[col_len]]</f>
        <v>numeric_19_9</v>
      </c>
      <c r="B28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80" s="113">
        <f>VLOOKUP(A280,DBMS_TYPE_SIZES[],2,FALSE)</f>
        <v>9</v>
      </c>
      <c r="D280" s="113">
        <f>VLOOKUP(A280,DBMS_TYPE_SIZES[],3,FALSE)</f>
        <v>9</v>
      </c>
      <c r="E280" s="114">
        <f>VLOOKUP(A280,DBMS_TYPE_SIZES[],4,FALSE)</f>
        <v>9</v>
      </c>
      <c r="F280" t="s">
        <v>99</v>
      </c>
      <c r="G280" t="s">
        <v>722</v>
      </c>
      <c r="H280" t="s">
        <v>67</v>
      </c>
      <c r="I280">
        <v>19</v>
      </c>
      <c r="J280">
        <v>9</v>
      </c>
    </row>
    <row r="281" spans="1:10">
      <c r="A281" s="112" t="str">
        <f>COL_SIZES[[#This Row],[datatype]]&amp;"_"&amp;COL_SIZES[[#This Row],[column_prec]]&amp;"_"&amp;COL_SIZES[[#This Row],[col_len]]</f>
        <v>varchar_0_64</v>
      </c>
      <c r="B281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81" s="113">
        <f>VLOOKUP(A281,DBMS_TYPE_SIZES[],2,FALSE)</f>
        <v>64</v>
      </c>
      <c r="D281" s="113">
        <f>VLOOKUP(A281,DBMS_TYPE_SIZES[],3,FALSE)</f>
        <v>64</v>
      </c>
      <c r="E281" s="114">
        <f>VLOOKUP(A281,DBMS_TYPE_SIZES[],4,FALSE)</f>
        <v>66</v>
      </c>
      <c r="F281" t="s">
        <v>99</v>
      </c>
      <c r="G281" t="s">
        <v>91</v>
      </c>
      <c r="H281" t="s">
        <v>92</v>
      </c>
      <c r="I281">
        <v>0</v>
      </c>
      <c r="J281">
        <v>64</v>
      </c>
    </row>
    <row r="282" spans="1:10">
      <c r="A282" s="112" t="str">
        <f>COL_SIZES[[#This Row],[datatype]]&amp;"_"&amp;COL_SIZES[[#This Row],[column_prec]]&amp;"_"&amp;COL_SIZES[[#This Row],[col_len]]</f>
        <v>varchar_0_64</v>
      </c>
      <c r="B28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82" s="113">
        <f>VLOOKUP(A282,DBMS_TYPE_SIZES[],2,FALSE)</f>
        <v>64</v>
      </c>
      <c r="D282" s="113">
        <f>VLOOKUP(A282,DBMS_TYPE_SIZES[],3,FALSE)</f>
        <v>64</v>
      </c>
      <c r="E282" s="114">
        <f>VLOOKUP(A282,DBMS_TYPE_SIZES[],4,FALSE)</f>
        <v>66</v>
      </c>
      <c r="F282" t="s">
        <v>99</v>
      </c>
      <c r="G282" t="s">
        <v>689</v>
      </c>
      <c r="H282" t="s">
        <v>92</v>
      </c>
      <c r="I282">
        <v>0</v>
      </c>
      <c r="J282">
        <v>64</v>
      </c>
    </row>
    <row r="283" spans="1:10">
      <c r="A283" s="112" t="str">
        <f>COL_SIZES[[#This Row],[datatype]]&amp;"_"&amp;COL_SIZES[[#This Row],[column_prec]]&amp;"_"&amp;COL_SIZES[[#This Row],[col_len]]</f>
        <v>int_10_4</v>
      </c>
      <c r="B2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" s="113">
        <f>VLOOKUP(A283,DBMS_TYPE_SIZES[],2,FALSE)</f>
        <v>9</v>
      </c>
      <c r="D283" s="113">
        <f>VLOOKUP(A283,DBMS_TYPE_SIZES[],3,FALSE)</f>
        <v>4</v>
      </c>
      <c r="E283" s="114">
        <f>VLOOKUP(A283,DBMS_TYPE_SIZES[],4,FALSE)</f>
        <v>9</v>
      </c>
      <c r="F283" t="s">
        <v>99</v>
      </c>
      <c r="G283" t="s">
        <v>700</v>
      </c>
      <c r="H283" t="s">
        <v>20</v>
      </c>
      <c r="I283">
        <v>10</v>
      </c>
      <c r="J283">
        <v>4</v>
      </c>
    </row>
    <row r="284" spans="1:10">
      <c r="A284" s="112" t="str">
        <f>COL_SIZES[[#This Row],[datatype]]&amp;"_"&amp;COL_SIZES[[#This Row],[column_prec]]&amp;"_"&amp;COL_SIZES[[#This Row],[col_len]]</f>
        <v>datetime_23_8</v>
      </c>
      <c r="B2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4" s="113">
        <f>VLOOKUP(A284,DBMS_TYPE_SIZES[],2,FALSE)</f>
        <v>7</v>
      </c>
      <c r="D284" s="113">
        <f>VLOOKUP(A284,DBMS_TYPE_SIZES[],3,FALSE)</f>
        <v>8</v>
      </c>
      <c r="E284" s="114">
        <f>VLOOKUP(A284,DBMS_TYPE_SIZES[],4,FALSE)</f>
        <v>10</v>
      </c>
      <c r="F284" t="s">
        <v>99</v>
      </c>
      <c r="G284" t="s">
        <v>723</v>
      </c>
      <c r="H284" t="s">
        <v>22</v>
      </c>
      <c r="I284">
        <v>23</v>
      </c>
      <c r="J284">
        <v>8</v>
      </c>
    </row>
    <row r="285" spans="1:10">
      <c r="A285" s="112" t="str">
        <f>COL_SIZES[[#This Row],[datatype]]&amp;"_"&amp;COL_SIZES[[#This Row],[column_prec]]&amp;"_"&amp;COL_SIZES[[#This Row],[col_len]]</f>
        <v>datetime_23_8</v>
      </c>
      <c r="B28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5" s="113">
        <f>VLOOKUP(A285,DBMS_TYPE_SIZES[],2,FALSE)</f>
        <v>7</v>
      </c>
      <c r="D285" s="113">
        <f>VLOOKUP(A285,DBMS_TYPE_SIZES[],3,FALSE)</f>
        <v>8</v>
      </c>
      <c r="E285" s="114">
        <f>VLOOKUP(A285,DBMS_TYPE_SIZES[],4,FALSE)</f>
        <v>10</v>
      </c>
      <c r="F285" t="s">
        <v>99</v>
      </c>
      <c r="G285" t="s">
        <v>724</v>
      </c>
      <c r="H285" t="s">
        <v>22</v>
      </c>
      <c r="I285">
        <v>23</v>
      </c>
      <c r="J285">
        <v>8</v>
      </c>
    </row>
    <row r="286" spans="1:10">
      <c r="A286" s="112" t="str">
        <f>COL_SIZES[[#This Row],[datatype]]&amp;"_"&amp;COL_SIZES[[#This Row],[column_prec]]&amp;"_"&amp;COL_SIZES[[#This Row],[col_len]]</f>
        <v>numeric_1_5</v>
      </c>
      <c r="B28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286" s="113">
        <f>VLOOKUP(A286,DBMS_TYPE_SIZES[],2,FALSE)</f>
        <v>5</v>
      </c>
      <c r="D286" s="113">
        <f>VLOOKUP(A286,DBMS_TYPE_SIZES[],3,FALSE)</f>
        <v>5</v>
      </c>
      <c r="E286" s="114">
        <f>VLOOKUP(A286,DBMS_TYPE_SIZES[],4,FALSE)</f>
        <v>5</v>
      </c>
      <c r="F286" t="s">
        <v>101</v>
      </c>
      <c r="G286" t="s">
        <v>596</v>
      </c>
      <c r="H286" t="s">
        <v>67</v>
      </c>
      <c r="I286">
        <v>1</v>
      </c>
      <c r="J286">
        <v>5</v>
      </c>
    </row>
    <row r="287" spans="1:10">
      <c r="A287" s="112" t="str">
        <f>COL_SIZES[[#This Row],[datatype]]&amp;"_"&amp;COL_SIZES[[#This Row],[column_prec]]&amp;"_"&amp;COL_SIZES[[#This Row],[col_len]]</f>
        <v>varchar_0_255</v>
      </c>
      <c r="B28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7" s="113">
        <f>VLOOKUP(A287,DBMS_TYPE_SIZES[],2,FALSE)</f>
        <v>255</v>
      </c>
      <c r="D287" s="113">
        <f>VLOOKUP(A287,DBMS_TYPE_SIZES[],3,FALSE)</f>
        <v>255</v>
      </c>
      <c r="E287" s="114">
        <f>VLOOKUP(A287,DBMS_TYPE_SIZES[],4,FALSE)</f>
        <v>257</v>
      </c>
      <c r="F287" t="s">
        <v>101</v>
      </c>
      <c r="G287" t="s">
        <v>725</v>
      </c>
      <c r="H287" t="s">
        <v>92</v>
      </c>
      <c r="I287">
        <v>0</v>
      </c>
      <c r="J287">
        <v>255</v>
      </c>
    </row>
    <row r="288" spans="1:10">
      <c r="A288" s="112" t="str">
        <f>COL_SIZES[[#This Row],[datatype]]&amp;"_"&amp;COL_SIZES[[#This Row],[column_prec]]&amp;"_"&amp;COL_SIZES[[#This Row],[col_len]]</f>
        <v>int_10_4</v>
      </c>
      <c r="B2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" s="113">
        <f>VLOOKUP(A288,DBMS_TYPE_SIZES[],2,FALSE)</f>
        <v>9</v>
      </c>
      <c r="D288" s="113">
        <f>VLOOKUP(A288,DBMS_TYPE_SIZES[],3,FALSE)</f>
        <v>4</v>
      </c>
      <c r="E288" s="114">
        <f>VLOOKUP(A288,DBMS_TYPE_SIZES[],4,FALSE)</f>
        <v>9</v>
      </c>
      <c r="F288" t="s">
        <v>101</v>
      </c>
      <c r="G288" t="s">
        <v>102</v>
      </c>
      <c r="H288" t="s">
        <v>20</v>
      </c>
      <c r="I288">
        <v>10</v>
      </c>
      <c r="J288">
        <v>4</v>
      </c>
    </row>
    <row r="289" spans="1:10">
      <c r="A289" s="112" t="str">
        <f>COL_SIZES[[#This Row],[datatype]]&amp;"_"&amp;COL_SIZES[[#This Row],[column_prec]]&amp;"_"&amp;COL_SIZES[[#This Row],[col_len]]</f>
        <v>varchar_0_16</v>
      </c>
      <c r="B289" s="112">
        <f>MIN(COL_SIZES[[#This Row],[column_length]],IFERROR(VALUE(VLOOKUP(COL_SIZES[[#This Row],[table_name]]&amp;"."&amp;COL_SIZES[[#This Row],[column_name]],AVG_COL_SIZES[#Data],2,FALSE)),COL_SIZES[[#This Row],[column_length]]))</f>
        <v>16</v>
      </c>
      <c r="C289" s="113">
        <f>VLOOKUP(A289,DBMS_TYPE_SIZES[],2,FALSE)</f>
        <v>16</v>
      </c>
      <c r="D289" s="113">
        <f>VLOOKUP(A289,DBMS_TYPE_SIZES[],3,FALSE)</f>
        <v>16</v>
      </c>
      <c r="E289" s="114">
        <f>VLOOKUP(A289,DBMS_TYPE_SIZES[],4,FALSE)</f>
        <v>18</v>
      </c>
      <c r="F289" t="s">
        <v>101</v>
      </c>
      <c r="G289" t="s">
        <v>726</v>
      </c>
      <c r="H289" t="s">
        <v>92</v>
      </c>
      <c r="I289">
        <v>0</v>
      </c>
      <c r="J289">
        <v>16</v>
      </c>
    </row>
    <row r="290" spans="1:10">
      <c r="A290" s="112" t="str">
        <f>COL_SIZES[[#This Row],[datatype]]&amp;"_"&amp;COL_SIZES[[#This Row],[column_prec]]&amp;"_"&amp;COL_SIZES[[#This Row],[col_len]]</f>
        <v>varchar_0_255</v>
      </c>
      <c r="B29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0" s="113">
        <f>VLOOKUP(A290,DBMS_TYPE_SIZES[],2,FALSE)</f>
        <v>255</v>
      </c>
      <c r="D290" s="113">
        <f>VLOOKUP(A290,DBMS_TYPE_SIZES[],3,FALSE)</f>
        <v>255</v>
      </c>
      <c r="E290" s="114">
        <f>VLOOKUP(A290,DBMS_TYPE_SIZES[],4,FALSE)</f>
        <v>257</v>
      </c>
      <c r="F290" t="s">
        <v>101</v>
      </c>
      <c r="G290" t="s">
        <v>727</v>
      </c>
      <c r="H290" t="s">
        <v>92</v>
      </c>
      <c r="I290">
        <v>0</v>
      </c>
      <c r="J290">
        <v>255</v>
      </c>
    </row>
    <row r="291" spans="1:10">
      <c r="A291" s="112" t="str">
        <f>COL_SIZES[[#This Row],[datatype]]&amp;"_"&amp;COL_SIZES[[#This Row],[column_prec]]&amp;"_"&amp;COL_SIZES[[#This Row],[col_len]]</f>
        <v>varchar_0_30</v>
      </c>
      <c r="B291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291" s="113">
        <f>VLOOKUP(A291,DBMS_TYPE_SIZES[],2,FALSE)</f>
        <v>30</v>
      </c>
      <c r="D291" s="113">
        <f>VLOOKUP(A291,DBMS_TYPE_SIZES[],3,FALSE)</f>
        <v>30</v>
      </c>
      <c r="E291" s="114">
        <f>VLOOKUP(A291,DBMS_TYPE_SIZES[],4,FALSE)</f>
        <v>32</v>
      </c>
      <c r="F291" t="s">
        <v>101</v>
      </c>
      <c r="G291" t="s">
        <v>728</v>
      </c>
      <c r="H291" t="s">
        <v>92</v>
      </c>
      <c r="I291">
        <v>0</v>
      </c>
      <c r="J291">
        <v>30</v>
      </c>
    </row>
    <row r="292" spans="1:10">
      <c r="A292" s="112" t="str">
        <f>COL_SIZES[[#This Row],[datatype]]&amp;"_"&amp;COL_SIZES[[#This Row],[column_prec]]&amp;"_"&amp;COL_SIZES[[#This Row],[col_len]]</f>
        <v>varchar_0_30</v>
      </c>
      <c r="B292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292" s="113">
        <f>VLOOKUP(A292,DBMS_TYPE_SIZES[],2,FALSE)</f>
        <v>30</v>
      </c>
      <c r="D292" s="113">
        <f>VLOOKUP(A292,DBMS_TYPE_SIZES[],3,FALSE)</f>
        <v>30</v>
      </c>
      <c r="E292" s="114">
        <f>VLOOKUP(A292,DBMS_TYPE_SIZES[],4,FALSE)</f>
        <v>32</v>
      </c>
      <c r="F292" t="s">
        <v>101</v>
      </c>
      <c r="G292" t="s">
        <v>729</v>
      </c>
      <c r="H292" t="s">
        <v>92</v>
      </c>
      <c r="I292">
        <v>0</v>
      </c>
      <c r="J292">
        <v>30</v>
      </c>
    </row>
    <row r="293" spans="1:10">
      <c r="A293" s="112" t="str">
        <f>COL_SIZES[[#This Row],[datatype]]&amp;"_"&amp;COL_SIZES[[#This Row],[column_prec]]&amp;"_"&amp;COL_SIZES[[#This Row],[col_len]]</f>
        <v>varchar_0_30</v>
      </c>
      <c r="B293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293" s="113">
        <f>VLOOKUP(A293,DBMS_TYPE_SIZES[],2,FALSE)</f>
        <v>30</v>
      </c>
      <c r="D293" s="113">
        <f>VLOOKUP(A293,DBMS_TYPE_SIZES[],3,FALSE)</f>
        <v>30</v>
      </c>
      <c r="E293" s="114">
        <f>VLOOKUP(A293,DBMS_TYPE_SIZES[],4,FALSE)</f>
        <v>32</v>
      </c>
      <c r="F293" t="s">
        <v>103</v>
      </c>
      <c r="G293" t="s">
        <v>104</v>
      </c>
      <c r="H293" t="s">
        <v>92</v>
      </c>
      <c r="I293">
        <v>0</v>
      </c>
      <c r="J293">
        <v>30</v>
      </c>
    </row>
    <row r="294" spans="1:10">
      <c r="A294" s="112" t="str">
        <f>COL_SIZES[[#This Row],[datatype]]&amp;"_"&amp;COL_SIZES[[#This Row],[column_prec]]&amp;"_"&amp;COL_SIZES[[#This Row],[col_len]]</f>
        <v>varchar_0_30</v>
      </c>
      <c r="B294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294" s="113">
        <f>VLOOKUP(A294,DBMS_TYPE_SIZES[],2,FALSE)</f>
        <v>30</v>
      </c>
      <c r="D294" s="113">
        <f>VLOOKUP(A294,DBMS_TYPE_SIZES[],3,FALSE)</f>
        <v>30</v>
      </c>
      <c r="E294" s="114">
        <f>VLOOKUP(A294,DBMS_TYPE_SIZES[],4,FALSE)</f>
        <v>32</v>
      </c>
      <c r="F294" t="s">
        <v>103</v>
      </c>
      <c r="G294" t="s">
        <v>730</v>
      </c>
      <c r="H294" t="s">
        <v>92</v>
      </c>
      <c r="I294">
        <v>0</v>
      </c>
      <c r="J294">
        <v>30</v>
      </c>
    </row>
    <row r="295" spans="1:10">
      <c r="A295" s="112" t="str">
        <f>COL_SIZES[[#This Row],[datatype]]&amp;"_"&amp;COL_SIZES[[#This Row],[column_prec]]&amp;"_"&amp;COL_SIZES[[#This Row],[col_len]]</f>
        <v>varchar_0_30</v>
      </c>
      <c r="B295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295" s="113">
        <f>VLOOKUP(A295,DBMS_TYPE_SIZES[],2,FALSE)</f>
        <v>30</v>
      </c>
      <c r="D295" s="113">
        <f>VLOOKUP(A295,DBMS_TYPE_SIZES[],3,FALSE)</f>
        <v>30</v>
      </c>
      <c r="E295" s="114">
        <f>VLOOKUP(A295,DBMS_TYPE_SIZES[],4,FALSE)</f>
        <v>32</v>
      </c>
      <c r="F295" t="s">
        <v>103</v>
      </c>
      <c r="G295" t="s">
        <v>731</v>
      </c>
      <c r="H295" t="s">
        <v>92</v>
      </c>
      <c r="I295">
        <v>0</v>
      </c>
      <c r="J295">
        <v>30</v>
      </c>
    </row>
    <row r="296" spans="1:10">
      <c r="A296" s="112" t="str">
        <f>COL_SIZES[[#This Row],[datatype]]&amp;"_"&amp;COL_SIZES[[#This Row],[column_prec]]&amp;"_"&amp;COL_SIZES[[#This Row],[col_len]]</f>
        <v>datetime_23_8</v>
      </c>
      <c r="B29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6" s="113">
        <f>VLOOKUP(A296,DBMS_TYPE_SIZES[],2,FALSE)</f>
        <v>7</v>
      </c>
      <c r="D296" s="113">
        <f>VLOOKUP(A296,DBMS_TYPE_SIZES[],3,FALSE)</f>
        <v>8</v>
      </c>
      <c r="E296" s="114">
        <f>VLOOKUP(A296,DBMS_TYPE_SIZES[],4,FALSE)</f>
        <v>10</v>
      </c>
      <c r="F296" t="s">
        <v>105</v>
      </c>
      <c r="G296" t="s">
        <v>732</v>
      </c>
      <c r="H296" t="s">
        <v>22</v>
      </c>
      <c r="I296">
        <v>23</v>
      </c>
      <c r="J296">
        <v>8</v>
      </c>
    </row>
    <row r="297" spans="1:10">
      <c r="A297" s="112" t="str">
        <f>COL_SIZES[[#This Row],[datatype]]&amp;"_"&amp;COL_SIZES[[#This Row],[column_prec]]&amp;"_"&amp;COL_SIZES[[#This Row],[col_len]]</f>
        <v>int_10_4</v>
      </c>
      <c r="B2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" s="113">
        <f>VLOOKUP(A297,DBMS_TYPE_SIZES[],2,FALSE)</f>
        <v>9</v>
      </c>
      <c r="D297" s="113">
        <f>VLOOKUP(A297,DBMS_TYPE_SIZES[],3,FALSE)</f>
        <v>4</v>
      </c>
      <c r="E297" s="114">
        <f>VLOOKUP(A297,DBMS_TYPE_SIZES[],4,FALSE)</f>
        <v>9</v>
      </c>
      <c r="F297" t="s">
        <v>105</v>
      </c>
      <c r="G297" t="s">
        <v>733</v>
      </c>
      <c r="H297" t="s">
        <v>20</v>
      </c>
      <c r="I297">
        <v>10</v>
      </c>
      <c r="J297">
        <v>4</v>
      </c>
    </row>
    <row r="298" spans="1:10">
      <c r="A298" s="112" t="str">
        <f>COL_SIZES[[#This Row],[datatype]]&amp;"_"&amp;COL_SIZES[[#This Row],[column_prec]]&amp;"_"&amp;COL_SIZES[[#This Row],[col_len]]</f>
        <v>varchar_0_512</v>
      </c>
      <c r="B298" s="112">
        <f>MIN(COL_SIZES[[#This Row],[column_length]],IFERROR(VALUE(VLOOKUP(COL_SIZES[[#This Row],[table_name]]&amp;"."&amp;COL_SIZES[[#This Row],[column_name]],AVG_COL_SIZES[#Data],2,FALSE)),COL_SIZES[[#This Row],[column_length]]))</f>
        <v>512</v>
      </c>
      <c r="C298" s="113">
        <f>VLOOKUP(A298,DBMS_TYPE_SIZES[],2,FALSE)</f>
        <v>512</v>
      </c>
      <c r="D298" s="113">
        <f>VLOOKUP(A298,DBMS_TYPE_SIZES[],3,FALSE)</f>
        <v>512</v>
      </c>
      <c r="E298" s="114">
        <f>VLOOKUP(A298,DBMS_TYPE_SIZES[],4,FALSE)</f>
        <v>514</v>
      </c>
      <c r="F298" t="s">
        <v>105</v>
      </c>
      <c r="G298" t="s">
        <v>91</v>
      </c>
      <c r="H298" t="s">
        <v>92</v>
      </c>
      <c r="I298">
        <v>0</v>
      </c>
      <c r="J298">
        <v>512</v>
      </c>
    </row>
    <row r="299" spans="1:10">
      <c r="A299" s="112" t="str">
        <f>COL_SIZES[[#This Row],[datatype]]&amp;"_"&amp;COL_SIZES[[#This Row],[column_prec]]&amp;"_"&amp;COL_SIZES[[#This Row],[col_len]]</f>
        <v>varchar_0_32</v>
      </c>
      <c r="B29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99" s="113">
        <f>VLOOKUP(A299,DBMS_TYPE_SIZES[],2,FALSE)</f>
        <v>32</v>
      </c>
      <c r="D299" s="113">
        <f>VLOOKUP(A299,DBMS_TYPE_SIZES[],3,FALSE)</f>
        <v>32</v>
      </c>
      <c r="E299" s="114">
        <f>VLOOKUP(A299,DBMS_TYPE_SIZES[],4,FALSE)</f>
        <v>34</v>
      </c>
      <c r="F299" t="s">
        <v>105</v>
      </c>
      <c r="G299" t="s">
        <v>106</v>
      </c>
      <c r="H299" t="s">
        <v>92</v>
      </c>
      <c r="I299">
        <v>0</v>
      </c>
      <c r="J299">
        <v>32</v>
      </c>
    </row>
    <row r="300" spans="1:10">
      <c r="A300" s="112" t="str">
        <f>COL_SIZES[[#This Row],[datatype]]&amp;"_"&amp;COL_SIZES[[#This Row],[column_prec]]&amp;"_"&amp;COL_SIZES[[#This Row],[col_len]]</f>
        <v>varchar_0_32</v>
      </c>
      <c r="B30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00" s="113">
        <f>VLOOKUP(A300,DBMS_TYPE_SIZES[],2,FALSE)</f>
        <v>32</v>
      </c>
      <c r="D300" s="113">
        <f>VLOOKUP(A300,DBMS_TYPE_SIZES[],3,FALSE)</f>
        <v>32</v>
      </c>
      <c r="E300" s="114">
        <f>VLOOKUP(A300,DBMS_TYPE_SIZES[],4,FALSE)</f>
        <v>34</v>
      </c>
      <c r="F300" t="s">
        <v>105</v>
      </c>
      <c r="G300" t="s">
        <v>689</v>
      </c>
      <c r="H300" t="s">
        <v>92</v>
      </c>
      <c r="I300">
        <v>0</v>
      </c>
      <c r="J300">
        <v>32</v>
      </c>
    </row>
    <row r="301" spans="1:10">
      <c r="A301" s="112" t="str">
        <f>COL_SIZES[[#This Row],[datatype]]&amp;"_"&amp;COL_SIZES[[#This Row],[column_prec]]&amp;"_"&amp;COL_SIZES[[#This Row],[col_len]]</f>
        <v>datetime_23_8</v>
      </c>
      <c r="B3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1" s="113">
        <f>VLOOKUP(A301,DBMS_TYPE_SIZES[],2,FALSE)</f>
        <v>7</v>
      </c>
      <c r="D301" s="113">
        <f>VLOOKUP(A301,DBMS_TYPE_SIZES[],3,FALSE)</f>
        <v>8</v>
      </c>
      <c r="E301" s="114">
        <f>VLOOKUP(A301,DBMS_TYPE_SIZES[],4,FALSE)</f>
        <v>10</v>
      </c>
      <c r="F301" t="s">
        <v>105</v>
      </c>
      <c r="G301" t="s">
        <v>734</v>
      </c>
      <c r="H301" t="s">
        <v>22</v>
      </c>
      <c r="I301">
        <v>23</v>
      </c>
      <c r="J301">
        <v>8</v>
      </c>
    </row>
    <row r="302" spans="1:10">
      <c r="A302" s="112" t="str">
        <f>COL_SIZES[[#This Row],[datatype]]&amp;"_"&amp;COL_SIZES[[#This Row],[column_prec]]&amp;"_"&amp;COL_SIZES[[#This Row],[col_len]]</f>
        <v>int_10_4</v>
      </c>
      <c r="B3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" s="113">
        <f>VLOOKUP(A302,DBMS_TYPE_SIZES[],2,FALSE)</f>
        <v>9</v>
      </c>
      <c r="D302" s="113">
        <f>VLOOKUP(A302,DBMS_TYPE_SIZES[],3,FALSE)</f>
        <v>4</v>
      </c>
      <c r="E302" s="114">
        <f>VLOOKUP(A302,DBMS_TYPE_SIZES[],4,FALSE)</f>
        <v>9</v>
      </c>
      <c r="F302" t="s">
        <v>105</v>
      </c>
      <c r="G302" t="s">
        <v>735</v>
      </c>
      <c r="H302" t="s">
        <v>20</v>
      </c>
      <c r="I302">
        <v>10</v>
      </c>
      <c r="J302">
        <v>4</v>
      </c>
    </row>
    <row r="303" spans="1:10">
      <c r="A303" s="112" t="str">
        <f>COL_SIZES[[#This Row],[datatype]]&amp;"_"&amp;COL_SIZES[[#This Row],[column_prec]]&amp;"_"&amp;COL_SIZES[[#This Row],[col_len]]</f>
        <v>datetime_23_8</v>
      </c>
      <c r="B30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3" s="113">
        <f>VLOOKUP(A303,DBMS_TYPE_SIZES[],2,FALSE)</f>
        <v>7</v>
      </c>
      <c r="D303" s="113">
        <f>VLOOKUP(A303,DBMS_TYPE_SIZES[],3,FALSE)</f>
        <v>8</v>
      </c>
      <c r="E303" s="114">
        <f>VLOOKUP(A303,DBMS_TYPE_SIZES[],4,FALSE)</f>
        <v>10</v>
      </c>
      <c r="F303" t="s">
        <v>105</v>
      </c>
      <c r="G303" t="s">
        <v>710</v>
      </c>
      <c r="H303" t="s">
        <v>22</v>
      </c>
      <c r="I303">
        <v>23</v>
      </c>
      <c r="J303">
        <v>8</v>
      </c>
    </row>
    <row r="304" spans="1:10">
      <c r="A304" s="112" t="str">
        <f>COL_SIZES[[#This Row],[datatype]]&amp;"_"&amp;COL_SIZES[[#This Row],[column_prec]]&amp;"_"&amp;COL_SIZES[[#This Row],[col_len]]</f>
        <v>int_10_4</v>
      </c>
      <c r="B3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" s="113">
        <f>VLOOKUP(A304,DBMS_TYPE_SIZES[],2,FALSE)</f>
        <v>9</v>
      </c>
      <c r="D304" s="113">
        <f>VLOOKUP(A304,DBMS_TYPE_SIZES[],3,FALSE)</f>
        <v>4</v>
      </c>
      <c r="E304" s="114">
        <f>VLOOKUP(A304,DBMS_TYPE_SIZES[],4,FALSE)</f>
        <v>9</v>
      </c>
      <c r="F304" t="s">
        <v>105</v>
      </c>
      <c r="G304" t="s">
        <v>711</v>
      </c>
      <c r="H304" t="s">
        <v>20</v>
      </c>
      <c r="I304">
        <v>10</v>
      </c>
      <c r="J304">
        <v>4</v>
      </c>
    </row>
    <row r="305" spans="1:10">
      <c r="A305" s="112" t="str">
        <f>COL_SIZES[[#This Row],[datatype]]&amp;"_"&amp;COL_SIZES[[#This Row],[column_prec]]&amp;"_"&amp;COL_SIZES[[#This Row],[col_len]]</f>
        <v>varchar_0_32</v>
      </c>
      <c r="B30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05" s="113">
        <f>VLOOKUP(A305,DBMS_TYPE_SIZES[],2,FALSE)</f>
        <v>32</v>
      </c>
      <c r="D305" s="113">
        <f>VLOOKUP(A305,DBMS_TYPE_SIZES[],3,FALSE)</f>
        <v>32</v>
      </c>
      <c r="E305" s="114">
        <f>VLOOKUP(A305,DBMS_TYPE_SIZES[],4,FALSE)</f>
        <v>34</v>
      </c>
      <c r="F305" t="s">
        <v>105</v>
      </c>
      <c r="G305" t="s">
        <v>217</v>
      </c>
      <c r="H305" t="s">
        <v>92</v>
      </c>
      <c r="I305">
        <v>0</v>
      </c>
      <c r="J305">
        <v>32</v>
      </c>
    </row>
    <row r="306" spans="1:10">
      <c r="A306" s="112" t="str">
        <f>COL_SIZES[[#This Row],[datatype]]&amp;"_"&amp;COL_SIZES[[#This Row],[column_prec]]&amp;"_"&amp;COL_SIZES[[#This Row],[col_len]]</f>
        <v>varchar_0_32</v>
      </c>
      <c r="B30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06" s="113">
        <f>VLOOKUP(A306,DBMS_TYPE_SIZES[],2,FALSE)</f>
        <v>32</v>
      </c>
      <c r="D306" s="113">
        <f>VLOOKUP(A306,DBMS_TYPE_SIZES[],3,FALSE)</f>
        <v>32</v>
      </c>
      <c r="E306" s="114">
        <f>VLOOKUP(A306,DBMS_TYPE_SIZES[],4,FALSE)</f>
        <v>34</v>
      </c>
      <c r="F306" t="s">
        <v>105</v>
      </c>
      <c r="G306" t="s">
        <v>93</v>
      </c>
      <c r="H306" t="s">
        <v>92</v>
      </c>
      <c r="I306">
        <v>0</v>
      </c>
      <c r="J306">
        <v>32</v>
      </c>
    </row>
    <row r="307" spans="1:10">
      <c r="A307" s="112" t="str">
        <f>COL_SIZES[[#This Row],[datatype]]&amp;"_"&amp;COL_SIZES[[#This Row],[column_prec]]&amp;"_"&amp;COL_SIZES[[#This Row],[col_len]]</f>
        <v>varchar_0_4</v>
      </c>
      <c r="B3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" s="113">
        <f>VLOOKUP(A307,DBMS_TYPE_SIZES[],2,FALSE)</f>
        <v>4</v>
      </c>
      <c r="D307" s="113">
        <f>VLOOKUP(A307,DBMS_TYPE_SIZES[],3,FALSE)</f>
        <v>4</v>
      </c>
      <c r="E307" s="114">
        <f>VLOOKUP(A307,DBMS_TYPE_SIZES[],4,FALSE)</f>
        <v>6</v>
      </c>
      <c r="F307" t="s">
        <v>107</v>
      </c>
      <c r="G307" t="s">
        <v>736</v>
      </c>
      <c r="H307" t="s">
        <v>92</v>
      </c>
      <c r="I307">
        <v>0</v>
      </c>
      <c r="J307">
        <v>4</v>
      </c>
    </row>
    <row r="308" spans="1:10">
      <c r="A308" s="112" t="str">
        <f>COL_SIZES[[#This Row],[datatype]]&amp;"_"&amp;COL_SIZES[[#This Row],[column_prec]]&amp;"_"&amp;COL_SIZES[[#This Row],[col_len]]</f>
        <v>smallint_5_2</v>
      </c>
      <c r="B308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08" s="113">
        <f>VLOOKUP(A308,DBMS_TYPE_SIZES[],2,FALSE)</f>
        <v>5</v>
      </c>
      <c r="D308" s="113">
        <f>VLOOKUP(A308,DBMS_TYPE_SIZES[],3,FALSE)</f>
        <v>2</v>
      </c>
      <c r="E308" s="114">
        <f>VLOOKUP(A308,DBMS_TYPE_SIZES[],4,FALSE)</f>
        <v>5</v>
      </c>
      <c r="F308" t="s">
        <v>107</v>
      </c>
      <c r="G308" t="s">
        <v>737</v>
      </c>
      <c r="H308" t="s">
        <v>21</v>
      </c>
      <c r="I308">
        <v>5</v>
      </c>
      <c r="J308">
        <v>2</v>
      </c>
    </row>
    <row r="309" spans="1:10">
      <c r="A309" s="112" t="str">
        <f>COL_SIZES[[#This Row],[datatype]]&amp;"_"&amp;COL_SIZES[[#This Row],[column_prec]]&amp;"_"&amp;COL_SIZES[[#This Row],[col_len]]</f>
        <v>datetime_23_8</v>
      </c>
      <c r="B3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9" s="113">
        <f>VLOOKUP(A309,DBMS_TYPE_SIZES[],2,FALSE)</f>
        <v>7</v>
      </c>
      <c r="D309" s="113">
        <f>VLOOKUP(A309,DBMS_TYPE_SIZES[],3,FALSE)</f>
        <v>8</v>
      </c>
      <c r="E309" s="114">
        <f>VLOOKUP(A309,DBMS_TYPE_SIZES[],4,FALSE)</f>
        <v>10</v>
      </c>
      <c r="F309" t="s">
        <v>107</v>
      </c>
      <c r="G309" t="s">
        <v>108</v>
      </c>
      <c r="H309" t="s">
        <v>22</v>
      </c>
      <c r="I309">
        <v>23</v>
      </c>
      <c r="J309">
        <v>8</v>
      </c>
    </row>
    <row r="310" spans="1:10">
      <c r="A310" s="112" t="str">
        <f>COL_SIZES[[#This Row],[datatype]]&amp;"_"&amp;COL_SIZES[[#This Row],[column_prec]]&amp;"_"&amp;COL_SIZES[[#This Row],[col_len]]</f>
        <v>varchar_0_32</v>
      </c>
      <c r="B31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10" s="113">
        <f>VLOOKUP(A310,DBMS_TYPE_SIZES[],2,FALSE)</f>
        <v>32</v>
      </c>
      <c r="D310" s="113">
        <f>VLOOKUP(A310,DBMS_TYPE_SIZES[],3,FALSE)</f>
        <v>32</v>
      </c>
      <c r="E310" s="114">
        <f>VLOOKUP(A310,DBMS_TYPE_SIZES[],4,FALSE)</f>
        <v>34</v>
      </c>
      <c r="F310" t="s">
        <v>107</v>
      </c>
      <c r="G310" t="s">
        <v>738</v>
      </c>
      <c r="H310" t="s">
        <v>92</v>
      </c>
      <c r="I310">
        <v>0</v>
      </c>
      <c r="J310">
        <v>32</v>
      </c>
    </row>
    <row r="311" spans="1:10">
      <c r="A311" s="112" t="str">
        <f>COL_SIZES[[#This Row],[datatype]]&amp;"_"&amp;COL_SIZES[[#This Row],[column_prec]]&amp;"_"&amp;COL_SIZES[[#This Row],[col_len]]</f>
        <v>smallint_5_2</v>
      </c>
      <c r="B31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1" s="113">
        <f>VLOOKUP(A311,DBMS_TYPE_SIZES[],2,FALSE)</f>
        <v>5</v>
      </c>
      <c r="D311" s="113">
        <f>VLOOKUP(A311,DBMS_TYPE_SIZES[],3,FALSE)</f>
        <v>2</v>
      </c>
      <c r="E311" s="114">
        <f>VLOOKUP(A311,DBMS_TYPE_SIZES[],4,FALSE)</f>
        <v>5</v>
      </c>
      <c r="F311" t="s">
        <v>107</v>
      </c>
      <c r="G311" t="s">
        <v>739</v>
      </c>
      <c r="H311" t="s">
        <v>21</v>
      </c>
      <c r="I311">
        <v>5</v>
      </c>
      <c r="J311">
        <v>2</v>
      </c>
    </row>
    <row r="312" spans="1:10">
      <c r="A312" s="112" t="str">
        <f>COL_SIZES[[#This Row],[datatype]]&amp;"_"&amp;COL_SIZES[[#This Row],[column_prec]]&amp;"_"&amp;COL_SIZES[[#This Row],[col_len]]</f>
        <v>smallint_5_2</v>
      </c>
      <c r="B312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2" s="113">
        <f>VLOOKUP(A312,DBMS_TYPE_SIZES[],2,FALSE)</f>
        <v>5</v>
      </c>
      <c r="D312" s="113">
        <f>VLOOKUP(A312,DBMS_TYPE_SIZES[],3,FALSE)</f>
        <v>2</v>
      </c>
      <c r="E312" s="114">
        <f>VLOOKUP(A312,DBMS_TYPE_SIZES[],4,FALSE)</f>
        <v>5</v>
      </c>
      <c r="F312" t="s">
        <v>107</v>
      </c>
      <c r="G312" t="s">
        <v>740</v>
      </c>
      <c r="H312" t="s">
        <v>21</v>
      </c>
      <c r="I312">
        <v>5</v>
      </c>
      <c r="J312">
        <v>2</v>
      </c>
    </row>
    <row r="313" spans="1:10">
      <c r="A313" s="112" t="str">
        <f>COL_SIZES[[#This Row],[datatype]]&amp;"_"&amp;COL_SIZES[[#This Row],[column_prec]]&amp;"_"&amp;COL_SIZES[[#This Row],[col_len]]</f>
        <v>smallint_5_2</v>
      </c>
      <c r="B31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3" s="113">
        <f>VLOOKUP(A313,DBMS_TYPE_SIZES[],2,FALSE)</f>
        <v>5</v>
      </c>
      <c r="D313" s="113">
        <f>VLOOKUP(A313,DBMS_TYPE_SIZES[],3,FALSE)</f>
        <v>2</v>
      </c>
      <c r="E313" s="114">
        <f>VLOOKUP(A313,DBMS_TYPE_SIZES[],4,FALSE)</f>
        <v>5</v>
      </c>
      <c r="F313" t="s">
        <v>107</v>
      </c>
      <c r="G313" t="s">
        <v>741</v>
      </c>
      <c r="H313" t="s">
        <v>21</v>
      </c>
      <c r="I313">
        <v>5</v>
      </c>
      <c r="J313">
        <v>2</v>
      </c>
    </row>
    <row r="314" spans="1:10">
      <c r="A314" s="112" t="str">
        <f>COL_SIZES[[#This Row],[datatype]]&amp;"_"&amp;COL_SIZES[[#This Row],[column_prec]]&amp;"_"&amp;COL_SIZES[[#This Row],[col_len]]</f>
        <v>smallint_5_2</v>
      </c>
      <c r="B314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4" s="113">
        <f>VLOOKUP(A314,DBMS_TYPE_SIZES[],2,FALSE)</f>
        <v>5</v>
      </c>
      <c r="D314" s="113">
        <f>VLOOKUP(A314,DBMS_TYPE_SIZES[],3,FALSE)</f>
        <v>2</v>
      </c>
      <c r="E314" s="114">
        <f>VLOOKUP(A314,DBMS_TYPE_SIZES[],4,FALSE)</f>
        <v>5</v>
      </c>
      <c r="F314" t="s">
        <v>107</v>
      </c>
      <c r="G314" t="s">
        <v>742</v>
      </c>
      <c r="H314" t="s">
        <v>21</v>
      </c>
      <c r="I314">
        <v>5</v>
      </c>
      <c r="J314">
        <v>2</v>
      </c>
    </row>
    <row r="315" spans="1:10">
      <c r="A315" s="112" t="str">
        <f>COL_SIZES[[#This Row],[datatype]]&amp;"_"&amp;COL_SIZES[[#This Row],[column_prec]]&amp;"_"&amp;COL_SIZES[[#This Row],[col_len]]</f>
        <v>smallint_5_2</v>
      </c>
      <c r="B31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5" s="113">
        <f>VLOOKUP(A315,DBMS_TYPE_SIZES[],2,FALSE)</f>
        <v>5</v>
      </c>
      <c r="D315" s="113">
        <f>VLOOKUP(A315,DBMS_TYPE_SIZES[],3,FALSE)</f>
        <v>2</v>
      </c>
      <c r="E315" s="114">
        <f>VLOOKUP(A315,DBMS_TYPE_SIZES[],4,FALSE)</f>
        <v>5</v>
      </c>
      <c r="F315" t="s">
        <v>107</v>
      </c>
      <c r="G315" t="s">
        <v>743</v>
      </c>
      <c r="H315" t="s">
        <v>21</v>
      </c>
      <c r="I315">
        <v>5</v>
      </c>
      <c r="J315">
        <v>2</v>
      </c>
    </row>
    <row r="316" spans="1:10">
      <c r="A316" s="112" t="str">
        <f>COL_SIZES[[#This Row],[datatype]]&amp;"_"&amp;COL_SIZES[[#This Row],[column_prec]]&amp;"_"&amp;COL_SIZES[[#This Row],[col_len]]</f>
        <v>smallint_5_2</v>
      </c>
      <c r="B31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6" s="113">
        <f>VLOOKUP(A316,DBMS_TYPE_SIZES[],2,FALSE)</f>
        <v>5</v>
      </c>
      <c r="D316" s="113">
        <f>VLOOKUP(A316,DBMS_TYPE_SIZES[],3,FALSE)</f>
        <v>2</v>
      </c>
      <c r="E316" s="114">
        <f>VLOOKUP(A316,DBMS_TYPE_SIZES[],4,FALSE)</f>
        <v>5</v>
      </c>
      <c r="F316" t="s">
        <v>107</v>
      </c>
      <c r="G316" t="s">
        <v>744</v>
      </c>
      <c r="H316" t="s">
        <v>21</v>
      </c>
      <c r="I316">
        <v>5</v>
      </c>
      <c r="J316">
        <v>2</v>
      </c>
    </row>
    <row r="317" spans="1:10">
      <c r="A317" s="112" t="str">
        <f>COL_SIZES[[#This Row],[datatype]]&amp;"_"&amp;COL_SIZES[[#This Row],[column_prec]]&amp;"_"&amp;COL_SIZES[[#This Row],[col_len]]</f>
        <v>numeric_1_5</v>
      </c>
      <c r="B31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17" s="113">
        <f>VLOOKUP(A317,DBMS_TYPE_SIZES[],2,FALSE)</f>
        <v>5</v>
      </c>
      <c r="D317" s="113">
        <f>VLOOKUP(A317,DBMS_TYPE_SIZES[],3,FALSE)</f>
        <v>5</v>
      </c>
      <c r="E317" s="114">
        <f>VLOOKUP(A317,DBMS_TYPE_SIZES[],4,FALSE)</f>
        <v>5</v>
      </c>
      <c r="F317" t="s">
        <v>107</v>
      </c>
      <c r="G317" t="s">
        <v>745</v>
      </c>
      <c r="H317" t="s">
        <v>67</v>
      </c>
      <c r="I317">
        <v>1</v>
      </c>
      <c r="J317">
        <v>5</v>
      </c>
    </row>
    <row r="318" spans="1:10">
      <c r="A318" s="112" t="str">
        <f>COL_SIZES[[#This Row],[datatype]]&amp;"_"&amp;COL_SIZES[[#This Row],[column_prec]]&amp;"_"&amp;COL_SIZES[[#This Row],[col_len]]</f>
        <v>numeric_1_5</v>
      </c>
      <c r="B31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18" s="113">
        <f>VLOOKUP(A318,DBMS_TYPE_SIZES[],2,FALSE)</f>
        <v>5</v>
      </c>
      <c r="D318" s="113">
        <f>VLOOKUP(A318,DBMS_TYPE_SIZES[],3,FALSE)</f>
        <v>5</v>
      </c>
      <c r="E318" s="114">
        <f>VLOOKUP(A318,DBMS_TYPE_SIZES[],4,FALSE)</f>
        <v>5</v>
      </c>
      <c r="F318" t="s">
        <v>107</v>
      </c>
      <c r="G318" t="s">
        <v>746</v>
      </c>
      <c r="H318" t="s">
        <v>67</v>
      </c>
      <c r="I318">
        <v>1</v>
      </c>
      <c r="J318">
        <v>5</v>
      </c>
    </row>
    <row r="319" spans="1:10">
      <c r="A319" s="112" t="str">
        <f>COL_SIZES[[#This Row],[datatype]]&amp;"_"&amp;COL_SIZES[[#This Row],[column_prec]]&amp;"_"&amp;COL_SIZES[[#This Row],[col_len]]</f>
        <v>smallint_5_2</v>
      </c>
      <c r="B319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19" s="113">
        <f>VLOOKUP(A319,DBMS_TYPE_SIZES[],2,FALSE)</f>
        <v>5</v>
      </c>
      <c r="D319" s="113">
        <f>VLOOKUP(A319,DBMS_TYPE_SIZES[],3,FALSE)</f>
        <v>2</v>
      </c>
      <c r="E319" s="114">
        <f>VLOOKUP(A319,DBMS_TYPE_SIZES[],4,FALSE)</f>
        <v>5</v>
      </c>
      <c r="F319" t="s">
        <v>107</v>
      </c>
      <c r="G319" t="s">
        <v>747</v>
      </c>
      <c r="H319" t="s">
        <v>21</v>
      </c>
      <c r="I319">
        <v>5</v>
      </c>
      <c r="J319">
        <v>2</v>
      </c>
    </row>
    <row r="320" spans="1:10">
      <c r="A320" s="112" t="str">
        <f>COL_SIZES[[#This Row],[datatype]]&amp;"_"&amp;COL_SIZES[[#This Row],[column_prec]]&amp;"_"&amp;COL_SIZES[[#This Row],[col_len]]</f>
        <v>varchar_0_32</v>
      </c>
      <c r="B32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20" s="113">
        <f>VLOOKUP(A320,DBMS_TYPE_SIZES[],2,FALSE)</f>
        <v>32</v>
      </c>
      <c r="D320" s="113">
        <f>VLOOKUP(A320,DBMS_TYPE_SIZES[],3,FALSE)</f>
        <v>32</v>
      </c>
      <c r="E320" s="114">
        <f>VLOOKUP(A320,DBMS_TYPE_SIZES[],4,FALSE)</f>
        <v>34</v>
      </c>
      <c r="F320" t="s">
        <v>107</v>
      </c>
      <c r="G320" t="s">
        <v>748</v>
      </c>
      <c r="H320" t="s">
        <v>92</v>
      </c>
      <c r="I320">
        <v>0</v>
      </c>
      <c r="J320">
        <v>32</v>
      </c>
    </row>
    <row r="321" spans="1:10">
      <c r="A321" s="112" t="str">
        <f>COL_SIZES[[#This Row],[datatype]]&amp;"_"&amp;COL_SIZES[[#This Row],[column_prec]]&amp;"_"&amp;COL_SIZES[[#This Row],[col_len]]</f>
        <v>smallint_5_2</v>
      </c>
      <c r="B32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1" s="113">
        <f>VLOOKUP(A321,DBMS_TYPE_SIZES[],2,FALSE)</f>
        <v>5</v>
      </c>
      <c r="D321" s="113">
        <f>VLOOKUP(A321,DBMS_TYPE_SIZES[],3,FALSE)</f>
        <v>2</v>
      </c>
      <c r="E321" s="114">
        <f>VLOOKUP(A321,DBMS_TYPE_SIZES[],4,FALSE)</f>
        <v>5</v>
      </c>
      <c r="F321" t="s">
        <v>107</v>
      </c>
      <c r="G321" t="s">
        <v>749</v>
      </c>
      <c r="H321" t="s">
        <v>21</v>
      </c>
      <c r="I321">
        <v>5</v>
      </c>
      <c r="J321">
        <v>2</v>
      </c>
    </row>
    <row r="322" spans="1:10">
      <c r="A322" s="112" t="str">
        <f>COL_SIZES[[#This Row],[datatype]]&amp;"_"&amp;COL_SIZES[[#This Row],[column_prec]]&amp;"_"&amp;COL_SIZES[[#This Row],[col_len]]</f>
        <v>smallint_5_2</v>
      </c>
      <c r="B322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2" s="113">
        <f>VLOOKUP(A322,DBMS_TYPE_SIZES[],2,FALSE)</f>
        <v>5</v>
      </c>
      <c r="D322" s="113">
        <f>VLOOKUP(A322,DBMS_TYPE_SIZES[],3,FALSE)</f>
        <v>2</v>
      </c>
      <c r="E322" s="114">
        <f>VLOOKUP(A322,DBMS_TYPE_SIZES[],4,FALSE)</f>
        <v>5</v>
      </c>
      <c r="F322" t="s">
        <v>107</v>
      </c>
      <c r="G322" t="s">
        <v>750</v>
      </c>
      <c r="H322" t="s">
        <v>21</v>
      </c>
      <c r="I322">
        <v>5</v>
      </c>
      <c r="J322">
        <v>2</v>
      </c>
    </row>
    <row r="323" spans="1:10">
      <c r="A323" s="112" t="str">
        <f>COL_SIZES[[#This Row],[datatype]]&amp;"_"&amp;COL_SIZES[[#This Row],[column_prec]]&amp;"_"&amp;COL_SIZES[[#This Row],[col_len]]</f>
        <v>datetime_23_8</v>
      </c>
      <c r="B32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23" s="113">
        <f>VLOOKUP(A323,DBMS_TYPE_SIZES[],2,FALSE)</f>
        <v>7</v>
      </c>
      <c r="D323" s="113">
        <f>VLOOKUP(A323,DBMS_TYPE_SIZES[],3,FALSE)</f>
        <v>8</v>
      </c>
      <c r="E323" s="114">
        <f>VLOOKUP(A323,DBMS_TYPE_SIZES[],4,FALSE)</f>
        <v>10</v>
      </c>
      <c r="F323" t="s">
        <v>107</v>
      </c>
      <c r="G323" t="s">
        <v>751</v>
      </c>
      <c r="H323" t="s">
        <v>22</v>
      </c>
      <c r="I323">
        <v>23</v>
      </c>
      <c r="J323">
        <v>8</v>
      </c>
    </row>
    <row r="324" spans="1:10">
      <c r="A324" s="112" t="str">
        <f>COL_SIZES[[#This Row],[datatype]]&amp;"_"&amp;COL_SIZES[[#This Row],[column_prec]]&amp;"_"&amp;COL_SIZES[[#This Row],[col_len]]</f>
        <v>smallint_5_2</v>
      </c>
      <c r="B324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" s="113">
        <f>VLOOKUP(A324,DBMS_TYPE_SIZES[],2,FALSE)</f>
        <v>5</v>
      </c>
      <c r="D324" s="113">
        <f>VLOOKUP(A324,DBMS_TYPE_SIZES[],3,FALSE)</f>
        <v>2</v>
      </c>
      <c r="E324" s="114">
        <f>VLOOKUP(A324,DBMS_TYPE_SIZES[],4,FALSE)</f>
        <v>5</v>
      </c>
      <c r="F324" t="s">
        <v>107</v>
      </c>
      <c r="G324" t="s">
        <v>752</v>
      </c>
      <c r="H324" t="s">
        <v>21</v>
      </c>
      <c r="I324">
        <v>5</v>
      </c>
      <c r="J324">
        <v>2</v>
      </c>
    </row>
    <row r="325" spans="1:10">
      <c r="A325" s="112" t="str">
        <f>COL_SIZES[[#This Row],[datatype]]&amp;"_"&amp;COL_SIZES[[#This Row],[column_prec]]&amp;"_"&amp;COL_SIZES[[#This Row],[col_len]]</f>
        <v>datetime_23_8</v>
      </c>
      <c r="B3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25" s="113">
        <f>VLOOKUP(A325,DBMS_TYPE_SIZES[],2,FALSE)</f>
        <v>7</v>
      </c>
      <c r="D325" s="113">
        <f>VLOOKUP(A325,DBMS_TYPE_SIZES[],3,FALSE)</f>
        <v>8</v>
      </c>
      <c r="E325" s="114">
        <f>VLOOKUP(A325,DBMS_TYPE_SIZES[],4,FALSE)</f>
        <v>10</v>
      </c>
      <c r="F325" t="s">
        <v>107</v>
      </c>
      <c r="G325" t="s">
        <v>753</v>
      </c>
      <c r="H325" t="s">
        <v>22</v>
      </c>
      <c r="I325">
        <v>23</v>
      </c>
      <c r="J325">
        <v>8</v>
      </c>
    </row>
    <row r="326" spans="1:10">
      <c r="A326" s="112" t="str">
        <f>COL_SIZES[[#This Row],[datatype]]&amp;"_"&amp;COL_SIZES[[#This Row],[column_prec]]&amp;"_"&amp;COL_SIZES[[#This Row],[col_len]]</f>
        <v>smallint_5_2</v>
      </c>
      <c r="B32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6" s="113">
        <f>VLOOKUP(A326,DBMS_TYPE_SIZES[],2,FALSE)</f>
        <v>5</v>
      </c>
      <c r="D326" s="113">
        <f>VLOOKUP(A326,DBMS_TYPE_SIZES[],3,FALSE)</f>
        <v>2</v>
      </c>
      <c r="E326" s="114">
        <f>VLOOKUP(A326,DBMS_TYPE_SIZES[],4,FALSE)</f>
        <v>5</v>
      </c>
      <c r="F326" t="s">
        <v>107</v>
      </c>
      <c r="G326" t="s">
        <v>754</v>
      </c>
      <c r="H326" t="s">
        <v>21</v>
      </c>
      <c r="I326">
        <v>5</v>
      </c>
      <c r="J326">
        <v>2</v>
      </c>
    </row>
    <row r="327" spans="1:10">
      <c r="A327" s="112" t="str">
        <f>COL_SIZES[[#This Row],[datatype]]&amp;"_"&amp;COL_SIZES[[#This Row],[column_prec]]&amp;"_"&amp;COL_SIZES[[#This Row],[col_len]]</f>
        <v>int_10_4</v>
      </c>
      <c r="B3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7" s="113">
        <f>VLOOKUP(A327,DBMS_TYPE_SIZES[],2,FALSE)</f>
        <v>9</v>
      </c>
      <c r="D327" s="113">
        <f>VLOOKUP(A327,DBMS_TYPE_SIZES[],3,FALSE)</f>
        <v>4</v>
      </c>
      <c r="E327" s="114">
        <f>VLOOKUP(A327,DBMS_TYPE_SIZES[],4,FALSE)</f>
        <v>9</v>
      </c>
      <c r="F327" t="s">
        <v>107</v>
      </c>
      <c r="G327" t="s">
        <v>156</v>
      </c>
      <c r="H327" t="s">
        <v>20</v>
      </c>
      <c r="I327">
        <v>10</v>
      </c>
      <c r="J327">
        <v>4</v>
      </c>
    </row>
    <row r="328" spans="1:10">
      <c r="A328" s="112" t="str">
        <f>COL_SIZES[[#This Row],[datatype]]&amp;"_"&amp;COL_SIZES[[#This Row],[column_prec]]&amp;"_"&amp;COL_SIZES[[#This Row],[col_len]]</f>
        <v>int_10_4</v>
      </c>
      <c r="B3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" s="113">
        <f>VLOOKUP(A328,DBMS_TYPE_SIZES[],2,FALSE)</f>
        <v>9</v>
      </c>
      <c r="D328" s="113">
        <f>VLOOKUP(A328,DBMS_TYPE_SIZES[],3,FALSE)</f>
        <v>4</v>
      </c>
      <c r="E328" s="114">
        <f>VLOOKUP(A328,DBMS_TYPE_SIZES[],4,FALSE)</f>
        <v>9</v>
      </c>
      <c r="F328" t="s">
        <v>107</v>
      </c>
      <c r="G328" t="s">
        <v>109</v>
      </c>
      <c r="H328" t="s">
        <v>20</v>
      </c>
      <c r="I328">
        <v>10</v>
      </c>
      <c r="J328">
        <v>4</v>
      </c>
    </row>
    <row r="329" spans="1:10">
      <c r="A329" s="112" t="str">
        <f>COL_SIZES[[#This Row],[datatype]]&amp;"_"&amp;COL_SIZES[[#This Row],[column_prec]]&amp;"_"&amp;COL_SIZES[[#This Row],[col_len]]</f>
        <v>int_10_4</v>
      </c>
      <c r="B3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" s="113">
        <f>VLOOKUP(A329,DBMS_TYPE_SIZES[],2,FALSE)</f>
        <v>9</v>
      </c>
      <c r="D329" s="113">
        <f>VLOOKUP(A329,DBMS_TYPE_SIZES[],3,FALSE)</f>
        <v>4</v>
      </c>
      <c r="E329" s="114">
        <f>VLOOKUP(A329,DBMS_TYPE_SIZES[],4,FALSE)</f>
        <v>9</v>
      </c>
      <c r="F329" t="s">
        <v>107</v>
      </c>
      <c r="G329" t="s">
        <v>110</v>
      </c>
      <c r="H329" t="s">
        <v>20</v>
      </c>
      <c r="I329">
        <v>10</v>
      </c>
      <c r="J329">
        <v>4</v>
      </c>
    </row>
    <row r="330" spans="1:10">
      <c r="A330" s="112" t="str">
        <f>COL_SIZES[[#This Row],[datatype]]&amp;"_"&amp;COL_SIZES[[#This Row],[column_prec]]&amp;"_"&amp;COL_SIZES[[#This Row],[col_len]]</f>
        <v>int_10_4</v>
      </c>
      <c r="B3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" s="113">
        <f>VLOOKUP(A330,DBMS_TYPE_SIZES[],2,FALSE)</f>
        <v>9</v>
      </c>
      <c r="D330" s="113">
        <f>VLOOKUP(A330,DBMS_TYPE_SIZES[],3,FALSE)</f>
        <v>4</v>
      </c>
      <c r="E330" s="114">
        <f>VLOOKUP(A330,DBMS_TYPE_SIZES[],4,FALSE)</f>
        <v>9</v>
      </c>
      <c r="F330" t="s">
        <v>107</v>
      </c>
      <c r="G330" t="s">
        <v>111</v>
      </c>
      <c r="H330" t="s">
        <v>20</v>
      </c>
      <c r="I330">
        <v>10</v>
      </c>
      <c r="J330">
        <v>4</v>
      </c>
    </row>
    <row r="331" spans="1:10">
      <c r="A331" s="112" t="str">
        <f>COL_SIZES[[#This Row],[datatype]]&amp;"_"&amp;COL_SIZES[[#This Row],[column_prec]]&amp;"_"&amp;COL_SIZES[[#This Row],[col_len]]</f>
        <v>int_10_4</v>
      </c>
      <c r="B3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" s="113">
        <f>VLOOKUP(A331,DBMS_TYPE_SIZES[],2,FALSE)</f>
        <v>9</v>
      </c>
      <c r="D331" s="113">
        <f>VLOOKUP(A331,DBMS_TYPE_SIZES[],3,FALSE)</f>
        <v>4</v>
      </c>
      <c r="E331" s="114">
        <f>VLOOKUP(A331,DBMS_TYPE_SIZES[],4,FALSE)</f>
        <v>9</v>
      </c>
      <c r="F331" t="s">
        <v>107</v>
      </c>
      <c r="G331" t="s">
        <v>68</v>
      </c>
      <c r="H331" t="s">
        <v>20</v>
      </c>
      <c r="I331">
        <v>10</v>
      </c>
      <c r="J331">
        <v>4</v>
      </c>
    </row>
    <row r="332" spans="1:10">
      <c r="A332" s="112" t="str">
        <f>COL_SIZES[[#This Row],[datatype]]&amp;"_"&amp;COL_SIZES[[#This Row],[column_prec]]&amp;"_"&amp;COL_SIZES[[#This Row],[col_len]]</f>
        <v>int_10_4</v>
      </c>
      <c r="B3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" s="113">
        <f>VLOOKUP(A332,DBMS_TYPE_SIZES[],2,FALSE)</f>
        <v>9</v>
      </c>
      <c r="D332" s="113">
        <f>VLOOKUP(A332,DBMS_TYPE_SIZES[],3,FALSE)</f>
        <v>4</v>
      </c>
      <c r="E332" s="114">
        <f>VLOOKUP(A332,DBMS_TYPE_SIZES[],4,FALSE)</f>
        <v>9</v>
      </c>
      <c r="F332" t="s">
        <v>107</v>
      </c>
      <c r="G332" t="s">
        <v>112</v>
      </c>
      <c r="H332" t="s">
        <v>20</v>
      </c>
      <c r="I332">
        <v>10</v>
      </c>
      <c r="J332">
        <v>4</v>
      </c>
    </row>
    <row r="333" spans="1:10">
      <c r="A333" s="112" t="str">
        <f>COL_SIZES[[#This Row],[datatype]]&amp;"_"&amp;COL_SIZES[[#This Row],[column_prec]]&amp;"_"&amp;COL_SIZES[[#This Row],[col_len]]</f>
        <v>int_10_4</v>
      </c>
      <c r="B3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" s="113">
        <f>VLOOKUP(A333,DBMS_TYPE_SIZES[],2,FALSE)</f>
        <v>9</v>
      </c>
      <c r="D333" s="113">
        <f>VLOOKUP(A333,DBMS_TYPE_SIZES[],3,FALSE)</f>
        <v>4</v>
      </c>
      <c r="E333" s="114">
        <f>VLOOKUP(A333,DBMS_TYPE_SIZES[],4,FALSE)</f>
        <v>9</v>
      </c>
      <c r="F333" t="s">
        <v>107</v>
      </c>
      <c r="G333" t="s">
        <v>113</v>
      </c>
      <c r="H333" t="s">
        <v>20</v>
      </c>
      <c r="I333">
        <v>10</v>
      </c>
      <c r="J333">
        <v>4</v>
      </c>
    </row>
    <row r="334" spans="1:10">
      <c r="A334" s="112" t="str">
        <f>COL_SIZES[[#This Row],[datatype]]&amp;"_"&amp;COL_SIZES[[#This Row],[column_prec]]&amp;"_"&amp;COL_SIZES[[#This Row],[col_len]]</f>
        <v>int_10_4</v>
      </c>
      <c r="B3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4" s="113">
        <f>VLOOKUP(A334,DBMS_TYPE_SIZES[],2,FALSE)</f>
        <v>9</v>
      </c>
      <c r="D334" s="113">
        <f>VLOOKUP(A334,DBMS_TYPE_SIZES[],3,FALSE)</f>
        <v>4</v>
      </c>
      <c r="E334" s="114">
        <f>VLOOKUP(A334,DBMS_TYPE_SIZES[],4,FALSE)</f>
        <v>9</v>
      </c>
      <c r="F334" t="s">
        <v>107</v>
      </c>
      <c r="G334" t="s">
        <v>114</v>
      </c>
      <c r="H334" t="s">
        <v>20</v>
      </c>
      <c r="I334">
        <v>10</v>
      </c>
      <c r="J334">
        <v>4</v>
      </c>
    </row>
    <row r="335" spans="1:10">
      <c r="A335" s="112" t="str">
        <f>COL_SIZES[[#This Row],[datatype]]&amp;"_"&amp;COL_SIZES[[#This Row],[column_prec]]&amp;"_"&amp;COL_SIZES[[#This Row],[col_len]]</f>
        <v>int_10_4</v>
      </c>
      <c r="B3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5" s="113">
        <f>VLOOKUP(A335,DBMS_TYPE_SIZES[],2,FALSE)</f>
        <v>9</v>
      </c>
      <c r="D335" s="113">
        <f>VLOOKUP(A335,DBMS_TYPE_SIZES[],3,FALSE)</f>
        <v>4</v>
      </c>
      <c r="E335" s="114">
        <f>VLOOKUP(A335,DBMS_TYPE_SIZES[],4,FALSE)</f>
        <v>9</v>
      </c>
      <c r="F335" t="s">
        <v>107</v>
      </c>
      <c r="G335" t="s">
        <v>115</v>
      </c>
      <c r="H335" t="s">
        <v>20</v>
      </c>
      <c r="I335">
        <v>10</v>
      </c>
      <c r="J335">
        <v>4</v>
      </c>
    </row>
    <row r="336" spans="1:10">
      <c r="A336" s="112" t="str">
        <f>COL_SIZES[[#This Row],[datatype]]&amp;"_"&amp;COL_SIZES[[#This Row],[column_prec]]&amp;"_"&amp;COL_SIZES[[#This Row],[col_len]]</f>
        <v>int_10_4</v>
      </c>
      <c r="B3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6" s="113">
        <f>VLOOKUP(A336,DBMS_TYPE_SIZES[],2,FALSE)</f>
        <v>9</v>
      </c>
      <c r="D336" s="113">
        <f>VLOOKUP(A336,DBMS_TYPE_SIZES[],3,FALSE)</f>
        <v>4</v>
      </c>
      <c r="E336" s="114">
        <f>VLOOKUP(A336,DBMS_TYPE_SIZES[],4,FALSE)</f>
        <v>9</v>
      </c>
      <c r="F336" t="s">
        <v>107</v>
      </c>
      <c r="G336" t="s">
        <v>116</v>
      </c>
      <c r="H336" t="s">
        <v>20</v>
      </c>
      <c r="I336">
        <v>10</v>
      </c>
      <c r="J336">
        <v>4</v>
      </c>
    </row>
    <row r="337" spans="1:10">
      <c r="A337" s="112" t="str">
        <f>COL_SIZES[[#This Row],[datatype]]&amp;"_"&amp;COL_SIZES[[#This Row],[column_prec]]&amp;"_"&amp;COL_SIZES[[#This Row],[col_len]]</f>
        <v>int_10_4</v>
      </c>
      <c r="B3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7" s="113">
        <f>VLOOKUP(A337,DBMS_TYPE_SIZES[],2,FALSE)</f>
        <v>9</v>
      </c>
      <c r="D337" s="113">
        <f>VLOOKUP(A337,DBMS_TYPE_SIZES[],3,FALSE)</f>
        <v>4</v>
      </c>
      <c r="E337" s="114">
        <f>VLOOKUP(A337,DBMS_TYPE_SIZES[],4,FALSE)</f>
        <v>9</v>
      </c>
      <c r="F337" t="s">
        <v>107</v>
      </c>
      <c r="G337" t="s">
        <v>117</v>
      </c>
      <c r="H337" t="s">
        <v>20</v>
      </c>
      <c r="I337">
        <v>10</v>
      </c>
      <c r="J337">
        <v>4</v>
      </c>
    </row>
    <row r="338" spans="1:10">
      <c r="A338" s="112" t="str">
        <f>COL_SIZES[[#This Row],[datatype]]&amp;"_"&amp;COL_SIZES[[#This Row],[column_prec]]&amp;"_"&amp;COL_SIZES[[#This Row],[col_len]]</f>
        <v>int_10_4</v>
      </c>
      <c r="B3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8" s="113">
        <f>VLOOKUP(A338,DBMS_TYPE_SIZES[],2,FALSE)</f>
        <v>9</v>
      </c>
      <c r="D338" s="113">
        <f>VLOOKUP(A338,DBMS_TYPE_SIZES[],3,FALSE)</f>
        <v>4</v>
      </c>
      <c r="E338" s="114">
        <f>VLOOKUP(A338,DBMS_TYPE_SIZES[],4,FALSE)</f>
        <v>9</v>
      </c>
      <c r="F338" t="s">
        <v>107</v>
      </c>
      <c r="G338" t="s">
        <v>755</v>
      </c>
      <c r="H338" t="s">
        <v>20</v>
      </c>
      <c r="I338">
        <v>10</v>
      </c>
      <c r="J338">
        <v>4</v>
      </c>
    </row>
    <row r="339" spans="1:10">
      <c r="A339" s="112" t="str">
        <f>COL_SIZES[[#This Row],[datatype]]&amp;"_"&amp;COL_SIZES[[#This Row],[column_prec]]&amp;"_"&amp;COL_SIZES[[#This Row],[col_len]]</f>
        <v>int_10_4</v>
      </c>
      <c r="B3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" s="113">
        <f>VLOOKUP(A339,DBMS_TYPE_SIZES[],2,FALSE)</f>
        <v>9</v>
      </c>
      <c r="D339" s="113">
        <f>VLOOKUP(A339,DBMS_TYPE_SIZES[],3,FALSE)</f>
        <v>4</v>
      </c>
      <c r="E339" s="114">
        <f>VLOOKUP(A339,DBMS_TYPE_SIZES[],4,FALSE)</f>
        <v>9</v>
      </c>
      <c r="F339" t="s">
        <v>107</v>
      </c>
      <c r="G339" t="s">
        <v>756</v>
      </c>
      <c r="H339" t="s">
        <v>20</v>
      </c>
      <c r="I339">
        <v>10</v>
      </c>
      <c r="J339">
        <v>4</v>
      </c>
    </row>
    <row r="340" spans="1:10">
      <c r="A340" s="112" t="str">
        <f>COL_SIZES[[#This Row],[datatype]]&amp;"_"&amp;COL_SIZES[[#This Row],[column_prec]]&amp;"_"&amp;COL_SIZES[[#This Row],[col_len]]</f>
        <v>int_10_4</v>
      </c>
      <c r="B3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" s="113">
        <f>VLOOKUP(A340,DBMS_TYPE_SIZES[],2,FALSE)</f>
        <v>9</v>
      </c>
      <c r="D340" s="113">
        <f>VLOOKUP(A340,DBMS_TYPE_SIZES[],3,FALSE)</f>
        <v>4</v>
      </c>
      <c r="E340" s="114">
        <f>VLOOKUP(A340,DBMS_TYPE_SIZES[],4,FALSE)</f>
        <v>9</v>
      </c>
      <c r="F340" t="s">
        <v>107</v>
      </c>
      <c r="G340" t="s">
        <v>757</v>
      </c>
      <c r="H340" t="s">
        <v>20</v>
      </c>
      <c r="I340">
        <v>10</v>
      </c>
      <c r="J340">
        <v>4</v>
      </c>
    </row>
    <row r="341" spans="1:10">
      <c r="A341" s="112" t="str">
        <f>COL_SIZES[[#This Row],[datatype]]&amp;"_"&amp;COL_SIZES[[#This Row],[column_prec]]&amp;"_"&amp;COL_SIZES[[#This Row],[col_len]]</f>
        <v>int_10_4</v>
      </c>
      <c r="B3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" s="113">
        <f>VLOOKUP(A341,DBMS_TYPE_SIZES[],2,FALSE)</f>
        <v>9</v>
      </c>
      <c r="D341" s="113">
        <f>VLOOKUP(A341,DBMS_TYPE_SIZES[],3,FALSE)</f>
        <v>4</v>
      </c>
      <c r="E341" s="114">
        <f>VLOOKUP(A341,DBMS_TYPE_SIZES[],4,FALSE)</f>
        <v>9</v>
      </c>
      <c r="F341" t="s">
        <v>107</v>
      </c>
      <c r="G341" t="s">
        <v>758</v>
      </c>
      <c r="H341" t="s">
        <v>20</v>
      </c>
      <c r="I341">
        <v>10</v>
      </c>
      <c r="J341">
        <v>4</v>
      </c>
    </row>
    <row r="342" spans="1:10">
      <c r="A342" s="112" t="str">
        <f>COL_SIZES[[#This Row],[datatype]]&amp;"_"&amp;COL_SIZES[[#This Row],[column_prec]]&amp;"_"&amp;COL_SIZES[[#This Row],[col_len]]</f>
        <v>int_10_4</v>
      </c>
      <c r="B3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" s="113">
        <f>VLOOKUP(A342,DBMS_TYPE_SIZES[],2,FALSE)</f>
        <v>9</v>
      </c>
      <c r="D342" s="113">
        <f>VLOOKUP(A342,DBMS_TYPE_SIZES[],3,FALSE)</f>
        <v>4</v>
      </c>
      <c r="E342" s="114">
        <f>VLOOKUP(A342,DBMS_TYPE_SIZES[],4,FALSE)</f>
        <v>9</v>
      </c>
      <c r="F342" t="s">
        <v>107</v>
      </c>
      <c r="G342" t="s">
        <v>759</v>
      </c>
      <c r="H342" t="s">
        <v>20</v>
      </c>
      <c r="I342">
        <v>10</v>
      </c>
      <c r="J342">
        <v>4</v>
      </c>
    </row>
    <row r="343" spans="1:10">
      <c r="A343" s="112" t="str">
        <f>COL_SIZES[[#This Row],[datatype]]&amp;"_"&amp;COL_SIZES[[#This Row],[column_prec]]&amp;"_"&amp;COL_SIZES[[#This Row],[col_len]]</f>
        <v>int_10_4</v>
      </c>
      <c r="B3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" s="113">
        <f>VLOOKUP(A343,DBMS_TYPE_SIZES[],2,FALSE)</f>
        <v>9</v>
      </c>
      <c r="D343" s="113">
        <f>VLOOKUP(A343,DBMS_TYPE_SIZES[],3,FALSE)</f>
        <v>4</v>
      </c>
      <c r="E343" s="114">
        <f>VLOOKUP(A343,DBMS_TYPE_SIZES[],4,FALSE)</f>
        <v>9</v>
      </c>
      <c r="F343" t="s">
        <v>107</v>
      </c>
      <c r="G343" t="s">
        <v>760</v>
      </c>
      <c r="H343" t="s">
        <v>20</v>
      </c>
      <c r="I343">
        <v>10</v>
      </c>
      <c r="J343">
        <v>4</v>
      </c>
    </row>
    <row r="344" spans="1:10">
      <c r="A344" s="112" t="str">
        <f>COL_SIZES[[#This Row],[datatype]]&amp;"_"&amp;COL_SIZES[[#This Row],[column_prec]]&amp;"_"&amp;COL_SIZES[[#This Row],[col_len]]</f>
        <v>varchar_0_32</v>
      </c>
      <c r="B34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4" s="113">
        <f>VLOOKUP(A344,DBMS_TYPE_SIZES[],2,FALSE)</f>
        <v>32</v>
      </c>
      <c r="D344" s="113">
        <f>VLOOKUP(A344,DBMS_TYPE_SIZES[],3,FALSE)</f>
        <v>32</v>
      </c>
      <c r="E344" s="114">
        <f>VLOOKUP(A344,DBMS_TYPE_SIZES[],4,FALSE)</f>
        <v>34</v>
      </c>
      <c r="F344" t="s">
        <v>107</v>
      </c>
      <c r="G344" t="s">
        <v>761</v>
      </c>
      <c r="H344" t="s">
        <v>92</v>
      </c>
      <c r="I344">
        <v>0</v>
      </c>
      <c r="J344">
        <v>32</v>
      </c>
    </row>
    <row r="345" spans="1:10">
      <c r="A345" s="112" t="str">
        <f>COL_SIZES[[#This Row],[datatype]]&amp;"_"&amp;COL_SIZES[[#This Row],[column_prec]]&amp;"_"&amp;COL_SIZES[[#This Row],[col_len]]</f>
        <v>varchar_0_32</v>
      </c>
      <c r="B34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5" s="113">
        <f>VLOOKUP(A345,DBMS_TYPE_SIZES[],2,FALSE)</f>
        <v>32</v>
      </c>
      <c r="D345" s="113">
        <f>VLOOKUP(A345,DBMS_TYPE_SIZES[],3,FALSE)</f>
        <v>32</v>
      </c>
      <c r="E345" s="114">
        <f>VLOOKUP(A345,DBMS_TYPE_SIZES[],4,FALSE)</f>
        <v>34</v>
      </c>
      <c r="F345" t="s">
        <v>107</v>
      </c>
      <c r="G345" t="s">
        <v>762</v>
      </c>
      <c r="H345" t="s">
        <v>92</v>
      </c>
      <c r="I345">
        <v>0</v>
      </c>
      <c r="J345">
        <v>32</v>
      </c>
    </row>
    <row r="346" spans="1:10">
      <c r="A346" s="112" t="str">
        <f>COL_SIZES[[#This Row],[datatype]]&amp;"_"&amp;COL_SIZES[[#This Row],[column_prec]]&amp;"_"&amp;COL_SIZES[[#This Row],[col_len]]</f>
        <v>varchar_0_32</v>
      </c>
      <c r="B34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" s="113">
        <f>VLOOKUP(A346,DBMS_TYPE_SIZES[],2,FALSE)</f>
        <v>32</v>
      </c>
      <c r="D346" s="113">
        <f>VLOOKUP(A346,DBMS_TYPE_SIZES[],3,FALSE)</f>
        <v>32</v>
      </c>
      <c r="E346" s="114">
        <f>VLOOKUP(A346,DBMS_TYPE_SIZES[],4,FALSE)</f>
        <v>34</v>
      </c>
      <c r="F346" t="s">
        <v>107</v>
      </c>
      <c r="G346" t="s">
        <v>763</v>
      </c>
      <c r="H346" t="s">
        <v>92</v>
      </c>
      <c r="I346">
        <v>0</v>
      </c>
      <c r="J346">
        <v>32</v>
      </c>
    </row>
    <row r="347" spans="1:10">
      <c r="A347" s="112" t="str">
        <f>COL_SIZES[[#This Row],[datatype]]&amp;"_"&amp;COL_SIZES[[#This Row],[column_prec]]&amp;"_"&amp;COL_SIZES[[#This Row],[col_len]]</f>
        <v>varchar_0_32</v>
      </c>
      <c r="B34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" s="113">
        <f>VLOOKUP(A347,DBMS_TYPE_SIZES[],2,FALSE)</f>
        <v>32</v>
      </c>
      <c r="D347" s="113">
        <f>VLOOKUP(A347,DBMS_TYPE_SIZES[],3,FALSE)</f>
        <v>32</v>
      </c>
      <c r="E347" s="114">
        <f>VLOOKUP(A347,DBMS_TYPE_SIZES[],4,FALSE)</f>
        <v>34</v>
      </c>
      <c r="F347" t="s">
        <v>107</v>
      </c>
      <c r="G347" t="s">
        <v>764</v>
      </c>
      <c r="H347" t="s">
        <v>92</v>
      </c>
      <c r="I347">
        <v>0</v>
      </c>
      <c r="J347">
        <v>32</v>
      </c>
    </row>
    <row r="348" spans="1:10">
      <c r="A348" s="112" t="str">
        <f>COL_SIZES[[#This Row],[datatype]]&amp;"_"&amp;COL_SIZES[[#This Row],[column_prec]]&amp;"_"&amp;COL_SIZES[[#This Row],[col_len]]</f>
        <v>varchar_0_32</v>
      </c>
      <c r="B34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8" s="113">
        <f>VLOOKUP(A348,DBMS_TYPE_SIZES[],2,FALSE)</f>
        <v>32</v>
      </c>
      <c r="D348" s="113">
        <f>VLOOKUP(A348,DBMS_TYPE_SIZES[],3,FALSE)</f>
        <v>32</v>
      </c>
      <c r="E348" s="114">
        <f>VLOOKUP(A348,DBMS_TYPE_SIZES[],4,FALSE)</f>
        <v>34</v>
      </c>
      <c r="F348" t="s">
        <v>107</v>
      </c>
      <c r="G348" t="s">
        <v>765</v>
      </c>
      <c r="H348" t="s">
        <v>92</v>
      </c>
      <c r="I348">
        <v>0</v>
      </c>
      <c r="J348">
        <v>32</v>
      </c>
    </row>
    <row r="349" spans="1:10">
      <c r="A349" s="112" t="str">
        <f>COL_SIZES[[#This Row],[datatype]]&amp;"_"&amp;COL_SIZES[[#This Row],[column_prec]]&amp;"_"&amp;COL_SIZES[[#This Row],[col_len]]</f>
        <v>varchar_0_32</v>
      </c>
      <c r="B34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9" s="113">
        <f>VLOOKUP(A349,DBMS_TYPE_SIZES[],2,FALSE)</f>
        <v>32</v>
      </c>
      <c r="D349" s="113">
        <f>VLOOKUP(A349,DBMS_TYPE_SIZES[],3,FALSE)</f>
        <v>32</v>
      </c>
      <c r="E349" s="114">
        <f>VLOOKUP(A349,DBMS_TYPE_SIZES[],4,FALSE)</f>
        <v>34</v>
      </c>
      <c r="F349" t="s">
        <v>107</v>
      </c>
      <c r="G349" t="s">
        <v>766</v>
      </c>
      <c r="H349" t="s">
        <v>92</v>
      </c>
      <c r="I349">
        <v>0</v>
      </c>
      <c r="J349">
        <v>32</v>
      </c>
    </row>
    <row r="350" spans="1:10">
      <c r="A350" s="112" t="str">
        <f>COL_SIZES[[#This Row],[datatype]]&amp;"_"&amp;COL_SIZES[[#This Row],[column_prec]]&amp;"_"&amp;COL_SIZES[[#This Row],[col_len]]</f>
        <v>varchar_0_32</v>
      </c>
      <c r="B35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0" s="113">
        <f>VLOOKUP(A350,DBMS_TYPE_SIZES[],2,FALSE)</f>
        <v>32</v>
      </c>
      <c r="D350" s="113">
        <f>VLOOKUP(A350,DBMS_TYPE_SIZES[],3,FALSE)</f>
        <v>32</v>
      </c>
      <c r="E350" s="114">
        <f>VLOOKUP(A350,DBMS_TYPE_SIZES[],4,FALSE)</f>
        <v>34</v>
      </c>
      <c r="F350" t="s">
        <v>107</v>
      </c>
      <c r="G350" t="s">
        <v>767</v>
      </c>
      <c r="H350" t="s">
        <v>92</v>
      </c>
      <c r="I350">
        <v>0</v>
      </c>
      <c r="J350">
        <v>32</v>
      </c>
    </row>
    <row r="351" spans="1:10">
      <c r="A351" s="112" t="str">
        <f>COL_SIZES[[#This Row],[datatype]]&amp;"_"&amp;COL_SIZES[[#This Row],[column_prec]]&amp;"_"&amp;COL_SIZES[[#This Row],[col_len]]</f>
        <v>varchar_0_32</v>
      </c>
      <c r="B35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1" s="113">
        <f>VLOOKUP(A351,DBMS_TYPE_SIZES[],2,FALSE)</f>
        <v>32</v>
      </c>
      <c r="D351" s="113">
        <f>VLOOKUP(A351,DBMS_TYPE_SIZES[],3,FALSE)</f>
        <v>32</v>
      </c>
      <c r="E351" s="114">
        <f>VLOOKUP(A351,DBMS_TYPE_SIZES[],4,FALSE)</f>
        <v>34</v>
      </c>
      <c r="F351" t="s">
        <v>107</v>
      </c>
      <c r="G351" t="s">
        <v>768</v>
      </c>
      <c r="H351" t="s">
        <v>92</v>
      </c>
      <c r="I351">
        <v>0</v>
      </c>
      <c r="J351">
        <v>32</v>
      </c>
    </row>
    <row r="352" spans="1:10">
      <c r="A352" s="112" t="str">
        <f>COL_SIZES[[#This Row],[datatype]]&amp;"_"&amp;COL_SIZES[[#This Row],[column_prec]]&amp;"_"&amp;COL_SIZES[[#This Row],[col_len]]</f>
        <v>varchar_0_32</v>
      </c>
      <c r="B35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2" s="113">
        <f>VLOOKUP(A352,DBMS_TYPE_SIZES[],2,FALSE)</f>
        <v>32</v>
      </c>
      <c r="D352" s="113">
        <f>VLOOKUP(A352,DBMS_TYPE_SIZES[],3,FALSE)</f>
        <v>32</v>
      </c>
      <c r="E352" s="114">
        <f>VLOOKUP(A352,DBMS_TYPE_SIZES[],4,FALSE)</f>
        <v>34</v>
      </c>
      <c r="F352" t="s">
        <v>107</v>
      </c>
      <c r="G352" t="s">
        <v>769</v>
      </c>
      <c r="H352" t="s">
        <v>92</v>
      </c>
      <c r="I352">
        <v>0</v>
      </c>
      <c r="J352">
        <v>32</v>
      </c>
    </row>
    <row r="353" spans="1:10">
      <c r="A353" s="112" t="str">
        <f>COL_SIZES[[#This Row],[datatype]]&amp;"_"&amp;COL_SIZES[[#This Row],[column_prec]]&amp;"_"&amp;COL_SIZES[[#This Row],[col_len]]</f>
        <v>varchar_0_32</v>
      </c>
      <c r="B35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3" s="113">
        <f>VLOOKUP(A353,DBMS_TYPE_SIZES[],2,FALSE)</f>
        <v>32</v>
      </c>
      <c r="D353" s="113">
        <f>VLOOKUP(A353,DBMS_TYPE_SIZES[],3,FALSE)</f>
        <v>32</v>
      </c>
      <c r="E353" s="114">
        <f>VLOOKUP(A353,DBMS_TYPE_SIZES[],4,FALSE)</f>
        <v>34</v>
      </c>
      <c r="F353" t="s">
        <v>107</v>
      </c>
      <c r="G353" t="s">
        <v>770</v>
      </c>
      <c r="H353" t="s">
        <v>92</v>
      </c>
      <c r="I353">
        <v>0</v>
      </c>
      <c r="J353">
        <v>32</v>
      </c>
    </row>
    <row r="354" spans="1:10">
      <c r="A354" s="112" t="str">
        <f>COL_SIZES[[#This Row],[datatype]]&amp;"_"&amp;COL_SIZES[[#This Row],[column_prec]]&amp;"_"&amp;COL_SIZES[[#This Row],[col_len]]</f>
        <v>varchar_0_32</v>
      </c>
      <c r="B35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4" s="113">
        <f>VLOOKUP(A354,DBMS_TYPE_SIZES[],2,FALSE)</f>
        <v>32</v>
      </c>
      <c r="D354" s="113">
        <f>VLOOKUP(A354,DBMS_TYPE_SIZES[],3,FALSE)</f>
        <v>32</v>
      </c>
      <c r="E354" s="114">
        <f>VLOOKUP(A354,DBMS_TYPE_SIZES[],4,FALSE)</f>
        <v>34</v>
      </c>
      <c r="F354" t="s">
        <v>107</v>
      </c>
      <c r="G354" t="s">
        <v>771</v>
      </c>
      <c r="H354" t="s">
        <v>92</v>
      </c>
      <c r="I354">
        <v>0</v>
      </c>
      <c r="J354">
        <v>32</v>
      </c>
    </row>
    <row r="355" spans="1:10">
      <c r="A355" s="112" t="str">
        <f>COL_SIZES[[#This Row],[datatype]]&amp;"_"&amp;COL_SIZES[[#This Row],[column_prec]]&amp;"_"&amp;COL_SIZES[[#This Row],[col_len]]</f>
        <v>varchar_0_32</v>
      </c>
      <c r="B35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5" s="113">
        <f>VLOOKUP(A355,DBMS_TYPE_SIZES[],2,FALSE)</f>
        <v>32</v>
      </c>
      <c r="D355" s="113">
        <f>VLOOKUP(A355,DBMS_TYPE_SIZES[],3,FALSE)</f>
        <v>32</v>
      </c>
      <c r="E355" s="114">
        <f>VLOOKUP(A355,DBMS_TYPE_SIZES[],4,FALSE)</f>
        <v>34</v>
      </c>
      <c r="F355" t="s">
        <v>107</v>
      </c>
      <c r="G355" t="s">
        <v>772</v>
      </c>
      <c r="H355" t="s">
        <v>92</v>
      </c>
      <c r="I355">
        <v>0</v>
      </c>
      <c r="J355">
        <v>32</v>
      </c>
    </row>
    <row r="356" spans="1:10">
      <c r="A356" s="112" t="str">
        <f>COL_SIZES[[#This Row],[datatype]]&amp;"_"&amp;COL_SIZES[[#This Row],[column_prec]]&amp;"_"&amp;COL_SIZES[[#This Row],[col_len]]</f>
        <v>varchar_0_32</v>
      </c>
      <c r="B35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6" s="113">
        <f>VLOOKUP(A356,DBMS_TYPE_SIZES[],2,FALSE)</f>
        <v>32</v>
      </c>
      <c r="D356" s="113">
        <f>VLOOKUP(A356,DBMS_TYPE_SIZES[],3,FALSE)</f>
        <v>32</v>
      </c>
      <c r="E356" s="114">
        <f>VLOOKUP(A356,DBMS_TYPE_SIZES[],4,FALSE)</f>
        <v>34</v>
      </c>
      <c r="F356" t="s">
        <v>107</v>
      </c>
      <c r="G356" t="s">
        <v>773</v>
      </c>
      <c r="H356" t="s">
        <v>92</v>
      </c>
      <c r="I356">
        <v>0</v>
      </c>
      <c r="J356">
        <v>32</v>
      </c>
    </row>
    <row r="357" spans="1:10">
      <c r="A357" s="112" t="str">
        <f>COL_SIZES[[#This Row],[datatype]]&amp;"_"&amp;COL_SIZES[[#This Row],[column_prec]]&amp;"_"&amp;COL_SIZES[[#This Row],[col_len]]</f>
        <v>varchar_0_32</v>
      </c>
      <c r="B35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7" s="113">
        <f>VLOOKUP(A357,DBMS_TYPE_SIZES[],2,FALSE)</f>
        <v>32</v>
      </c>
      <c r="D357" s="113">
        <f>VLOOKUP(A357,DBMS_TYPE_SIZES[],3,FALSE)</f>
        <v>32</v>
      </c>
      <c r="E357" s="114">
        <f>VLOOKUP(A357,DBMS_TYPE_SIZES[],4,FALSE)</f>
        <v>34</v>
      </c>
      <c r="F357" t="s">
        <v>107</v>
      </c>
      <c r="G357" t="s">
        <v>774</v>
      </c>
      <c r="H357" t="s">
        <v>92</v>
      </c>
      <c r="I357">
        <v>0</v>
      </c>
      <c r="J357">
        <v>32</v>
      </c>
    </row>
    <row r="358" spans="1:10">
      <c r="A358" s="112" t="str">
        <f>COL_SIZES[[#This Row],[datatype]]&amp;"_"&amp;COL_SIZES[[#This Row],[column_prec]]&amp;"_"&amp;COL_SIZES[[#This Row],[col_len]]</f>
        <v>varchar_0_32</v>
      </c>
      <c r="B35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8" s="113">
        <f>VLOOKUP(A358,DBMS_TYPE_SIZES[],2,FALSE)</f>
        <v>32</v>
      </c>
      <c r="D358" s="113">
        <f>VLOOKUP(A358,DBMS_TYPE_SIZES[],3,FALSE)</f>
        <v>32</v>
      </c>
      <c r="E358" s="114">
        <f>VLOOKUP(A358,DBMS_TYPE_SIZES[],4,FALSE)</f>
        <v>34</v>
      </c>
      <c r="F358" t="s">
        <v>107</v>
      </c>
      <c r="G358" t="s">
        <v>775</v>
      </c>
      <c r="H358" t="s">
        <v>92</v>
      </c>
      <c r="I358">
        <v>0</v>
      </c>
      <c r="J358">
        <v>32</v>
      </c>
    </row>
    <row r="359" spans="1:10">
      <c r="A359" s="112" t="str">
        <f>COL_SIZES[[#This Row],[datatype]]&amp;"_"&amp;COL_SIZES[[#This Row],[column_prec]]&amp;"_"&amp;COL_SIZES[[#This Row],[col_len]]</f>
        <v>varchar_0_32</v>
      </c>
      <c r="B35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9" s="113">
        <f>VLOOKUP(A359,DBMS_TYPE_SIZES[],2,FALSE)</f>
        <v>32</v>
      </c>
      <c r="D359" s="113">
        <f>VLOOKUP(A359,DBMS_TYPE_SIZES[],3,FALSE)</f>
        <v>32</v>
      </c>
      <c r="E359" s="114">
        <f>VLOOKUP(A359,DBMS_TYPE_SIZES[],4,FALSE)</f>
        <v>34</v>
      </c>
      <c r="F359" t="s">
        <v>107</v>
      </c>
      <c r="G359" t="s">
        <v>776</v>
      </c>
      <c r="H359" t="s">
        <v>92</v>
      </c>
      <c r="I359">
        <v>0</v>
      </c>
      <c r="J359">
        <v>32</v>
      </c>
    </row>
    <row r="360" spans="1:10">
      <c r="A360" s="112" t="str">
        <f>COL_SIZES[[#This Row],[datatype]]&amp;"_"&amp;COL_SIZES[[#This Row],[column_prec]]&amp;"_"&amp;COL_SIZES[[#This Row],[col_len]]</f>
        <v>varchar_0_32</v>
      </c>
      <c r="B36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0" s="113">
        <f>VLOOKUP(A360,DBMS_TYPE_SIZES[],2,FALSE)</f>
        <v>32</v>
      </c>
      <c r="D360" s="113">
        <f>VLOOKUP(A360,DBMS_TYPE_SIZES[],3,FALSE)</f>
        <v>32</v>
      </c>
      <c r="E360" s="114">
        <f>VLOOKUP(A360,DBMS_TYPE_SIZES[],4,FALSE)</f>
        <v>34</v>
      </c>
      <c r="F360" t="s">
        <v>107</v>
      </c>
      <c r="G360" t="s">
        <v>777</v>
      </c>
      <c r="H360" t="s">
        <v>92</v>
      </c>
      <c r="I360">
        <v>0</v>
      </c>
      <c r="J360">
        <v>32</v>
      </c>
    </row>
    <row r="361" spans="1:10">
      <c r="A361" s="112" t="str">
        <f>COL_SIZES[[#This Row],[datatype]]&amp;"_"&amp;COL_SIZES[[#This Row],[column_prec]]&amp;"_"&amp;COL_SIZES[[#This Row],[col_len]]</f>
        <v>varchar_0_32</v>
      </c>
      <c r="B36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1" s="113">
        <f>VLOOKUP(A361,DBMS_TYPE_SIZES[],2,FALSE)</f>
        <v>32</v>
      </c>
      <c r="D361" s="113">
        <f>VLOOKUP(A361,DBMS_TYPE_SIZES[],3,FALSE)</f>
        <v>32</v>
      </c>
      <c r="E361" s="114">
        <f>VLOOKUP(A361,DBMS_TYPE_SIZES[],4,FALSE)</f>
        <v>34</v>
      </c>
      <c r="F361" t="s">
        <v>107</v>
      </c>
      <c r="G361" t="s">
        <v>778</v>
      </c>
      <c r="H361" t="s">
        <v>92</v>
      </c>
      <c r="I361">
        <v>0</v>
      </c>
      <c r="J361">
        <v>32</v>
      </c>
    </row>
    <row r="362" spans="1:10">
      <c r="A362" s="112" t="str">
        <f>COL_SIZES[[#This Row],[datatype]]&amp;"_"&amp;COL_SIZES[[#This Row],[column_prec]]&amp;"_"&amp;COL_SIZES[[#This Row],[col_len]]</f>
        <v>varchar_0_32</v>
      </c>
      <c r="B36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2" s="113">
        <f>VLOOKUP(A362,DBMS_TYPE_SIZES[],2,FALSE)</f>
        <v>32</v>
      </c>
      <c r="D362" s="113">
        <f>VLOOKUP(A362,DBMS_TYPE_SIZES[],3,FALSE)</f>
        <v>32</v>
      </c>
      <c r="E362" s="114">
        <f>VLOOKUP(A362,DBMS_TYPE_SIZES[],4,FALSE)</f>
        <v>34</v>
      </c>
      <c r="F362" t="s">
        <v>107</v>
      </c>
      <c r="G362" t="s">
        <v>779</v>
      </c>
      <c r="H362" t="s">
        <v>92</v>
      </c>
      <c r="I362">
        <v>0</v>
      </c>
      <c r="J362">
        <v>32</v>
      </c>
    </row>
    <row r="363" spans="1:10">
      <c r="A363" s="112" t="str">
        <f>COL_SIZES[[#This Row],[datatype]]&amp;"_"&amp;COL_SIZES[[#This Row],[column_prec]]&amp;"_"&amp;COL_SIZES[[#This Row],[col_len]]</f>
        <v>varchar_0_32</v>
      </c>
      <c r="B36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3" s="113">
        <f>VLOOKUP(A363,DBMS_TYPE_SIZES[],2,FALSE)</f>
        <v>32</v>
      </c>
      <c r="D363" s="113">
        <f>VLOOKUP(A363,DBMS_TYPE_SIZES[],3,FALSE)</f>
        <v>32</v>
      </c>
      <c r="E363" s="114">
        <f>VLOOKUP(A363,DBMS_TYPE_SIZES[],4,FALSE)</f>
        <v>34</v>
      </c>
      <c r="F363" t="s">
        <v>107</v>
      </c>
      <c r="G363" t="s">
        <v>780</v>
      </c>
      <c r="H363" t="s">
        <v>92</v>
      </c>
      <c r="I363">
        <v>0</v>
      </c>
      <c r="J363">
        <v>32</v>
      </c>
    </row>
    <row r="364" spans="1:10">
      <c r="A364" s="112" t="str">
        <f>COL_SIZES[[#This Row],[datatype]]&amp;"_"&amp;COL_SIZES[[#This Row],[column_prec]]&amp;"_"&amp;COL_SIZES[[#This Row],[col_len]]</f>
        <v>varchar_0_32</v>
      </c>
      <c r="B36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4" s="113">
        <f>VLOOKUP(A364,DBMS_TYPE_SIZES[],2,FALSE)</f>
        <v>32</v>
      </c>
      <c r="D364" s="113">
        <f>VLOOKUP(A364,DBMS_TYPE_SIZES[],3,FALSE)</f>
        <v>32</v>
      </c>
      <c r="E364" s="114">
        <f>VLOOKUP(A364,DBMS_TYPE_SIZES[],4,FALSE)</f>
        <v>34</v>
      </c>
      <c r="F364" t="s">
        <v>107</v>
      </c>
      <c r="G364" t="s">
        <v>781</v>
      </c>
      <c r="H364" t="s">
        <v>92</v>
      </c>
      <c r="I364">
        <v>0</v>
      </c>
      <c r="J364">
        <v>32</v>
      </c>
    </row>
    <row r="365" spans="1:10">
      <c r="A365" s="112" t="str">
        <f>COL_SIZES[[#This Row],[datatype]]&amp;"_"&amp;COL_SIZES[[#This Row],[column_prec]]&amp;"_"&amp;COL_SIZES[[#This Row],[col_len]]</f>
        <v>varchar_0_32</v>
      </c>
      <c r="B36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5" s="113">
        <f>VLOOKUP(A365,DBMS_TYPE_SIZES[],2,FALSE)</f>
        <v>32</v>
      </c>
      <c r="D365" s="113">
        <f>VLOOKUP(A365,DBMS_TYPE_SIZES[],3,FALSE)</f>
        <v>32</v>
      </c>
      <c r="E365" s="114">
        <f>VLOOKUP(A365,DBMS_TYPE_SIZES[],4,FALSE)</f>
        <v>34</v>
      </c>
      <c r="F365" t="s">
        <v>107</v>
      </c>
      <c r="G365" t="s">
        <v>782</v>
      </c>
      <c r="H365" t="s">
        <v>92</v>
      </c>
      <c r="I365">
        <v>0</v>
      </c>
      <c r="J365">
        <v>32</v>
      </c>
    </row>
    <row r="366" spans="1:10">
      <c r="A366" s="112" t="str">
        <f>COL_SIZES[[#This Row],[datatype]]&amp;"_"&amp;COL_SIZES[[#This Row],[column_prec]]&amp;"_"&amp;COL_SIZES[[#This Row],[col_len]]</f>
        <v>varchar_0_32</v>
      </c>
      <c r="B36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6" s="113">
        <f>VLOOKUP(A366,DBMS_TYPE_SIZES[],2,FALSE)</f>
        <v>32</v>
      </c>
      <c r="D366" s="113">
        <f>VLOOKUP(A366,DBMS_TYPE_SIZES[],3,FALSE)</f>
        <v>32</v>
      </c>
      <c r="E366" s="114">
        <f>VLOOKUP(A366,DBMS_TYPE_SIZES[],4,FALSE)</f>
        <v>34</v>
      </c>
      <c r="F366" t="s">
        <v>107</v>
      </c>
      <c r="G366" t="s">
        <v>783</v>
      </c>
      <c r="H366" t="s">
        <v>92</v>
      </c>
      <c r="I366">
        <v>0</v>
      </c>
      <c r="J366">
        <v>32</v>
      </c>
    </row>
    <row r="367" spans="1:10">
      <c r="A367" s="112" t="str">
        <f>COL_SIZES[[#This Row],[datatype]]&amp;"_"&amp;COL_SIZES[[#This Row],[column_prec]]&amp;"_"&amp;COL_SIZES[[#This Row],[col_len]]</f>
        <v>varchar_0_32</v>
      </c>
      <c r="B36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7" s="113">
        <f>VLOOKUP(A367,DBMS_TYPE_SIZES[],2,FALSE)</f>
        <v>32</v>
      </c>
      <c r="D367" s="113">
        <f>VLOOKUP(A367,DBMS_TYPE_SIZES[],3,FALSE)</f>
        <v>32</v>
      </c>
      <c r="E367" s="114">
        <f>VLOOKUP(A367,DBMS_TYPE_SIZES[],4,FALSE)</f>
        <v>34</v>
      </c>
      <c r="F367" t="s">
        <v>107</v>
      </c>
      <c r="G367" t="s">
        <v>784</v>
      </c>
      <c r="H367" t="s">
        <v>92</v>
      </c>
      <c r="I367">
        <v>0</v>
      </c>
      <c r="J367">
        <v>32</v>
      </c>
    </row>
    <row r="368" spans="1:10">
      <c r="A368" s="112" t="str">
        <f>COL_SIZES[[#This Row],[datatype]]&amp;"_"&amp;COL_SIZES[[#This Row],[column_prec]]&amp;"_"&amp;COL_SIZES[[#This Row],[col_len]]</f>
        <v>varchar_0_32</v>
      </c>
      <c r="B36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68" s="113">
        <f>VLOOKUP(A368,DBMS_TYPE_SIZES[],2,FALSE)</f>
        <v>32</v>
      </c>
      <c r="D368" s="113">
        <f>VLOOKUP(A368,DBMS_TYPE_SIZES[],3,FALSE)</f>
        <v>32</v>
      </c>
      <c r="E368" s="114">
        <f>VLOOKUP(A368,DBMS_TYPE_SIZES[],4,FALSE)</f>
        <v>34</v>
      </c>
      <c r="F368" t="s">
        <v>107</v>
      </c>
      <c r="G368" t="s">
        <v>785</v>
      </c>
      <c r="H368" t="s">
        <v>92</v>
      </c>
      <c r="I368">
        <v>0</v>
      </c>
      <c r="J368">
        <v>32</v>
      </c>
    </row>
    <row r="369" spans="1:10">
      <c r="A369" s="112" t="str">
        <f>COL_SIZES[[#This Row],[datatype]]&amp;"_"&amp;COL_SIZES[[#This Row],[column_prec]]&amp;"_"&amp;COL_SIZES[[#This Row],[col_len]]</f>
        <v>int_10_4</v>
      </c>
      <c r="B3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" s="113">
        <f>VLOOKUP(A369,DBMS_TYPE_SIZES[],2,FALSE)</f>
        <v>9</v>
      </c>
      <c r="D369" s="113">
        <f>VLOOKUP(A369,DBMS_TYPE_SIZES[],3,FALSE)</f>
        <v>4</v>
      </c>
      <c r="E369" s="114">
        <f>VLOOKUP(A369,DBMS_TYPE_SIZES[],4,FALSE)</f>
        <v>9</v>
      </c>
      <c r="F369" t="s">
        <v>107</v>
      </c>
      <c r="G369" t="s">
        <v>786</v>
      </c>
      <c r="H369" t="s">
        <v>20</v>
      </c>
      <c r="I369">
        <v>10</v>
      </c>
      <c r="J369">
        <v>4</v>
      </c>
    </row>
    <row r="370" spans="1:10">
      <c r="A370" s="112" t="str">
        <f>COL_SIZES[[#This Row],[datatype]]&amp;"_"&amp;COL_SIZES[[#This Row],[column_prec]]&amp;"_"&amp;COL_SIZES[[#This Row],[col_len]]</f>
        <v>int_10_4</v>
      </c>
      <c r="B3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" s="113">
        <f>VLOOKUP(A370,DBMS_TYPE_SIZES[],2,FALSE)</f>
        <v>9</v>
      </c>
      <c r="D370" s="113">
        <f>VLOOKUP(A370,DBMS_TYPE_SIZES[],3,FALSE)</f>
        <v>4</v>
      </c>
      <c r="E370" s="114">
        <f>VLOOKUP(A370,DBMS_TYPE_SIZES[],4,FALSE)</f>
        <v>9</v>
      </c>
      <c r="F370" t="s">
        <v>107</v>
      </c>
      <c r="G370" t="s">
        <v>787</v>
      </c>
      <c r="H370" t="s">
        <v>20</v>
      </c>
      <c r="I370">
        <v>10</v>
      </c>
      <c r="J370">
        <v>4</v>
      </c>
    </row>
    <row r="371" spans="1:10">
      <c r="A371" s="112" t="str">
        <f>COL_SIZES[[#This Row],[datatype]]&amp;"_"&amp;COL_SIZES[[#This Row],[column_prec]]&amp;"_"&amp;COL_SIZES[[#This Row],[col_len]]</f>
        <v>int_10_4</v>
      </c>
      <c r="B3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" s="113">
        <f>VLOOKUP(A371,DBMS_TYPE_SIZES[],2,FALSE)</f>
        <v>9</v>
      </c>
      <c r="D371" s="113">
        <f>VLOOKUP(A371,DBMS_TYPE_SIZES[],3,FALSE)</f>
        <v>4</v>
      </c>
      <c r="E371" s="114">
        <f>VLOOKUP(A371,DBMS_TYPE_SIZES[],4,FALSE)</f>
        <v>9</v>
      </c>
      <c r="F371" t="s">
        <v>107</v>
      </c>
      <c r="G371" t="s">
        <v>788</v>
      </c>
      <c r="H371" t="s">
        <v>20</v>
      </c>
      <c r="I371">
        <v>10</v>
      </c>
      <c r="J371">
        <v>4</v>
      </c>
    </row>
    <row r="372" spans="1:10">
      <c r="A372" s="112" t="str">
        <f>COL_SIZES[[#This Row],[datatype]]&amp;"_"&amp;COL_SIZES[[#This Row],[column_prec]]&amp;"_"&amp;COL_SIZES[[#This Row],[col_len]]</f>
        <v>int_10_4</v>
      </c>
      <c r="B3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" s="113">
        <f>VLOOKUP(A372,DBMS_TYPE_SIZES[],2,FALSE)</f>
        <v>9</v>
      </c>
      <c r="D372" s="113">
        <f>VLOOKUP(A372,DBMS_TYPE_SIZES[],3,FALSE)</f>
        <v>4</v>
      </c>
      <c r="E372" s="114">
        <f>VLOOKUP(A372,DBMS_TYPE_SIZES[],4,FALSE)</f>
        <v>9</v>
      </c>
      <c r="F372" t="s">
        <v>107</v>
      </c>
      <c r="G372" t="s">
        <v>789</v>
      </c>
      <c r="H372" t="s">
        <v>20</v>
      </c>
      <c r="I372">
        <v>10</v>
      </c>
      <c r="J372">
        <v>4</v>
      </c>
    </row>
    <row r="373" spans="1:10">
      <c r="A373" s="112" t="str">
        <f>COL_SIZES[[#This Row],[datatype]]&amp;"_"&amp;COL_SIZES[[#This Row],[column_prec]]&amp;"_"&amp;COL_SIZES[[#This Row],[col_len]]</f>
        <v>int_10_4</v>
      </c>
      <c r="B3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" s="113">
        <f>VLOOKUP(A373,DBMS_TYPE_SIZES[],2,FALSE)</f>
        <v>9</v>
      </c>
      <c r="D373" s="113">
        <f>VLOOKUP(A373,DBMS_TYPE_SIZES[],3,FALSE)</f>
        <v>4</v>
      </c>
      <c r="E373" s="114">
        <f>VLOOKUP(A373,DBMS_TYPE_SIZES[],4,FALSE)</f>
        <v>9</v>
      </c>
      <c r="F373" t="s">
        <v>107</v>
      </c>
      <c r="G373" t="s">
        <v>790</v>
      </c>
      <c r="H373" t="s">
        <v>20</v>
      </c>
      <c r="I373">
        <v>10</v>
      </c>
      <c r="J373">
        <v>4</v>
      </c>
    </row>
    <row r="374" spans="1:10">
      <c r="A374" s="112" t="str">
        <f>COL_SIZES[[#This Row],[datatype]]&amp;"_"&amp;COL_SIZES[[#This Row],[column_prec]]&amp;"_"&amp;COL_SIZES[[#This Row],[col_len]]</f>
        <v>int_10_4</v>
      </c>
      <c r="B3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" s="113">
        <f>VLOOKUP(A374,DBMS_TYPE_SIZES[],2,FALSE)</f>
        <v>9</v>
      </c>
      <c r="D374" s="113">
        <f>VLOOKUP(A374,DBMS_TYPE_SIZES[],3,FALSE)</f>
        <v>4</v>
      </c>
      <c r="E374" s="114">
        <f>VLOOKUP(A374,DBMS_TYPE_SIZES[],4,FALSE)</f>
        <v>9</v>
      </c>
      <c r="F374" t="s">
        <v>107</v>
      </c>
      <c r="G374" t="s">
        <v>791</v>
      </c>
      <c r="H374" t="s">
        <v>20</v>
      </c>
      <c r="I374">
        <v>10</v>
      </c>
      <c r="J374">
        <v>4</v>
      </c>
    </row>
    <row r="375" spans="1:10">
      <c r="A375" s="112" t="str">
        <f>COL_SIZES[[#This Row],[datatype]]&amp;"_"&amp;COL_SIZES[[#This Row],[column_prec]]&amp;"_"&amp;COL_SIZES[[#This Row],[col_len]]</f>
        <v>int_10_4</v>
      </c>
      <c r="B3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" s="113">
        <f>VLOOKUP(A375,DBMS_TYPE_SIZES[],2,FALSE)</f>
        <v>9</v>
      </c>
      <c r="D375" s="113">
        <f>VLOOKUP(A375,DBMS_TYPE_SIZES[],3,FALSE)</f>
        <v>4</v>
      </c>
      <c r="E375" s="114">
        <f>VLOOKUP(A375,DBMS_TYPE_SIZES[],4,FALSE)</f>
        <v>9</v>
      </c>
      <c r="F375" t="s">
        <v>107</v>
      </c>
      <c r="G375" t="s">
        <v>792</v>
      </c>
      <c r="H375" t="s">
        <v>20</v>
      </c>
      <c r="I375">
        <v>10</v>
      </c>
      <c r="J375">
        <v>4</v>
      </c>
    </row>
    <row r="376" spans="1:10">
      <c r="A376" s="112" t="str">
        <f>COL_SIZES[[#This Row],[datatype]]&amp;"_"&amp;COL_SIZES[[#This Row],[column_prec]]&amp;"_"&amp;COL_SIZES[[#This Row],[col_len]]</f>
        <v>int_10_4</v>
      </c>
      <c r="B3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" s="113">
        <f>VLOOKUP(A376,DBMS_TYPE_SIZES[],2,FALSE)</f>
        <v>9</v>
      </c>
      <c r="D376" s="113">
        <f>VLOOKUP(A376,DBMS_TYPE_SIZES[],3,FALSE)</f>
        <v>4</v>
      </c>
      <c r="E376" s="114">
        <f>VLOOKUP(A376,DBMS_TYPE_SIZES[],4,FALSE)</f>
        <v>9</v>
      </c>
      <c r="F376" t="s">
        <v>107</v>
      </c>
      <c r="G376" t="s">
        <v>164</v>
      </c>
      <c r="H376" t="s">
        <v>20</v>
      </c>
      <c r="I376">
        <v>10</v>
      </c>
      <c r="J376">
        <v>4</v>
      </c>
    </row>
    <row r="377" spans="1:10">
      <c r="A377" s="112" t="str">
        <f>COL_SIZES[[#This Row],[datatype]]&amp;"_"&amp;COL_SIZES[[#This Row],[column_prec]]&amp;"_"&amp;COL_SIZES[[#This Row],[col_len]]</f>
        <v>smallint_5_2</v>
      </c>
      <c r="B37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77" s="113">
        <f>VLOOKUP(A377,DBMS_TYPE_SIZES[],2,FALSE)</f>
        <v>5</v>
      </c>
      <c r="D377" s="113">
        <f>VLOOKUP(A377,DBMS_TYPE_SIZES[],3,FALSE)</f>
        <v>2</v>
      </c>
      <c r="E377" s="114">
        <f>VLOOKUP(A377,DBMS_TYPE_SIZES[],4,FALSE)</f>
        <v>5</v>
      </c>
      <c r="F377" t="s">
        <v>107</v>
      </c>
      <c r="G377" t="s">
        <v>793</v>
      </c>
      <c r="H377" t="s">
        <v>21</v>
      </c>
      <c r="I377">
        <v>5</v>
      </c>
      <c r="J377">
        <v>2</v>
      </c>
    </row>
    <row r="378" spans="1:10">
      <c r="A378" s="112" t="str">
        <f>COL_SIZES[[#This Row],[datatype]]&amp;"_"&amp;COL_SIZES[[#This Row],[column_prec]]&amp;"_"&amp;COL_SIZES[[#This Row],[col_len]]</f>
        <v>int_10_4</v>
      </c>
      <c r="B3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" s="113">
        <f>VLOOKUP(A378,DBMS_TYPE_SIZES[],2,FALSE)</f>
        <v>9</v>
      </c>
      <c r="D378" s="113">
        <f>VLOOKUP(A378,DBMS_TYPE_SIZES[],3,FALSE)</f>
        <v>4</v>
      </c>
      <c r="E378" s="114">
        <f>VLOOKUP(A378,DBMS_TYPE_SIZES[],4,FALSE)</f>
        <v>9</v>
      </c>
      <c r="F378" t="s">
        <v>118</v>
      </c>
      <c r="G378" t="s">
        <v>156</v>
      </c>
      <c r="H378" t="s">
        <v>20</v>
      </c>
      <c r="I378">
        <v>10</v>
      </c>
      <c r="J378">
        <v>4</v>
      </c>
    </row>
    <row r="379" spans="1:10">
      <c r="A379" s="112" t="str">
        <f>COL_SIZES[[#This Row],[datatype]]&amp;"_"&amp;COL_SIZES[[#This Row],[column_prec]]&amp;"_"&amp;COL_SIZES[[#This Row],[col_len]]</f>
        <v>varchar_0_32</v>
      </c>
      <c r="B37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79" s="113">
        <f>VLOOKUP(A379,DBMS_TYPE_SIZES[],2,FALSE)</f>
        <v>32</v>
      </c>
      <c r="D379" s="113">
        <f>VLOOKUP(A379,DBMS_TYPE_SIZES[],3,FALSE)</f>
        <v>32</v>
      </c>
      <c r="E379" s="114">
        <f>VLOOKUP(A379,DBMS_TYPE_SIZES[],4,FALSE)</f>
        <v>34</v>
      </c>
      <c r="F379" t="s">
        <v>118</v>
      </c>
      <c r="G379" t="s">
        <v>118</v>
      </c>
      <c r="H379" t="s">
        <v>92</v>
      </c>
      <c r="I379">
        <v>0</v>
      </c>
      <c r="J379">
        <v>32</v>
      </c>
    </row>
    <row r="380" spans="1:10">
      <c r="A380" s="112" t="str">
        <f>COL_SIZES[[#This Row],[datatype]]&amp;"_"&amp;COL_SIZES[[#This Row],[column_prec]]&amp;"_"&amp;COL_SIZES[[#This Row],[col_len]]</f>
        <v>varchar_0_32</v>
      </c>
      <c r="B38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80" s="113">
        <f>VLOOKUP(A380,DBMS_TYPE_SIZES[],2,FALSE)</f>
        <v>32</v>
      </c>
      <c r="D380" s="113">
        <f>VLOOKUP(A380,DBMS_TYPE_SIZES[],3,FALSE)</f>
        <v>32</v>
      </c>
      <c r="E380" s="114">
        <f>VLOOKUP(A380,DBMS_TYPE_SIZES[],4,FALSE)</f>
        <v>34</v>
      </c>
      <c r="F380" t="s">
        <v>118</v>
      </c>
      <c r="G380" t="s">
        <v>794</v>
      </c>
      <c r="H380" t="s">
        <v>92</v>
      </c>
      <c r="I380">
        <v>0</v>
      </c>
      <c r="J380">
        <v>32</v>
      </c>
    </row>
    <row r="381" spans="1:10">
      <c r="A381" s="112" t="str">
        <f>COL_SIZES[[#This Row],[datatype]]&amp;"_"&amp;COL_SIZES[[#This Row],[column_prec]]&amp;"_"&amp;COL_SIZES[[#This Row],[col_len]]</f>
        <v>int_10_4</v>
      </c>
      <c r="B3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" s="113">
        <f>VLOOKUP(A381,DBMS_TYPE_SIZES[],2,FALSE)</f>
        <v>9</v>
      </c>
      <c r="D381" s="113">
        <f>VLOOKUP(A381,DBMS_TYPE_SIZES[],3,FALSE)</f>
        <v>4</v>
      </c>
      <c r="E381" s="114">
        <f>VLOOKUP(A381,DBMS_TYPE_SIZES[],4,FALSE)</f>
        <v>9</v>
      </c>
      <c r="F381" t="s">
        <v>118</v>
      </c>
      <c r="G381" t="s">
        <v>119</v>
      </c>
      <c r="H381" t="s">
        <v>20</v>
      </c>
      <c r="I381">
        <v>10</v>
      </c>
      <c r="J381">
        <v>4</v>
      </c>
    </row>
    <row r="382" spans="1:10">
      <c r="A382" s="112" t="str">
        <f>COL_SIZES[[#This Row],[datatype]]&amp;"_"&amp;COL_SIZES[[#This Row],[column_prec]]&amp;"_"&amp;COL_SIZES[[#This Row],[col_len]]</f>
        <v>int_10_4</v>
      </c>
      <c r="B3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" s="113">
        <f>VLOOKUP(A382,DBMS_TYPE_SIZES[],2,FALSE)</f>
        <v>9</v>
      </c>
      <c r="D382" s="113">
        <f>VLOOKUP(A382,DBMS_TYPE_SIZES[],3,FALSE)</f>
        <v>4</v>
      </c>
      <c r="E382" s="114">
        <f>VLOOKUP(A382,DBMS_TYPE_SIZES[],4,FALSE)</f>
        <v>9</v>
      </c>
      <c r="F382" t="s">
        <v>118</v>
      </c>
      <c r="G382" t="s">
        <v>164</v>
      </c>
      <c r="H382" t="s">
        <v>20</v>
      </c>
      <c r="I382">
        <v>10</v>
      </c>
      <c r="J382">
        <v>4</v>
      </c>
    </row>
    <row r="383" spans="1:10">
      <c r="A383" s="112" t="str">
        <f>COL_SIZES[[#This Row],[datatype]]&amp;"_"&amp;COL_SIZES[[#This Row],[column_prec]]&amp;"_"&amp;COL_SIZES[[#This Row],[col_len]]</f>
        <v>int_10_4</v>
      </c>
      <c r="B3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" s="113">
        <f>VLOOKUP(A383,DBMS_TYPE_SIZES[],2,FALSE)</f>
        <v>9</v>
      </c>
      <c r="D383" s="113">
        <f>VLOOKUP(A383,DBMS_TYPE_SIZES[],3,FALSE)</f>
        <v>4</v>
      </c>
      <c r="E383" s="114">
        <f>VLOOKUP(A383,DBMS_TYPE_SIZES[],4,FALSE)</f>
        <v>9</v>
      </c>
      <c r="F383" t="s">
        <v>795</v>
      </c>
      <c r="G383" t="s">
        <v>796</v>
      </c>
      <c r="H383" t="s">
        <v>20</v>
      </c>
      <c r="I383">
        <v>10</v>
      </c>
      <c r="J383">
        <v>4</v>
      </c>
    </row>
    <row r="384" spans="1:10">
      <c r="A384" s="112" t="str">
        <f>COL_SIZES[[#This Row],[datatype]]&amp;"_"&amp;COL_SIZES[[#This Row],[column_prec]]&amp;"_"&amp;COL_SIZES[[#This Row],[col_len]]</f>
        <v>varchar_0_50</v>
      </c>
      <c r="B38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4" s="113">
        <f>VLOOKUP(A384,DBMS_TYPE_SIZES[],2,FALSE)</f>
        <v>50</v>
      </c>
      <c r="D384" s="113">
        <f>VLOOKUP(A384,DBMS_TYPE_SIZES[],3,FALSE)</f>
        <v>50</v>
      </c>
      <c r="E384" s="114">
        <f>VLOOKUP(A384,DBMS_TYPE_SIZES[],4,FALSE)</f>
        <v>52</v>
      </c>
      <c r="F384" t="s">
        <v>120</v>
      </c>
      <c r="G384" t="s">
        <v>797</v>
      </c>
      <c r="H384" t="s">
        <v>92</v>
      </c>
      <c r="I384">
        <v>0</v>
      </c>
      <c r="J384">
        <v>50</v>
      </c>
    </row>
    <row r="385" spans="1:10">
      <c r="A385" s="112" t="str">
        <f>COL_SIZES[[#This Row],[datatype]]&amp;"_"&amp;COL_SIZES[[#This Row],[column_prec]]&amp;"_"&amp;COL_SIZES[[#This Row],[col_len]]</f>
        <v>varchar_0_50</v>
      </c>
      <c r="B38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5" s="113">
        <f>VLOOKUP(A385,DBMS_TYPE_SIZES[],2,FALSE)</f>
        <v>50</v>
      </c>
      <c r="D385" s="113">
        <f>VLOOKUP(A385,DBMS_TYPE_SIZES[],3,FALSE)</f>
        <v>50</v>
      </c>
      <c r="E385" s="114">
        <f>VLOOKUP(A385,DBMS_TYPE_SIZES[],4,FALSE)</f>
        <v>52</v>
      </c>
      <c r="F385" t="s">
        <v>120</v>
      </c>
      <c r="G385" t="s">
        <v>798</v>
      </c>
      <c r="H385" t="s">
        <v>92</v>
      </c>
      <c r="I385">
        <v>0</v>
      </c>
      <c r="J385">
        <v>50</v>
      </c>
    </row>
    <row r="386" spans="1:10">
      <c r="A386" s="112" t="str">
        <f>COL_SIZES[[#This Row],[datatype]]&amp;"_"&amp;COL_SIZES[[#This Row],[column_prec]]&amp;"_"&amp;COL_SIZES[[#This Row],[col_len]]</f>
        <v>varchar_0_50</v>
      </c>
      <c r="B38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6" s="113">
        <f>VLOOKUP(A386,DBMS_TYPE_SIZES[],2,FALSE)</f>
        <v>50</v>
      </c>
      <c r="D386" s="113">
        <f>VLOOKUP(A386,DBMS_TYPE_SIZES[],3,FALSE)</f>
        <v>50</v>
      </c>
      <c r="E386" s="114">
        <f>VLOOKUP(A386,DBMS_TYPE_SIZES[],4,FALSE)</f>
        <v>52</v>
      </c>
      <c r="F386" t="s">
        <v>120</v>
      </c>
      <c r="G386" t="s">
        <v>121</v>
      </c>
      <c r="H386" t="s">
        <v>92</v>
      </c>
      <c r="I386">
        <v>0</v>
      </c>
      <c r="J386">
        <v>50</v>
      </c>
    </row>
    <row r="387" spans="1:10">
      <c r="A387" s="112" t="str">
        <f>COL_SIZES[[#This Row],[datatype]]&amp;"_"&amp;COL_SIZES[[#This Row],[column_prec]]&amp;"_"&amp;COL_SIZES[[#This Row],[col_len]]</f>
        <v>int_10_4</v>
      </c>
      <c r="B3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7" s="113">
        <f>VLOOKUP(A387,DBMS_TYPE_SIZES[],2,FALSE)</f>
        <v>9</v>
      </c>
      <c r="D387" s="113">
        <f>VLOOKUP(A387,DBMS_TYPE_SIZES[],3,FALSE)</f>
        <v>4</v>
      </c>
      <c r="E387" s="114">
        <f>VLOOKUP(A387,DBMS_TYPE_SIZES[],4,FALSE)</f>
        <v>9</v>
      </c>
      <c r="F387" t="s">
        <v>120</v>
      </c>
      <c r="G387" t="s">
        <v>799</v>
      </c>
      <c r="H387" t="s">
        <v>20</v>
      </c>
      <c r="I387">
        <v>10</v>
      </c>
      <c r="J387">
        <v>4</v>
      </c>
    </row>
    <row r="388" spans="1:10">
      <c r="A388" s="112" t="str">
        <f>COL_SIZES[[#This Row],[datatype]]&amp;"_"&amp;COL_SIZES[[#This Row],[column_prec]]&amp;"_"&amp;COL_SIZES[[#This Row],[col_len]]</f>
        <v>varchar_0_50</v>
      </c>
      <c r="B38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8" s="113">
        <f>VLOOKUP(A388,DBMS_TYPE_SIZES[],2,FALSE)</f>
        <v>50</v>
      </c>
      <c r="D388" s="113">
        <f>VLOOKUP(A388,DBMS_TYPE_SIZES[],3,FALSE)</f>
        <v>50</v>
      </c>
      <c r="E388" s="114">
        <f>VLOOKUP(A388,DBMS_TYPE_SIZES[],4,FALSE)</f>
        <v>52</v>
      </c>
      <c r="F388" t="s">
        <v>120</v>
      </c>
      <c r="G388" t="s">
        <v>800</v>
      </c>
      <c r="H388" t="s">
        <v>92</v>
      </c>
      <c r="I388">
        <v>0</v>
      </c>
      <c r="J388">
        <v>50</v>
      </c>
    </row>
    <row r="389" spans="1:10">
      <c r="A389" s="112" t="str">
        <f>COL_SIZES[[#This Row],[datatype]]&amp;"_"&amp;COL_SIZES[[#This Row],[column_prec]]&amp;"_"&amp;COL_SIZES[[#This Row],[col_len]]</f>
        <v>numeric_20_13</v>
      </c>
      <c r="B389" s="112">
        <f>MIN(COL_SIZES[[#This Row],[column_length]],IFERROR(VALUE(VLOOKUP(COL_SIZES[[#This Row],[table_name]]&amp;"."&amp;COL_SIZES[[#This Row],[column_name]],AVG_COL_SIZES[#Data],2,FALSE)),COL_SIZES[[#This Row],[column_length]]))</f>
        <v>13</v>
      </c>
      <c r="C389" s="113">
        <f>VLOOKUP(A389,DBMS_TYPE_SIZES[],2,FALSE)</f>
        <v>15</v>
      </c>
      <c r="D389" s="113">
        <f>VLOOKUP(A389,DBMS_TYPE_SIZES[],3,FALSE)</f>
        <v>13</v>
      </c>
      <c r="E389" s="114">
        <f>VLOOKUP(A389,DBMS_TYPE_SIZES[],4,FALSE)</f>
        <v>15</v>
      </c>
      <c r="F389" t="s">
        <v>120</v>
      </c>
      <c r="G389" t="s">
        <v>801</v>
      </c>
      <c r="H389" t="s">
        <v>67</v>
      </c>
      <c r="I389">
        <v>20</v>
      </c>
      <c r="J389">
        <v>13</v>
      </c>
    </row>
    <row r="390" spans="1:10">
      <c r="A390" s="112" t="str">
        <f>COL_SIZES[[#This Row],[datatype]]&amp;"_"&amp;COL_SIZES[[#This Row],[column_prec]]&amp;"_"&amp;COL_SIZES[[#This Row],[col_len]]</f>
        <v>int_10_4</v>
      </c>
      <c r="B3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0" s="113">
        <f>VLOOKUP(A390,DBMS_TYPE_SIZES[],2,FALSE)</f>
        <v>9</v>
      </c>
      <c r="D390" s="113">
        <f>VLOOKUP(A390,DBMS_TYPE_SIZES[],3,FALSE)</f>
        <v>4</v>
      </c>
      <c r="E390" s="114">
        <f>VLOOKUP(A390,DBMS_TYPE_SIZES[],4,FALSE)</f>
        <v>9</v>
      </c>
      <c r="F390" t="s">
        <v>120</v>
      </c>
      <c r="G390" t="s">
        <v>156</v>
      </c>
      <c r="H390" t="s">
        <v>20</v>
      </c>
      <c r="I390">
        <v>10</v>
      </c>
      <c r="J390">
        <v>4</v>
      </c>
    </row>
    <row r="391" spans="1:10">
      <c r="A391" s="112" t="str">
        <f>COL_SIZES[[#This Row],[datatype]]&amp;"_"&amp;COL_SIZES[[#This Row],[column_prec]]&amp;"_"&amp;COL_SIZES[[#This Row],[col_len]]</f>
        <v>datetime_23_8</v>
      </c>
      <c r="B3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91" s="113">
        <f>VLOOKUP(A391,DBMS_TYPE_SIZES[],2,FALSE)</f>
        <v>7</v>
      </c>
      <c r="D391" s="113">
        <f>VLOOKUP(A391,DBMS_TYPE_SIZES[],3,FALSE)</f>
        <v>8</v>
      </c>
      <c r="E391" s="114">
        <f>VLOOKUP(A391,DBMS_TYPE_SIZES[],4,FALSE)</f>
        <v>10</v>
      </c>
      <c r="F391" t="s">
        <v>120</v>
      </c>
      <c r="G391" t="s">
        <v>679</v>
      </c>
      <c r="H391" t="s">
        <v>22</v>
      </c>
      <c r="I391">
        <v>23</v>
      </c>
      <c r="J391">
        <v>8</v>
      </c>
    </row>
    <row r="392" spans="1:10">
      <c r="A392" s="112" t="str">
        <f>COL_SIZES[[#This Row],[datatype]]&amp;"_"&amp;COL_SIZES[[#This Row],[column_prec]]&amp;"_"&amp;COL_SIZES[[#This Row],[col_len]]</f>
        <v>int_10_4</v>
      </c>
      <c r="B3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2" s="113">
        <f>VLOOKUP(A392,DBMS_TYPE_SIZES[],2,FALSE)</f>
        <v>9</v>
      </c>
      <c r="D392" s="113">
        <f>VLOOKUP(A392,DBMS_TYPE_SIZES[],3,FALSE)</f>
        <v>4</v>
      </c>
      <c r="E392" s="114">
        <f>VLOOKUP(A392,DBMS_TYPE_SIZES[],4,FALSE)</f>
        <v>9</v>
      </c>
      <c r="F392" t="s">
        <v>120</v>
      </c>
      <c r="G392" t="s">
        <v>802</v>
      </c>
      <c r="H392" t="s">
        <v>20</v>
      </c>
      <c r="I392">
        <v>10</v>
      </c>
      <c r="J392">
        <v>4</v>
      </c>
    </row>
    <row r="393" spans="1:10">
      <c r="A393" s="112" t="str">
        <f>COL_SIZES[[#This Row],[datatype]]&amp;"_"&amp;COL_SIZES[[#This Row],[column_prec]]&amp;"_"&amp;COL_SIZES[[#This Row],[col_len]]</f>
        <v>int_10_4</v>
      </c>
      <c r="B3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" s="113">
        <f>VLOOKUP(A393,DBMS_TYPE_SIZES[],2,FALSE)</f>
        <v>9</v>
      </c>
      <c r="D393" s="113">
        <f>VLOOKUP(A393,DBMS_TYPE_SIZES[],3,FALSE)</f>
        <v>4</v>
      </c>
      <c r="E393" s="114">
        <f>VLOOKUP(A393,DBMS_TYPE_SIZES[],4,FALSE)</f>
        <v>9</v>
      </c>
      <c r="F393" t="s">
        <v>120</v>
      </c>
      <c r="G393" t="s">
        <v>154</v>
      </c>
      <c r="H393" t="s">
        <v>20</v>
      </c>
      <c r="I393">
        <v>10</v>
      </c>
      <c r="J393">
        <v>4</v>
      </c>
    </row>
    <row r="394" spans="1:10">
      <c r="A394" s="112" t="str">
        <f>COL_SIZES[[#This Row],[datatype]]&amp;"_"&amp;COL_SIZES[[#This Row],[column_prec]]&amp;"_"&amp;COL_SIZES[[#This Row],[col_len]]</f>
        <v>int_10_4</v>
      </c>
      <c r="B3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" s="113">
        <f>VLOOKUP(A394,DBMS_TYPE_SIZES[],2,FALSE)</f>
        <v>9</v>
      </c>
      <c r="D394" s="113">
        <f>VLOOKUP(A394,DBMS_TYPE_SIZES[],3,FALSE)</f>
        <v>4</v>
      </c>
      <c r="E394" s="114">
        <f>VLOOKUP(A394,DBMS_TYPE_SIZES[],4,FALSE)</f>
        <v>9</v>
      </c>
      <c r="F394" t="s">
        <v>120</v>
      </c>
      <c r="G394" t="s">
        <v>89</v>
      </c>
      <c r="H394" t="s">
        <v>20</v>
      </c>
      <c r="I394">
        <v>10</v>
      </c>
      <c r="J394">
        <v>4</v>
      </c>
    </row>
    <row r="395" spans="1:10">
      <c r="A395" s="112" t="str">
        <f>COL_SIZES[[#This Row],[datatype]]&amp;"_"&amp;COL_SIZES[[#This Row],[column_prec]]&amp;"_"&amp;COL_SIZES[[#This Row],[col_len]]</f>
        <v>int_10_4</v>
      </c>
      <c r="B3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5" s="113">
        <f>VLOOKUP(A395,DBMS_TYPE_SIZES[],2,FALSE)</f>
        <v>9</v>
      </c>
      <c r="D395" s="113">
        <f>VLOOKUP(A395,DBMS_TYPE_SIZES[],3,FALSE)</f>
        <v>4</v>
      </c>
      <c r="E395" s="114">
        <f>VLOOKUP(A395,DBMS_TYPE_SIZES[],4,FALSE)</f>
        <v>9</v>
      </c>
      <c r="F395" t="s">
        <v>120</v>
      </c>
      <c r="G395" t="s">
        <v>803</v>
      </c>
      <c r="H395" t="s">
        <v>20</v>
      </c>
      <c r="I395">
        <v>10</v>
      </c>
      <c r="J395">
        <v>4</v>
      </c>
    </row>
    <row r="396" spans="1:10">
      <c r="A396" s="112" t="str">
        <f>COL_SIZES[[#This Row],[datatype]]&amp;"_"&amp;COL_SIZES[[#This Row],[column_prec]]&amp;"_"&amp;COL_SIZES[[#This Row],[col_len]]</f>
        <v>int_10_4</v>
      </c>
      <c r="B3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6" s="113">
        <f>VLOOKUP(A396,DBMS_TYPE_SIZES[],2,FALSE)</f>
        <v>9</v>
      </c>
      <c r="D396" s="113">
        <f>VLOOKUP(A396,DBMS_TYPE_SIZES[],3,FALSE)</f>
        <v>4</v>
      </c>
      <c r="E396" s="114">
        <f>VLOOKUP(A396,DBMS_TYPE_SIZES[],4,FALSE)</f>
        <v>9</v>
      </c>
      <c r="F396" t="s">
        <v>120</v>
      </c>
      <c r="G396" t="s">
        <v>804</v>
      </c>
      <c r="H396" t="s">
        <v>20</v>
      </c>
      <c r="I396">
        <v>10</v>
      </c>
      <c r="J396">
        <v>4</v>
      </c>
    </row>
    <row r="397" spans="1:10">
      <c r="A397" s="112" t="str">
        <f>COL_SIZES[[#This Row],[datatype]]&amp;"_"&amp;COL_SIZES[[#This Row],[column_prec]]&amp;"_"&amp;COL_SIZES[[#This Row],[col_len]]</f>
        <v>int_10_4</v>
      </c>
      <c r="B3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7" s="113">
        <f>VLOOKUP(A397,DBMS_TYPE_SIZES[],2,FALSE)</f>
        <v>9</v>
      </c>
      <c r="D397" s="113">
        <f>VLOOKUP(A397,DBMS_TYPE_SIZES[],3,FALSE)</f>
        <v>4</v>
      </c>
      <c r="E397" s="114">
        <f>VLOOKUP(A397,DBMS_TYPE_SIZES[],4,FALSE)</f>
        <v>9</v>
      </c>
      <c r="F397" t="s">
        <v>120</v>
      </c>
      <c r="G397" t="s">
        <v>152</v>
      </c>
      <c r="H397" t="s">
        <v>20</v>
      </c>
      <c r="I397">
        <v>10</v>
      </c>
      <c r="J397">
        <v>4</v>
      </c>
    </row>
    <row r="398" spans="1:10">
      <c r="A398" s="112" t="str">
        <f>COL_SIZES[[#This Row],[datatype]]&amp;"_"&amp;COL_SIZES[[#This Row],[column_prec]]&amp;"_"&amp;COL_SIZES[[#This Row],[col_len]]</f>
        <v>varchar_0_255</v>
      </c>
      <c r="B39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8" s="113">
        <f>VLOOKUP(A398,DBMS_TYPE_SIZES[],2,FALSE)</f>
        <v>255</v>
      </c>
      <c r="D398" s="113">
        <f>VLOOKUP(A398,DBMS_TYPE_SIZES[],3,FALSE)</f>
        <v>255</v>
      </c>
      <c r="E398" s="114">
        <f>VLOOKUP(A398,DBMS_TYPE_SIZES[],4,FALSE)</f>
        <v>257</v>
      </c>
      <c r="F398" t="s">
        <v>120</v>
      </c>
      <c r="G398" t="s">
        <v>805</v>
      </c>
      <c r="H398" t="s">
        <v>92</v>
      </c>
      <c r="I398">
        <v>0</v>
      </c>
      <c r="J398">
        <v>255</v>
      </c>
    </row>
    <row r="399" spans="1:10">
      <c r="A399" s="112" t="str">
        <f>COL_SIZES[[#This Row],[datatype]]&amp;"_"&amp;COL_SIZES[[#This Row],[column_prec]]&amp;"_"&amp;COL_SIZES[[#This Row],[col_len]]</f>
        <v>varchar_0_255</v>
      </c>
      <c r="B39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9" s="113">
        <f>VLOOKUP(A399,DBMS_TYPE_SIZES[],2,FALSE)</f>
        <v>255</v>
      </c>
      <c r="D399" s="113">
        <f>VLOOKUP(A399,DBMS_TYPE_SIZES[],3,FALSE)</f>
        <v>255</v>
      </c>
      <c r="E399" s="114">
        <f>VLOOKUP(A399,DBMS_TYPE_SIZES[],4,FALSE)</f>
        <v>257</v>
      </c>
      <c r="F399" t="s">
        <v>120</v>
      </c>
      <c r="G399" t="s">
        <v>806</v>
      </c>
      <c r="H399" t="s">
        <v>92</v>
      </c>
      <c r="I399">
        <v>0</v>
      </c>
      <c r="J399">
        <v>255</v>
      </c>
    </row>
    <row r="400" spans="1:10">
      <c r="A400" s="112" t="str">
        <f>COL_SIZES[[#This Row],[datatype]]&amp;"_"&amp;COL_SIZES[[#This Row],[column_prec]]&amp;"_"&amp;COL_SIZES[[#This Row],[col_len]]</f>
        <v>int_10_4</v>
      </c>
      <c r="B4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00" s="113">
        <f>VLOOKUP(A400,DBMS_TYPE_SIZES[],2,FALSE)</f>
        <v>9</v>
      </c>
      <c r="D400" s="113">
        <f>VLOOKUP(A400,DBMS_TYPE_SIZES[],3,FALSE)</f>
        <v>4</v>
      </c>
      <c r="E400" s="114">
        <f>VLOOKUP(A400,DBMS_TYPE_SIZES[],4,FALSE)</f>
        <v>9</v>
      </c>
      <c r="F400" t="s">
        <v>120</v>
      </c>
      <c r="G400" t="s">
        <v>807</v>
      </c>
      <c r="H400" t="s">
        <v>20</v>
      </c>
      <c r="I400">
        <v>10</v>
      </c>
      <c r="J400">
        <v>4</v>
      </c>
    </row>
    <row r="401" spans="1:10">
      <c r="A401" s="112" t="str">
        <f>COL_SIZES[[#This Row],[datatype]]&amp;"_"&amp;COL_SIZES[[#This Row],[column_prec]]&amp;"_"&amp;COL_SIZES[[#This Row],[col_len]]</f>
        <v>bigint_19_8</v>
      </c>
      <c r="B4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01" s="113">
        <f>VLOOKUP(A401,DBMS_TYPE_SIZES[],2,FALSE)</f>
        <v>9</v>
      </c>
      <c r="D401" s="113">
        <f>VLOOKUP(A401,DBMS_TYPE_SIZES[],3,FALSE)</f>
        <v>8</v>
      </c>
      <c r="E401" s="114">
        <f>VLOOKUP(A401,DBMS_TYPE_SIZES[],4,FALSE)</f>
        <v>9</v>
      </c>
      <c r="F401" t="s">
        <v>120</v>
      </c>
      <c r="G401" t="s">
        <v>122</v>
      </c>
      <c r="H401" t="s">
        <v>19</v>
      </c>
      <c r="I401">
        <v>19</v>
      </c>
      <c r="J401">
        <v>8</v>
      </c>
    </row>
    <row r="402" spans="1:10">
      <c r="A402" s="112" t="str">
        <f>COL_SIZES[[#This Row],[datatype]]&amp;"_"&amp;COL_SIZES[[#This Row],[column_prec]]&amp;"_"&amp;COL_SIZES[[#This Row],[col_len]]</f>
        <v>int_10_4</v>
      </c>
      <c r="B4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02" s="113">
        <f>VLOOKUP(A402,DBMS_TYPE_SIZES[],2,FALSE)</f>
        <v>9</v>
      </c>
      <c r="D402" s="113">
        <f>VLOOKUP(A402,DBMS_TYPE_SIZES[],3,FALSE)</f>
        <v>4</v>
      </c>
      <c r="E402" s="114">
        <f>VLOOKUP(A402,DBMS_TYPE_SIZES[],4,FALSE)</f>
        <v>9</v>
      </c>
      <c r="F402" t="s">
        <v>120</v>
      </c>
      <c r="G402" t="s">
        <v>123</v>
      </c>
      <c r="H402" t="s">
        <v>20</v>
      </c>
      <c r="I402">
        <v>10</v>
      </c>
      <c r="J402">
        <v>4</v>
      </c>
    </row>
    <row r="403" spans="1:10">
      <c r="A403" s="112" t="str">
        <f>COL_SIZES[[#This Row],[datatype]]&amp;"_"&amp;COL_SIZES[[#This Row],[column_prec]]&amp;"_"&amp;COL_SIZES[[#This Row],[col_len]]</f>
        <v>int_10_4</v>
      </c>
      <c r="B4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03" s="113">
        <f>VLOOKUP(A403,DBMS_TYPE_SIZES[],2,FALSE)</f>
        <v>9</v>
      </c>
      <c r="D403" s="113">
        <f>VLOOKUP(A403,DBMS_TYPE_SIZES[],3,FALSE)</f>
        <v>4</v>
      </c>
      <c r="E403" s="114">
        <f>VLOOKUP(A403,DBMS_TYPE_SIZES[],4,FALSE)</f>
        <v>9</v>
      </c>
      <c r="F403" t="s">
        <v>120</v>
      </c>
      <c r="G403" t="s">
        <v>808</v>
      </c>
      <c r="H403" t="s">
        <v>20</v>
      </c>
      <c r="I403">
        <v>10</v>
      </c>
      <c r="J403">
        <v>4</v>
      </c>
    </row>
    <row r="404" spans="1:10">
      <c r="A404" s="112" t="str">
        <f>COL_SIZES[[#This Row],[datatype]]&amp;"_"&amp;COL_SIZES[[#This Row],[column_prec]]&amp;"_"&amp;COL_SIZES[[#This Row],[col_len]]</f>
        <v>datetime_23_8</v>
      </c>
      <c r="B40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04" s="113">
        <f>VLOOKUP(A404,DBMS_TYPE_SIZES[],2,FALSE)</f>
        <v>7</v>
      </c>
      <c r="D404" s="113">
        <f>VLOOKUP(A404,DBMS_TYPE_SIZES[],3,FALSE)</f>
        <v>8</v>
      </c>
      <c r="E404" s="114">
        <f>VLOOKUP(A404,DBMS_TYPE_SIZES[],4,FALSE)</f>
        <v>10</v>
      </c>
      <c r="F404" t="s">
        <v>120</v>
      </c>
      <c r="G404" t="s">
        <v>809</v>
      </c>
      <c r="H404" t="s">
        <v>22</v>
      </c>
      <c r="I404">
        <v>23</v>
      </c>
      <c r="J404">
        <v>8</v>
      </c>
    </row>
    <row r="405" spans="1:10">
      <c r="A405" s="112" t="str">
        <f>COL_SIZES[[#This Row],[datatype]]&amp;"_"&amp;COL_SIZES[[#This Row],[column_prec]]&amp;"_"&amp;COL_SIZES[[#This Row],[col_len]]</f>
        <v>bigint_19_8</v>
      </c>
      <c r="B4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05" s="113">
        <f>VLOOKUP(A405,DBMS_TYPE_SIZES[],2,FALSE)</f>
        <v>9</v>
      </c>
      <c r="D405" s="113">
        <f>VLOOKUP(A405,DBMS_TYPE_SIZES[],3,FALSE)</f>
        <v>8</v>
      </c>
      <c r="E405" s="114">
        <f>VLOOKUP(A405,DBMS_TYPE_SIZES[],4,FALSE)</f>
        <v>9</v>
      </c>
      <c r="F405" t="s">
        <v>120</v>
      </c>
      <c r="G405" t="s">
        <v>124</v>
      </c>
      <c r="H405" t="s">
        <v>19</v>
      </c>
      <c r="I405">
        <v>19</v>
      </c>
      <c r="J405">
        <v>8</v>
      </c>
    </row>
    <row r="406" spans="1:10">
      <c r="A406" s="112" t="str">
        <f>COL_SIZES[[#This Row],[datatype]]&amp;"_"&amp;COL_SIZES[[#This Row],[column_prec]]&amp;"_"&amp;COL_SIZES[[#This Row],[col_len]]</f>
        <v>numeric_16_9</v>
      </c>
      <c r="B40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406" s="113">
        <f>VLOOKUP(A406,DBMS_TYPE_SIZES[],2,FALSE)</f>
        <v>9</v>
      </c>
      <c r="D406" s="113">
        <f>VLOOKUP(A406,DBMS_TYPE_SIZES[],3,FALSE)</f>
        <v>9</v>
      </c>
      <c r="E406" s="114">
        <f>VLOOKUP(A406,DBMS_TYPE_SIZES[],4,FALSE)</f>
        <v>9</v>
      </c>
      <c r="F406" t="s">
        <v>120</v>
      </c>
      <c r="G406" t="s">
        <v>102</v>
      </c>
      <c r="H406" t="s">
        <v>67</v>
      </c>
      <c r="I406">
        <v>16</v>
      </c>
      <c r="J406">
        <v>9</v>
      </c>
    </row>
    <row r="407" spans="1:10">
      <c r="A407" s="112" t="str">
        <f>COL_SIZES[[#This Row],[datatype]]&amp;"_"&amp;COL_SIZES[[#This Row],[column_prec]]&amp;"_"&amp;COL_SIZES[[#This Row],[col_len]]</f>
        <v>varchar_0_50</v>
      </c>
      <c r="B40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07" s="113">
        <f>VLOOKUP(A407,DBMS_TYPE_SIZES[],2,FALSE)</f>
        <v>50</v>
      </c>
      <c r="D407" s="113">
        <f>VLOOKUP(A407,DBMS_TYPE_SIZES[],3,FALSE)</f>
        <v>50</v>
      </c>
      <c r="E407" s="114">
        <f>VLOOKUP(A407,DBMS_TYPE_SIZES[],4,FALSE)</f>
        <v>52</v>
      </c>
      <c r="F407" t="s">
        <v>120</v>
      </c>
      <c r="G407" t="s">
        <v>130</v>
      </c>
      <c r="H407" t="s">
        <v>92</v>
      </c>
      <c r="I407">
        <v>0</v>
      </c>
      <c r="J407">
        <v>50</v>
      </c>
    </row>
    <row r="408" spans="1:10">
      <c r="A408" s="112" t="str">
        <f>COL_SIZES[[#This Row],[datatype]]&amp;"_"&amp;COL_SIZES[[#This Row],[column_prec]]&amp;"_"&amp;COL_SIZES[[#This Row],[col_len]]</f>
        <v>int_10_4</v>
      </c>
      <c r="B4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08" s="113">
        <f>VLOOKUP(A408,DBMS_TYPE_SIZES[],2,FALSE)</f>
        <v>9</v>
      </c>
      <c r="D408" s="113">
        <f>VLOOKUP(A408,DBMS_TYPE_SIZES[],3,FALSE)</f>
        <v>4</v>
      </c>
      <c r="E408" s="114">
        <f>VLOOKUP(A408,DBMS_TYPE_SIZES[],4,FALSE)</f>
        <v>9</v>
      </c>
      <c r="F408" t="s">
        <v>120</v>
      </c>
      <c r="G408" t="s">
        <v>810</v>
      </c>
      <c r="H408" t="s">
        <v>20</v>
      </c>
      <c r="I408">
        <v>10</v>
      </c>
      <c r="J408">
        <v>4</v>
      </c>
    </row>
    <row r="409" spans="1:10">
      <c r="A409" s="112" t="str">
        <f>COL_SIZES[[#This Row],[datatype]]&amp;"_"&amp;COL_SIZES[[#This Row],[column_prec]]&amp;"_"&amp;COL_SIZES[[#This Row],[col_len]]</f>
        <v>varchar_0_50</v>
      </c>
      <c r="B40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09" s="113">
        <f>VLOOKUP(A409,DBMS_TYPE_SIZES[],2,FALSE)</f>
        <v>50</v>
      </c>
      <c r="D409" s="113">
        <f>VLOOKUP(A409,DBMS_TYPE_SIZES[],3,FALSE)</f>
        <v>50</v>
      </c>
      <c r="E409" s="114">
        <f>VLOOKUP(A409,DBMS_TYPE_SIZES[],4,FALSE)</f>
        <v>52</v>
      </c>
      <c r="F409" t="s">
        <v>120</v>
      </c>
      <c r="G409" t="s">
        <v>125</v>
      </c>
      <c r="H409" t="s">
        <v>92</v>
      </c>
      <c r="I409">
        <v>0</v>
      </c>
      <c r="J409">
        <v>50</v>
      </c>
    </row>
    <row r="410" spans="1:10">
      <c r="A410" s="112" t="str">
        <f>COL_SIZES[[#This Row],[datatype]]&amp;"_"&amp;COL_SIZES[[#This Row],[column_prec]]&amp;"_"&amp;COL_SIZES[[#This Row],[col_len]]</f>
        <v>int_10_4</v>
      </c>
      <c r="B4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0" s="113">
        <f>VLOOKUP(A410,DBMS_TYPE_SIZES[],2,FALSE)</f>
        <v>9</v>
      </c>
      <c r="D410" s="113">
        <f>VLOOKUP(A410,DBMS_TYPE_SIZES[],3,FALSE)</f>
        <v>4</v>
      </c>
      <c r="E410" s="114">
        <f>VLOOKUP(A410,DBMS_TYPE_SIZES[],4,FALSE)</f>
        <v>9</v>
      </c>
      <c r="F410" t="s">
        <v>120</v>
      </c>
      <c r="G410" t="s">
        <v>811</v>
      </c>
      <c r="H410" t="s">
        <v>20</v>
      </c>
      <c r="I410">
        <v>10</v>
      </c>
      <c r="J410">
        <v>4</v>
      </c>
    </row>
    <row r="411" spans="1:10">
      <c r="A411" s="112" t="str">
        <f>COL_SIZES[[#This Row],[datatype]]&amp;"_"&amp;COL_SIZES[[#This Row],[column_prec]]&amp;"_"&amp;COL_SIZES[[#This Row],[col_len]]</f>
        <v>varchar_0_50</v>
      </c>
      <c r="B41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11" s="113">
        <f>VLOOKUP(A411,DBMS_TYPE_SIZES[],2,FALSE)</f>
        <v>50</v>
      </c>
      <c r="D411" s="113">
        <f>VLOOKUP(A411,DBMS_TYPE_SIZES[],3,FALSE)</f>
        <v>50</v>
      </c>
      <c r="E411" s="114">
        <f>VLOOKUP(A411,DBMS_TYPE_SIZES[],4,FALSE)</f>
        <v>52</v>
      </c>
      <c r="F411" t="s">
        <v>120</v>
      </c>
      <c r="G411" t="s">
        <v>126</v>
      </c>
      <c r="H411" t="s">
        <v>92</v>
      </c>
      <c r="I411">
        <v>0</v>
      </c>
      <c r="J411">
        <v>50</v>
      </c>
    </row>
    <row r="412" spans="1:10">
      <c r="A412" s="112" t="str">
        <f>COL_SIZES[[#This Row],[datatype]]&amp;"_"&amp;COL_SIZES[[#This Row],[column_prec]]&amp;"_"&amp;COL_SIZES[[#This Row],[col_len]]</f>
        <v>varchar_0_50</v>
      </c>
      <c r="B41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12" s="113">
        <f>VLOOKUP(A412,DBMS_TYPE_SIZES[],2,FALSE)</f>
        <v>50</v>
      </c>
      <c r="D412" s="113">
        <f>VLOOKUP(A412,DBMS_TYPE_SIZES[],3,FALSE)</f>
        <v>50</v>
      </c>
      <c r="E412" s="114">
        <f>VLOOKUP(A412,DBMS_TYPE_SIZES[],4,FALSE)</f>
        <v>52</v>
      </c>
      <c r="F412" t="s">
        <v>120</v>
      </c>
      <c r="G412" t="s">
        <v>127</v>
      </c>
      <c r="H412" t="s">
        <v>92</v>
      </c>
      <c r="I412">
        <v>0</v>
      </c>
      <c r="J412">
        <v>50</v>
      </c>
    </row>
    <row r="413" spans="1:10">
      <c r="A413" s="112" t="str">
        <f>COL_SIZES[[#This Row],[datatype]]&amp;"_"&amp;COL_SIZES[[#This Row],[column_prec]]&amp;"_"&amp;COL_SIZES[[#This Row],[col_len]]</f>
        <v>int_10_4</v>
      </c>
      <c r="B4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3" s="113">
        <f>VLOOKUP(A413,DBMS_TYPE_SIZES[],2,FALSE)</f>
        <v>9</v>
      </c>
      <c r="D413" s="113">
        <f>VLOOKUP(A413,DBMS_TYPE_SIZES[],3,FALSE)</f>
        <v>4</v>
      </c>
      <c r="E413" s="114">
        <f>VLOOKUP(A413,DBMS_TYPE_SIZES[],4,FALSE)</f>
        <v>9</v>
      </c>
      <c r="F413" t="s">
        <v>120</v>
      </c>
      <c r="G413" t="s">
        <v>72</v>
      </c>
      <c r="H413" t="s">
        <v>20</v>
      </c>
      <c r="I413">
        <v>10</v>
      </c>
      <c r="J413">
        <v>4</v>
      </c>
    </row>
    <row r="414" spans="1:10">
      <c r="A414" s="112" t="str">
        <f>COL_SIZES[[#This Row],[datatype]]&amp;"_"&amp;COL_SIZES[[#This Row],[column_prec]]&amp;"_"&amp;COL_SIZES[[#This Row],[col_len]]</f>
        <v>int_10_4</v>
      </c>
      <c r="B4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4" s="113">
        <f>VLOOKUP(A414,DBMS_TYPE_SIZES[],2,FALSE)</f>
        <v>9</v>
      </c>
      <c r="D414" s="113">
        <f>VLOOKUP(A414,DBMS_TYPE_SIZES[],3,FALSE)</f>
        <v>4</v>
      </c>
      <c r="E414" s="114">
        <f>VLOOKUP(A414,DBMS_TYPE_SIZES[],4,FALSE)</f>
        <v>9</v>
      </c>
      <c r="F414" t="s">
        <v>120</v>
      </c>
      <c r="G414" t="s">
        <v>812</v>
      </c>
      <c r="H414" t="s">
        <v>20</v>
      </c>
      <c r="I414">
        <v>10</v>
      </c>
      <c r="J414">
        <v>4</v>
      </c>
    </row>
    <row r="415" spans="1:10">
      <c r="A415" s="112" t="str">
        <f>COL_SIZES[[#This Row],[datatype]]&amp;"_"&amp;COL_SIZES[[#This Row],[column_prec]]&amp;"_"&amp;COL_SIZES[[#This Row],[col_len]]</f>
        <v>int_10_4</v>
      </c>
      <c r="B4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5" s="113">
        <f>VLOOKUP(A415,DBMS_TYPE_SIZES[],2,FALSE)</f>
        <v>9</v>
      </c>
      <c r="D415" s="113">
        <f>VLOOKUP(A415,DBMS_TYPE_SIZES[],3,FALSE)</f>
        <v>4</v>
      </c>
      <c r="E415" s="114">
        <f>VLOOKUP(A415,DBMS_TYPE_SIZES[],4,FALSE)</f>
        <v>9</v>
      </c>
      <c r="F415" t="s">
        <v>120</v>
      </c>
      <c r="G415" t="s">
        <v>813</v>
      </c>
      <c r="H415" t="s">
        <v>20</v>
      </c>
      <c r="I415">
        <v>10</v>
      </c>
      <c r="J415">
        <v>4</v>
      </c>
    </row>
    <row r="416" spans="1:10">
      <c r="A416" s="112" t="str">
        <f>COL_SIZES[[#This Row],[datatype]]&amp;"_"&amp;COL_SIZES[[#This Row],[column_prec]]&amp;"_"&amp;COL_SIZES[[#This Row],[col_len]]</f>
        <v>int_10_4</v>
      </c>
      <c r="B4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6" s="113">
        <f>VLOOKUP(A416,DBMS_TYPE_SIZES[],2,FALSE)</f>
        <v>9</v>
      </c>
      <c r="D416" s="113">
        <f>VLOOKUP(A416,DBMS_TYPE_SIZES[],3,FALSE)</f>
        <v>4</v>
      </c>
      <c r="E416" s="114">
        <f>VLOOKUP(A416,DBMS_TYPE_SIZES[],4,FALSE)</f>
        <v>9</v>
      </c>
      <c r="F416" t="s">
        <v>120</v>
      </c>
      <c r="G416" t="s">
        <v>814</v>
      </c>
      <c r="H416" t="s">
        <v>20</v>
      </c>
      <c r="I416">
        <v>10</v>
      </c>
      <c r="J416">
        <v>4</v>
      </c>
    </row>
    <row r="417" spans="1:10">
      <c r="A417" s="112" t="str">
        <f>COL_SIZES[[#This Row],[datatype]]&amp;"_"&amp;COL_SIZES[[#This Row],[column_prec]]&amp;"_"&amp;COL_SIZES[[#This Row],[col_len]]</f>
        <v>int_10_4</v>
      </c>
      <c r="B4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7" s="113">
        <f>VLOOKUP(A417,DBMS_TYPE_SIZES[],2,FALSE)</f>
        <v>9</v>
      </c>
      <c r="D417" s="113">
        <f>VLOOKUP(A417,DBMS_TYPE_SIZES[],3,FALSE)</f>
        <v>4</v>
      </c>
      <c r="E417" s="114">
        <f>VLOOKUP(A417,DBMS_TYPE_SIZES[],4,FALSE)</f>
        <v>9</v>
      </c>
      <c r="F417" t="s">
        <v>120</v>
      </c>
      <c r="G417" t="s">
        <v>815</v>
      </c>
      <c r="H417" t="s">
        <v>20</v>
      </c>
      <c r="I417">
        <v>10</v>
      </c>
      <c r="J417">
        <v>4</v>
      </c>
    </row>
    <row r="418" spans="1:10">
      <c r="A418" s="112" t="str">
        <f>COL_SIZES[[#This Row],[datatype]]&amp;"_"&amp;COL_SIZES[[#This Row],[column_prec]]&amp;"_"&amp;COL_SIZES[[#This Row],[col_len]]</f>
        <v>datetime_23_8</v>
      </c>
      <c r="B41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18" s="113">
        <f>VLOOKUP(A418,DBMS_TYPE_SIZES[],2,FALSE)</f>
        <v>7</v>
      </c>
      <c r="D418" s="113">
        <f>VLOOKUP(A418,DBMS_TYPE_SIZES[],3,FALSE)</f>
        <v>8</v>
      </c>
      <c r="E418" s="114">
        <f>VLOOKUP(A418,DBMS_TYPE_SIZES[],4,FALSE)</f>
        <v>10</v>
      </c>
      <c r="F418" t="s">
        <v>120</v>
      </c>
      <c r="G418" t="s">
        <v>816</v>
      </c>
      <c r="H418" t="s">
        <v>22</v>
      </c>
      <c r="I418">
        <v>23</v>
      </c>
      <c r="J418">
        <v>8</v>
      </c>
    </row>
    <row r="419" spans="1:10">
      <c r="A419" s="112" t="str">
        <f>COL_SIZES[[#This Row],[datatype]]&amp;"_"&amp;COL_SIZES[[#This Row],[column_prec]]&amp;"_"&amp;COL_SIZES[[#This Row],[col_len]]</f>
        <v>int_10_4</v>
      </c>
      <c r="B4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19" s="113">
        <f>VLOOKUP(A419,DBMS_TYPE_SIZES[],2,FALSE)</f>
        <v>9</v>
      </c>
      <c r="D419" s="113">
        <f>VLOOKUP(A419,DBMS_TYPE_SIZES[],3,FALSE)</f>
        <v>4</v>
      </c>
      <c r="E419" s="114">
        <f>VLOOKUP(A419,DBMS_TYPE_SIZES[],4,FALSE)</f>
        <v>9</v>
      </c>
      <c r="F419" t="s">
        <v>120</v>
      </c>
      <c r="G419" t="s">
        <v>817</v>
      </c>
      <c r="H419" t="s">
        <v>20</v>
      </c>
      <c r="I419">
        <v>10</v>
      </c>
      <c r="J419">
        <v>4</v>
      </c>
    </row>
    <row r="420" spans="1:10">
      <c r="A420" s="112" t="str">
        <f>COL_SIZES[[#This Row],[datatype]]&amp;"_"&amp;COL_SIZES[[#This Row],[column_prec]]&amp;"_"&amp;COL_SIZES[[#This Row],[col_len]]</f>
        <v>int_10_4</v>
      </c>
      <c r="B4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0" s="113">
        <f>VLOOKUP(A420,DBMS_TYPE_SIZES[],2,FALSE)</f>
        <v>9</v>
      </c>
      <c r="D420" s="113">
        <f>VLOOKUP(A420,DBMS_TYPE_SIZES[],3,FALSE)</f>
        <v>4</v>
      </c>
      <c r="E420" s="114">
        <f>VLOOKUP(A420,DBMS_TYPE_SIZES[],4,FALSE)</f>
        <v>9</v>
      </c>
      <c r="F420" t="s">
        <v>120</v>
      </c>
      <c r="G420" t="s">
        <v>146</v>
      </c>
      <c r="H420" t="s">
        <v>20</v>
      </c>
      <c r="I420">
        <v>10</v>
      </c>
      <c r="J420">
        <v>4</v>
      </c>
    </row>
    <row r="421" spans="1:10">
      <c r="A421" s="112" t="str">
        <f>COL_SIZES[[#This Row],[datatype]]&amp;"_"&amp;COL_SIZES[[#This Row],[column_prec]]&amp;"_"&amp;COL_SIZES[[#This Row],[col_len]]</f>
        <v>int_10_4</v>
      </c>
      <c r="B4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1" s="113">
        <f>VLOOKUP(A421,DBMS_TYPE_SIZES[],2,FALSE)</f>
        <v>9</v>
      </c>
      <c r="D421" s="113">
        <f>VLOOKUP(A421,DBMS_TYPE_SIZES[],3,FALSE)</f>
        <v>4</v>
      </c>
      <c r="E421" s="114">
        <f>VLOOKUP(A421,DBMS_TYPE_SIZES[],4,FALSE)</f>
        <v>9</v>
      </c>
      <c r="F421" t="s">
        <v>120</v>
      </c>
      <c r="G421" t="s">
        <v>164</v>
      </c>
      <c r="H421" t="s">
        <v>20</v>
      </c>
      <c r="I421">
        <v>10</v>
      </c>
      <c r="J421">
        <v>4</v>
      </c>
    </row>
    <row r="422" spans="1:10">
      <c r="A422" s="112" t="str">
        <f>COL_SIZES[[#This Row],[datatype]]&amp;"_"&amp;COL_SIZES[[#This Row],[column_prec]]&amp;"_"&amp;COL_SIZES[[#This Row],[col_len]]</f>
        <v>int_10_4</v>
      </c>
      <c r="B4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2" s="113">
        <f>VLOOKUP(A422,DBMS_TYPE_SIZES[],2,FALSE)</f>
        <v>9</v>
      </c>
      <c r="D422" s="113">
        <f>VLOOKUP(A422,DBMS_TYPE_SIZES[],3,FALSE)</f>
        <v>4</v>
      </c>
      <c r="E422" s="114">
        <f>VLOOKUP(A422,DBMS_TYPE_SIZES[],4,FALSE)</f>
        <v>9</v>
      </c>
      <c r="F422" t="s">
        <v>129</v>
      </c>
      <c r="G422" t="s">
        <v>156</v>
      </c>
      <c r="H422" t="s">
        <v>20</v>
      </c>
      <c r="I422">
        <v>10</v>
      </c>
      <c r="J422">
        <v>4</v>
      </c>
    </row>
    <row r="423" spans="1:10">
      <c r="A423" s="112" t="str">
        <f>COL_SIZES[[#This Row],[datatype]]&amp;"_"&amp;COL_SIZES[[#This Row],[column_prec]]&amp;"_"&amp;COL_SIZES[[#This Row],[col_len]]</f>
        <v>datetime_23_8</v>
      </c>
      <c r="B42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23" s="113">
        <f>VLOOKUP(A423,DBMS_TYPE_SIZES[],2,FALSE)</f>
        <v>7</v>
      </c>
      <c r="D423" s="113">
        <f>VLOOKUP(A423,DBMS_TYPE_SIZES[],3,FALSE)</f>
        <v>8</v>
      </c>
      <c r="E423" s="114">
        <f>VLOOKUP(A423,DBMS_TYPE_SIZES[],4,FALSE)</f>
        <v>10</v>
      </c>
      <c r="F423" t="s">
        <v>129</v>
      </c>
      <c r="G423" t="s">
        <v>679</v>
      </c>
      <c r="H423" t="s">
        <v>22</v>
      </c>
      <c r="I423">
        <v>23</v>
      </c>
      <c r="J423">
        <v>8</v>
      </c>
    </row>
    <row r="424" spans="1:10">
      <c r="A424" s="112" t="str">
        <f>COL_SIZES[[#This Row],[datatype]]&amp;"_"&amp;COL_SIZES[[#This Row],[column_prec]]&amp;"_"&amp;COL_SIZES[[#This Row],[col_len]]</f>
        <v>int_10_4</v>
      </c>
      <c r="B4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4" s="113">
        <f>VLOOKUP(A424,DBMS_TYPE_SIZES[],2,FALSE)</f>
        <v>9</v>
      </c>
      <c r="D424" s="113">
        <f>VLOOKUP(A424,DBMS_TYPE_SIZES[],3,FALSE)</f>
        <v>4</v>
      </c>
      <c r="E424" s="114">
        <f>VLOOKUP(A424,DBMS_TYPE_SIZES[],4,FALSE)</f>
        <v>9</v>
      </c>
      <c r="F424" t="s">
        <v>129</v>
      </c>
      <c r="G424" t="s">
        <v>802</v>
      </c>
      <c r="H424" t="s">
        <v>20</v>
      </c>
      <c r="I424">
        <v>10</v>
      </c>
      <c r="J424">
        <v>4</v>
      </c>
    </row>
    <row r="425" spans="1:10">
      <c r="A425" s="112" t="str">
        <f>COL_SIZES[[#This Row],[datatype]]&amp;"_"&amp;COL_SIZES[[#This Row],[column_prec]]&amp;"_"&amp;COL_SIZES[[#This Row],[col_len]]</f>
        <v>int_10_4</v>
      </c>
      <c r="B4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5" s="113">
        <f>VLOOKUP(A425,DBMS_TYPE_SIZES[],2,FALSE)</f>
        <v>9</v>
      </c>
      <c r="D425" s="113">
        <f>VLOOKUP(A425,DBMS_TYPE_SIZES[],3,FALSE)</f>
        <v>4</v>
      </c>
      <c r="E425" s="114">
        <f>VLOOKUP(A425,DBMS_TYPE_SIZES[],4,FALSE)</f>
        <v>9</v>
      </c>
      <c r="F425" t="s">
        <v>129</v>
      </c>
      <c r="G425" t="s">
        <v>154</v>
      </c>
      <c r="H425" t="s">
        <v>20</v>
      </c>
      <c r="I425">
        <v>10</v>
      </c>
      <c r="J425">
        <v>4</v>
      </c>
    </row>
    <row r="426" spans="1:10">
      <c r="A426" s="112" t="str">
        <f>COL_SIZES[[#This Row],[datatype]]&amp;"_"&amp;COL_SIZES[[#This Row],[column_prec]]&amp;"_"&amp;COL_SIZES[[#This Row],[col_len]]</f>
        <v>int_10_4</v>
      </c>
      <c r="B4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6" s="113">
        <f>VLOOKUP(A426,DBMS_TYPE_SIZES[],2,FALSE)</f>
        <v>9</v>
      </c>
      <c r="D426" s="113">
        <f>VLOOKUP(A426,DBMS_TYPE_SIZES[],3,FALSE)</f>
        <v>4</v>
      </c>
      <c r="E426" s="114">
        <f>VLOOKUP(A426,DBMS_TYPE_SIZES[],4,FALSE)</f>
        <v>9</v>
      </c>
      <c r="F426" t="s">
        <v>129</v>
      </c>
      <c r="G426" t="s">
        <v>89</v>
      </c>
      <c r="H426" t="s">
        <v>20</v>
      </c>
      <c r="I426">
        <v>10</v>
      </c>
      <c r="J426">
        <v>4</v>
      </c>
    </row>
    <row r="427" spans="1:10">
      <c r="A427" s="112" t="str">
        <f>COL_SIZES[[#This Row],[datatype]]&amp;"_"&amp;COL_SIZES[[#This Row],[column_prec]]&amp;"_"&amp;COL_SIZES[[#This Row],[col_len]]</f>
        <v>int_10_4</v>
      </c>
      <c r="B4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7" s="113">
        <f>VLOOKUP(A427,DBMS_TYPE_SIZES[],2,FALSE)</f>
        <v>9</v>
      </c>
      <c r="D427" s="113">
        <f>VLOOKUP(A427,DBMS_TYPE_SIZES[],3,FALSE)</f>
        <v>4</v>
      </c>
      <c r="E427" s="114">
        <f>VLOOKUP(A427,DBMS_TYPE_SIZES[],4,FALSE)</f>
        <v>9</v>
      </c>
      <c r="F427" t="s">
        <v>129</v>
      </c>
      <c r="G427" t="s">
        <v>803</v>
      </c>
      <c r="H427" t="s">
        <v>20</v>
      </c>
      <c r="I427">
        <v>10</v>
      </c>
      <c r="J427">
        <v>4</v>
      </c>
    </row>
    <row r="428" spans="1:10">
      <c r="A428" s="112" t="str">
        <f>COL_SIZES[[#This Row],[datatype]]&amp;"_"&amp;COL_SIZES[[#This Row],[column_prec]]&amp;"_"&amp;COL_SIZES[[#This Row],[col_len]]</f>
        <v>int_10_4</v>
      </c>
      <c r="B4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8" s="113">
        <f>VLOOKUP(A428,DBMS_TYPE_SIZES[],2,FALSE)</f>
        <v>9</v>
      </c>
      <c r="D428" s="113">
        <f>VLOOKUP(A428,DBMS_TYPE_SIZES[],3,FALSE)</f>
        <v>4</v>
      </c>
      <c r="E428" s="114">
        <f>VLOOKUP(A428,DBMS_TYPE_SIZES[],4,FALSE)</f>
        <v>9</v>
      </c>
      <c r="F428" t="s">
        <v>129</v>
      </c>
      <c r="G428" t="s">
        <v>804</v>
      </c>
      <c r="H428" t="s">
        <v>20</v>
      </c>
      <c r="I428">
        <v>10</v>
      </c>
      <c r="J428">
        <v>4</v>
      </c>
    </row>
    <row r="429" spans="1:10">
      <c r="A429" s="112" t="str">
        <f>COL_SIZES[[#This Row],[datatype]]&amp;"_"&amp;COL_SIZES[[#This Row],[column_prec]]&amp;"_"&amp;COL_SIZES[[#This Row],[col_len]]</f>
        <v>int_10_4</v>
      </c>
      <c r="B4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29" s="113">
        <f>VLOOKUP(A429,DBMS_TYPE_SIZES[],2,FALSE)</f>
        <v>9</v>
      </c>
      <c r="D429" s="113">
        <f>VLOOKUP(A429,DBMS_TYPE_SIZES[],3,FALSE)</f>
        <v>4</v>
      </c>
      <c r="E429" s="114">
        <f>VLOOKUP(A429,DBMS_TYPE_SIZES[],4,FALSE)</f>
        <v>9</v>
      </c>
      <c r="F429" t="s">
        <v>129</v>
      </c>
      <c r="G429" t="s">
        <v>152</v>
      </c>
      <c r="H429" t="s">
        <v>20</v>
      </c>
      <c r="I429">
        <v>10</v>
      </c>
      <c r="J429">
        <v>4</v>
      </c>
    </row>
    <row r="430" spans="1:10">
      <c r="A430" s="112" t="str">
        <f>COL_SIZES[[#This Row],[datatype]]&amp;"_"&amp;COL_SIZES[[#This Row],[column_prec]]&amp;"_"&amp;COL_SIZES[[#This Row],[col_len]]</f>
        <v>varchar_0_255</v>
      </c>
      <c r="B43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30" s="113">
        <f>VLOOKUP(A430,DBMS_TYPE_SIZES[],2,FALSE)</f>
        <v>255</v>
      </c>
      <c r="D430" s="113">
        <f>VLOOKUP(A430,DBMS_TYPE_SIZES[],3,FALSE)</f>
        <v>255</v>
      </c>
      <c r="E430" s="114">
        <f>VLOOKUP(A430,DBMS_TYPE_SIZES[],4,FALSE)</f>
        <v>257</v>
      </c>
      <c r="F430" t="s">
        <v>129</v>
      </c>
      <c r="G430" t="s">
        <v>805</v>
      </c>
      <c r="H430" t="s">
        <v>92</v>
      </c>
      <c r="I430">
        <v>0</v>
      </c>
      <c r="J430">
        <v>255</v>
      </c>
    </row>
    <row r="431" spans="1:10">
      <c r="A431" s="112" t="str">
        <f>COL_SIZES[[#This Row],[datatype]]&amp;"_"&amp;COL_SIZES[[#This Row],[column_prec]]&amp;"_"&amp;COL_SIZES[[#This Row],[col_len]]</f>
        <v>varchar_0_255</v>
      </c>
      <c r="B43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31" s="113">
        <f>VLOOKUP(A431,DBMS_TYPE_SIZES[],2,FALSE)</f>
        <v>255</v>
      </c>
      <c r="D431" s="113">
        <f>VLOOKUP(A431,DBMS_TYPE_SIZES[],3,FALSE)</f>
        <v>255</v>
      </c>
      <c r="E431" s="114">
        <f>VLOOKUP(A431,DBMS_TYPE_SIZES[],4,FALSE)</f>
        <v>257</v>
      </c>
      <c r="F431" t="s">
        <v>129</v>
      </c>
      <c r="G431" t="s">
        <v>806</v>
      </c>
      <c r="H431" t="s">
        <v>92</v>
      </c>
      <c r="I431">
        <v>0</v>
      </c>
      <c r="J431">
        <v>255</v>
      </c>
    </row>
    <row r="432" spans="1:10">
      <c r="A432" s="112" t="str">
        <f>COL_SIZES[[#This Row],[datatype]]&amp;"_"&amp;COL_SIZES[[#This Row],[column_prec]]&amp;"_"&amp;COL_SIZES[[#This Row],[col_len]]</f>
        <v>bigint_19_8</v>
      </c>
      <c r="B43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32" s="113">
        <f>VLOOKUP(A432,DBMS_TYPE_SIZES[],2,FALSE)</f>
        <v>9</v>
      </c>
      <c r="D432" s="113">
        <f>VLOOKUP(A432,DBMS_TYPE_SIZES[],3,FALSE)</f>
        <v>8</v>
      </c>
      <c r="E432" s="114">
        <f>VLOOKUP(A432,DBMS_TYPE_SIZES[],4,FALSE)</f>
        <v>9</v>
      </c>
      <c r="F432" t="s">
        <v>129</v>
      </c>
      <c r="G432" t="s">
        <v>818</v>
      </c>
      <c r="H432" t="s">
        <v>19</v>
      </c>
      <c r="I432">
        <v>19</v>
      </c>
      <c r="J432">
        <v>8</v>
      </c>
    </row>
    <row r="433" spans="1:10">
      <c r="A433" s="112" t="str">
        <f>COL_SIZES[[#This Row],[datatype]]&amp;"_"&amp;COL_SIZES[[#This Row],[column_prec]]&amp;"_"&amp;COL_SIZES[[#This Row],[col_len]]</f>
        <v>datetime_23_8</v>
      </c>
      <c r="B43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33" s="113">
        <f>VLOOKUP(A433,DBMS_TYPE_SIZES[],2,FALSE)</f>
        <v>7</v>
      </c>
      <c r="D433" s="113">
        <f>VLOOKUP(A433,DBMS_TYPE_SIZES[],3,FALSE)</f>
        <v>8</v>
      </c>
      <c r="E433" s="114">
        <f>VLOOKUP(A433,DBMS_TYPE_SIZES[],4,FALSE)</f>
        <v>10</v>
      </c>
      <c r="F433" t="s">
        <v>129</v>
      </c>
      <c r="G433" t="s">
        <v>819</v>
      </c>
      <c r="H433" t="s">
        <v>22</v>
      </c>
      <c r="I433">
        <v>23</v>
      </c>
      <c r="J433">
        <v>8</v>
      </c>
    </row>
    <row r="434" spans="1:10">
      <c r="A434" s="112" t="str">
        <f>COL_SIZES[[#This Row],[datatype]]&amp;"_"&amp;COL_SIZES[[#This Row],[column_prec]]&amp;"_"&amp;COL_SIZES[[#This Row],[col_len]]</f>
        <v>int_10_4</v>
      </c>
      <c r="B4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34" s="113">
        <f>VLOOKUP(A434,DBMS_TYPE_SIZES[],2,FALSE)</f>
        <v>9</v>
      </c>
      <c r="D434" s="113">
        <f>VLOOKUP(A434,DBMS_TYPE_SIZES[],3,FALSE)</f>
        <v>4</v>
      </c>
      <c r="E434" s="114">
        <f>VLOOKUP(A434,DBMS_TYPE_SIZES[],4,FALSE)</f>
        <v>9</v>
      </c>
      <c r="F434" t="s">
        <v>129</v>
      </c>
      <c r="G434" t="s">
        <v>807</v>
      </c>
      <c r="H434" t="s">
        <v>20</v>
      </c>
      <c r="I434">
        <v>10</v>
      </c>
      <c r="J434">
        <v>4</v>
      </c>
    </row>
    <row r="435" spans="1:10">
      <c r="A435" s="112" t="str">
        <f>COL_SIZES[[#This Row],[datatype]]&amp;"_"&amp;COL_SIZES[[#This Row],[column_prec]]&amp;"_"&amp;COL_SIZES[[#This Row],[col_len]]</f>
        <v>bigint_19_8</v>
      </c>
      <c r="B4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35" s="113">
        <f>VLOOKUP(A435,DBMS_TYPE_SIZES[],2,FALSE)</f>
        <v>9</v>
      </c>
      <c r="D435" s="113">
        <f>VLOOKUP(A435,DBMS_TYPE_SIZES[],3,FALSE)</f>
        <v>8</v>
      </c>
      <c r="E435" s="114">
        <f>VLOOKUP(A435,DBMS_TYPE_SIZES[],4,FALSE)</f>
        <v>9</v>
      </c>
      <c r="F435" t="s">
        <v>129</v>
      </c>
      <c r="G435" t="s">
        <v>122</v>
      </c>
      <c r="H435" t="s">
        <v>19</v>
      </c>
      <c r="I435">
        <v>19</v>
      </c>
      <c r="J435">
        <v>8</v>
      </c>
    </row>
    <row r="436" spans="1:10">
      <c r="A436" s="112" t="str">
        <f>COL_SIZES[[#This Row],[datatype]]&amp;"_"&amp;COL_SIZES[[#This Row],[column_prec]]&amp;"_"&amp;COL_SIZES[[#This Row],[col_len]]</f>
        <v>int_10_4</v>
      </c>
      <c r="B4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36" s="113">
        <f>VLOOKUP(A436,DBMS_TYPE_SIZES[],2,FALSE)</f>
        <v>9</v>
      </c>
      <c r="D436" s="113">
        <f>VLOOKUP(A436,DBMS_TYPE_SIZES[],3,FALSE)</f>
        <v>4</v>
      </c>
      <c r="E436" s="114">
        <f>VLOOKUP(A436,DBMS_TYPE_SIZES[],4,FALSE)</f>
        <v>9</v>
      </c>
      <c r="F436" t="s">
        <v>129</v>
      </c>
      <c r="G436" t="s">
        <v>123</v>
      </c>
      <c r="H436" t="s">
        <v>20</v>
      </c>
      <c r="I436">
        <v>10</v>
      </c>
      <c r="J436">
        <v>4</v>
      </c>
    </row>
    <row r="437" spans="1:10">
      <c r="A437" s="112" t="str">
        <f>COL_SIZES[[#This Row],[datatype]]&amp;"_"&amp;COL_SIZES[[#This Row],[column_prec]]&amp;"_"&amp;COL_SIZES[[#This Row],[col_len]]</f>
        <v>int_10_4</v>
      </c>
      <c r="B4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37" s="113">
        <f>VLOOKUP(A437,DBMS_TYPE_SIZES[],2,FALSE)</f>
        <v>9</v>
      </c>
      <c r="D437" s="113">
        <f>VLOOKUP(A437,DBMS_TYPE_SIZES[],3,FALSE)</f>
        <v>4</v>
      </c>
      <c r="E437" s="114">
        <f>VLOOKUP(A437,DBMS_TYPE_SIZES[],4,FALSE)</f>
        <v>9</v>
      </c>
      <c r="F437" t="s">
        <v>129</v>
      </c>
      <c r="G437" t="s">
        <v>808</v>
      </c>
      <c r="H437" t="s">
        <v>20</v>
      </c>
      <c r="I437">
        <v>10</v>
      </c>
      <c r="J437">
        <v>4</v>
      </c>
    </row>
    <row r="438" spans="1:10">
      <c r="A438" s="112" t="str">
        <f>COL_SIZES[[#This Row],[datatype]]&amp;"_"&amp;COL_SIZES[[#This Row],[column_prec]]&amp;"_"&amp;COL_SIZES[[#This Row],[col_len]]</f>
        <v>datetime_23_8</v>
      </c>
      <c r="B43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38" s="113">
        <f>VLOOKUP(A438,DBMS_TYPE_SIZES[],2,FALSE)</f>
        <v>7</v>
      </c>
      <c r="D438" s="113">
        <f>VLOOKUP(A438,DBMS_TYPE_SIZES[],3,FALSE)</f>
        <v>8</v>
      </c>
      <c r="E438" s="114">
        <f>VLOOKUP(A438,DBMS_TYPE_SIZES[],4,FALSE)</f>
        <v>10</v>
      </c>
      <c r="F438" t="s">
        <v>129</v>
      </c>
      <c r="G438" t="s">
        <v>809</v>
      </c>
      <c r="H438" t="s">
        <v>22</v>
      </c>
      <c r="I438">
        <v>23</v>
      </c>
      <c r="J438">
        <v>8</v>
      </c>
    </row>
    <row r="439" spans="1:10">
      <c r="A439" s="112" t="str">
        <f>COL_SIZES[[#This Row],[datatype]]&amp;"_"&amp;COL_SIZES[[#This Row],[column_prec]]&amp;"_"&amp;COL_SIZES[[#This Row],[col_len]]</f>
        <v>bigint_19_8</v>
      </c>
      <c r="B43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39" s="113">
        <f>VLOOKUP(A439,DBMS_TYPE_SIZES[],2,FALSE)</f>
        <v>9</v>
      </c>
      <c r="D439" s="113">
        <f>VLOOKUP(A439,DBMS_TYPE_SIZES[],3,FALSE)</f>
        <v>8</v>
      </c>
      <c r="E439" s="114">
        <f>VLOOKUP(A439,DBMS_TYPE_SIZES[],4,FALSE)</f>
        <v>9</v>
      </c>
      <c r="F439" t="s">
        <v>129</v>
      </c>
      <c r="G439" t="s">
        <v>124</v>
      </c>
      <c r="H439" t="s">
        <v>19</v>
      </c>
      <c r="I439">
        <v>19</v>
      </c>
      <c r="J439">
        <v>8</v>
      </c>
    </row>
    <row r="440" spans="1:10">
      <c r="A440" s="112" t="str">
        <f>COL_SIZES[[#This Row],[datatype]]&amp;"_"&amp;COL_SIZES[[#This Row],[column_prec]]&amp;"_"&amp;COL_SIZES[[#This Row],[col_len]]</f>
        <v>numeric_16_9</v>
      </c>
      <c r="B44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440" s="113">
        <f>VLOOKUP(A440,DBMS_TYPE_SIZES[],2,FALSE)</f>
        <v>9</v>
      </c>
      <c r="D440" s="113">
        <f>VLOOKUP(A440,DBMS_TYPE_SIZES[],3,FALSE)</f>
        <v>9</v>
      </c>
      <c r="E440" s="114">
        <f>VLOOKUP(A440,DBMS_TYPE_SIZES[],4,FALSE)</f>
        <v>9</v>
      </c>
      <c r="F440" t="s">
        <v>129</v>
      </c>
      <c r="G440" t="s">
        <v>102</v>
      </c>
      <c r="H440" t="s">
        <v>67</v>
      </c>
      <c r="I440">
        <v>16</v>
      </c>
      <c r="J440">
        <v>9</v>
      </c>
    </row>
    <row r="441" spans="1:10">
      <c r="A441" s="112" t="str">
        <f>COL_SIZES[[#This Row],[datatype]]&amp;"_"&amp;COL_SIZES[[#This Row],[column_prec]]&amp;"_"&amp;COL_SIZES[[#This Row],[col_len]]</f>
        <v>varchar_0_50</v>
      </c>
      <c r="B44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41" s="113">
        <f>VLOOKUP(A441,DBMS_TYPE_SIZES[],2,FALSE)</f>
        <v>50</v>
      </c>
      <c r="D441" s="113">
        <f>VLOOKUP(A441,DBMS_TYPE_SIZES[],3,FALSE)</f>
        <v>50</v>
      </c>
      <c r="E441" s="114">
        <f>VLOOKUP(A441,DBMS_TYPE_SIZES[],4,FALSE)</f>
        <v>52</v>
      </c>
      <c r="F441" t="s">
        <v>129</v>
      </c>
      <c r="G441" t="s">
        <v>130</v>
      </c>
      <c r="H441" t="s">
        <v>92</v>
      </c>
      <c r="I441">
        <v>0</v>
      </c>
      <c r="J441">
        <v>50</v>
      </c>
    </row>
    <row r="442" spans="1:10">
      <c r="A442" s="112" t="str">
        <f>COL_SIZES[[#This Row],[datatype]]&amp;"_"&amp;COL_SIZES[[#This Row],[column_prec]]&amp;"_"&amp;COL_SIZES[[#This Row],[col_len]]</f>
        <v>int_10_4</v>
      </c>
      <c r="B4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42" s="113">
        <f>VLOOKUP(A442,DBMS_TYPE_SIZES[],2,FALSE)</f>
        <v>9</v>
      </c>
      <c r="D442" s="113">
        <f>VLOOKUP(A442,DBMS_TYPE_SIZES[],3,FALSE)</f>
        <v>4</v>
      </c>
      <c r="E442" s="114">
        <f>VLOOKUP(A442,DBMS_TYPE_SIZES[],4,FALSE)</f>
        <v>9</v>
      </c>
      <c r="F442" t="s">
        <v>129</v>
      </c>
      <c r="G442" t="s">
        <v>820</v>
      </c>
      <c r="H442" t="s">
        <v>20</v>
      </c>
      <c r="I442">
        <v>10</v>
      </c>
      <c r="J442">
        <v>4</v>
      </c>
    </row>
    <row r="443" spans="1:10">
      <c r="A443" s="112" t="str">
        <f>COL_SIZES[[#This Row],[datatype]]&amp;"_"&amp;COL_SIZES[[#This Row],[column_prec]]&amp;"_"&amp;COL_SIZES[[#This Row],[col_len]]</f>
        <v>varchar_0_50</v>
      </c>
      <c r="B44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43" s="113">
        <f>VLOOKUP(A443,DBMS_TYPE_SIZES[],2,FALSE)</f>
        <v>50</v>
      </c>
      <c r="D443" s="113">
        <f>VLOOKUP(A443,DBMS_TYPE_SIZES[],3,FALSE)</f>
        <v>50</v>
      </c>
      <c r="E443" s="114">
        <f>VLOOKUP(A443,DBMS_TYPE_SIZES[],4,FALSE)</f>
        <v>52</v>
      </c>
      <c r="F443" t="s">
        <v>129</v>
      </c>
      <c r="G443" t="s">
        <v>131</v>
      </c>
      <c r="H443" t="s">
        <v>92</v>
      </c>
      <c r="I443">
        <v>0</v>
      </c>
      <c r="J443">
        <v>50</v>
      </c>
    </row>
    <row r="444" spans="1:10">
      <c r="A444" s="112" t="str">
        <f>COL_SIZES[[#This Row],[datatype]]&amp;"_"&amp;COL_SIZES[[#This Row],[column_prec]]&amp;"_"&amp;COL_SIZES[[#This Row],[col_len]]</f>
        <v>int_10_4</v>
      </c>
      <c r="B4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44" s="113">
        <f>VLOOKUP(A444,DBMS_TYPE_SIZES[],2,FALSE)</f>
        <v>9</v>
      </c>
      <c r="D444" s="113">
        <f>VLOOKUP(A444,DBMS_TYPE_SIZES[],3,FALSE)</f>
        <v>4</v>
      </c>
      <c r="E444" s="114">
        <f>VLOOKUP(A444,DBMS_TYPE_SIZES[],4,FALSE)</f>
        <v>9</v>
      </c>
      <c r="F444" t="s">
        <v>129</v>
      </c>
      <c r="G444" t="s">
        <v>821</v>
      </c>
      <c r="H444" t="s">
        <v>20</v>
      </c>
      <c r="I444">
        <v>10</v>
      </c>
      <c r="J444">
        <v>4</v>
      </c>
    </row>
    <row r="445" spans="1:10">
      <c r="A445" s="112" t="str">
        <f>COL_SIZES[[#This Row],[datatype]]&amp;"_"&amp;COL_SIZES[[#This Row],[column_prec]]&amp;"_"&amp;COL_SIZES[[#This Row],[col_len]]</f>
        <v>varchar_0_50</v>
      </c>
      <c r="B44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45" s="113">
        <f>VLOOKUP(A445,DBMS_TYPE_SIZES[],2,FALSE)</f>
        <v>50</v>
      </c>
      <c r="D445" s="113">
        <f>VLOOKUP(A445,DBMS_TYPE_SIZES[],3,FALSE)</f>
        <v>50</v>
      </c>
      <c r="E445" s="114">
        <f>VLOOKUP(A445,DBMS_TYPE_SIZES[],4,FALSE)</f>
        <v>52</v>
      </c>
      <c r="F445" t="s">
        <v>129</v>
      </c>
      <c r="G445" t="s">
        <v>132</v>
      </c>
      <c r="H445" t="s">
        <v>92</v>
      </c>
      <c r="I445">
        <v>0</v>
      </c>
      <c r="J445">
        <v>50</v>
      </c>
    </row>
    <row r="446" spans="1:10">
      <c r="A446" s="112" t="str">
        <f>COL_SIZES[[#This Row],[datatype]]&amp;"_"&amp;COL_SIZES[[#This Row],[column_prec]]&amp;"_"&amp;COL_SIZES[[#This Row],[col_len]]</f>
        <v>varchar_0_50</v>
      </c>
      <c r="B44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46" s="113">
        <f>VLOOKUP(A446,DBMS_TYPE_SIZES[],2,FALSE)</f>
        <v>50</v>
      </c>
      <c r="D446" s="113">
        <f>VLOOKUP(A446,DBMS_TYPE_SIZES[],3,FALSE)</f>
        <v>50</v>
      </c>
      <c r="E446" s="114">
        <f>VLOOKUP(A446,DBMS_TYPE_SIZES[],4,FALSE)</f>
        <v>52</v>
      </c>
      <c r="F446" t="s">
        <v>129</v>
      </c>
      <c r="G446" t="s">
        <v>127</v>
      </c>
      <c r="H446" t="s">
        <v>92</v>
      </c>
      <c r="I446">
        <v>0</v>
      </c>
      <c r="J446">
        <v>50</v>
      </c>
    </row>
    <row r="447" spans="1:10">
      <c r="A447" s="112" t="str">
        <f>COL_SIZES[[#This Row],[datatype]]&amp;"_"&amp;COL_SIZES[[#This Row],[column_prec]]&amp;"_"&amp;COL_SIZES[[#This Row],[col_len]]</f>
        <v>int_10_4</v>
      </c>
      <c r="B4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47" s="113">
        <f>VLOOKUP(A447,DBMS_TYPE_SIZES[],2,FALSE)</f>
        <v>9</v>
      </c>
      <c r="D447" s="113">
        <f>VLOOKUP(A447,DBMS_TYPE_SIZES[],3,FALSE)</f>
        <v>4</v>
      </c>
      <c r="E447" s="114">
        <f>VLOOKUP(A447,DBMS_TYPE_SIZES[],4,FALSE)</f>
        <v>9</v>
      </c>
      <c r="F447" t="s">
        <v>129</v>
      </c>
      <c r="G447" t="s">
        <v>72</v>
      </c>
      <c r="H447" t="s">
        <v>20</v>
      </c>
      <c r="I447">
        <v>10</v>
      </c>
      <c r="J447">
        <v>4</v>
      </c>
    </row>
    <row r="448" spans="1:10">
      <c r="A448" s="112" t="str">
        <f>COL_SIZES[[#This Row],[datatype]]&amp;"_"&amp;COL_SIZES[[#This Row],[column_prec]]&amp;"_"&amp;COL_SIZES[[#This Row],[col_len]]</f>
        <v>int_10_4</v>
      </c>
      <c r="B4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48" s="113">
        <f>VLOOKUP(A448,DBMS_TYPE_SIZES[],2,FALSE)</f>
        <v>9</v>
      </c>
      <c r="D448" s="113">
        <f>VLOOKUP(A448,DBMS_TYPE_SIZES[],3,FALSE)</f>
        <v>4</v>
      </c>
      <c r="E448" s="114">
        <f>VLOOKUP(A448,DBMS_TYPE_SIZES[],4,FALSE)</f>
        <v>9</v>
      </c>
      <c r="F448" t="s">
        <v>129</v>
      </c>
      <c r="G448" t="s">
        <v>812</v>
      </c>
      <c r="H448" t="s">
        <v>20</v>
      </c>
      <c r="I448">
        <v>10</v>
      </c>
      <c r="J448">
        <v>4</v>
      </c>
    </row>
    <row r="449" spans="1:10">
      <c r="A449" s="112" t="str">
        <f>COL_SIZES[[#This Row],[datatype]]&amp;"_"&amp;COL_SIZES[[#This Row],[column_prec]]&amp;"_"&amp;COL_SIZES[[#This Row],[col_len]]</f>
        <v>datetime_23_8</v>
      </c>
      <c r="B44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49" s="113">
        <f>VLOOKUP(A449,DBMS_TYPE_SIZES[],2,FALSE)</f>
        <v>7</v>
      </c>
      <c r="D449" s="113">
        <f>VLOOKUP(A449,DBMS_TYPE_SIZES[],3,FALSE)</f>
        <v>8</v>
      </c>
      <c r="E449" s="114">
        <f>VLOOKUP(A449,DBMS_TYPE_SIZES[],4,FALSE)</f>
        <v>10</v>
      </c>
      <c r="F449" t="s">
        <v>129</v>
      </c>
      <c r="G449" t="s">
        <v>816</v>
      </c>
      <c r="H449" t="s">
        <v>22</v>
      </c>
      <c r="I449">
        <v>23</v>
      </c>
      <c r="J449">
        <v>8</v>
      </c>
    </row>
    <row r="450" spans="1:10">
      <c r="A450" s="112" t="str">
        <f>COL_SIZES[[#This Row],[datatype]]&amp;"_"&amp;COL_SIZES[[#This Row],[column_prec]]&amp;"_"&amp;COL_SIZES[[#This Row],[col_len]]</f>
        <v>int_10_4</v>
      </c>
      <c r="B4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0" s="113">
        <f>VLOOKUP(A450,DBMS_TYPE_SIZES[],2,FALSE)</f>
        <v>9</v>
      </c>
      <c r="D450" s="113">
        <f>VLOOKUP(A450,DBMS_TYPE_SIZES[],3,FALSE)</f>
        <v>4</v>
      </c>
      <c r="E450" s="114">
        <f>VLOOKUP(A450,DBMS_TYPE_SIZES[],4,FALSE)</f>
        <v>9</v>
      </c>
      <c r="F450" t="s">
        <v>129</v>
      </c>
      <c r="G450" t="s">
        <v>817</v>
      </c>
      <c r="H450" t="s">
        <v>20</v>
      </c>
      <c r="I450">
        <v>10</v>
      </c>
      <c r="J450">
        <v>4</v>
      </c>
    </row>
    <row r="451" spans="1:10">
      <c r="A451" s="112" t="str">
        <f>COL_SIZES[[#This Row],[datatype]]&amp;"_"&amp;COL_SIZES[[#This Row],[column_prec]]&amp;"_"&amp;COL_SIZES[[#This Row],[col_len]]</f>
        <v>int_10_4</v>
      </c>
      <c r="B4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1" s="113">
        <f>VLOOKUP(A451,DBMS_TYPE_SIZES[],2,FALSE)</f>
        <v>9</v>
      </c>
      <c r="D451" s="113">
        <f>VLOOKUP(A451,DBMS_TYPE_SIZES[],3,FALSE)</f>
        <v>4</v>
      </c>
      <c r="E451" s="114">
        <f>VLOOKUP(A451,DBMS_TYPE_SIZES[],4,FALSE)</f>
        <v>9</v>
      </c>
      <c r="F451" t="s">
        <v>129</v>
      </c>
      <c r="G451" t="s">
        <v>146</v>
      </c>
      <c r="H451" t="s">
        <v>20</v>
      </c>
      <c r="I451">
        <v>10</v>
      </c>
      <c r="J451">
        <v>4</v>
      </c>
    </row>
    <row r="452" spans="1:10">
      <c r="A452" s="112" t="str">
        <f>COL_SIZES[[#This Row],[datatype]]&amp;"_"&amp;COL_SIZES[[#This Row],[column_prec]]&amp;"_"&amp;COL_SIZES[[#This Row],[col_len]]</f>
        <v>int_10_4</v>
      </c>
      <c r="B4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2" s="113">
        <f>VLOOKUP(A452,DBMS_TYPE_SIZES[],2,FALSE)</f>
        <v>9</v>
      </c>
      <c r="D452" s="113">
        <f>VLOOKUP(A452,DBMS_TYPE_SIZES[],3,FALSE)</f>
        <v>4</v>
      </c>
      <c r="E452" s="114">
        <f>VLOOKUP(A452,DBMS_TYPE_SIZES[],4,FALSE)</f>
        <v>9</v>
      </c>
      <c r="F452" t="s">
        <v>129</v>
      </c>
      <c r="G452" t="s">
        <v>164</v>
      </c>
      <c r="H452" t="s">
        <v>20</v>
      </c>
      <c r="I452">
        <v>10</v>
      </c>
      <c r="J452">
        <v>4</v>
      </c>
    </row>
    <row r="453" spans="1:10">
      <c r="A453" s="112" t="str">
        <f>COL_SIZES[[#This Row],[datatype]]&amp;"_"&amp;COL_SIZES[[#This Row],[column_prec]]&amp;"_"&amp;COL_SIZES[[#This Row],[col_len]]</f>
        <v>varchar_0_50</v>
      </c>
      <c r="B45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53" s="113">
        <f>VLOOKUP(A453,DBMS_TYPE_SIZES[],2,FALSE)</f>
        <v>50</v>
      </c>
      <c r="D453" s="113">
        <f>VLOOKUP(A453,DBMS_TYPE_SIZES[],3,FALSE)</f>
        <v>50</v>
      </c>
      <c r="E453" s="114">
        <f>VLOOKUP(A453,DBMS_TYPE_SIZES[],4,FALSE)</f>
        <v>52</v>
      </c>
      <c r="F453" t="s">
        <v>133</v>
      </c>
      <c r="G453" t="s">
        <v>121</v>
      </c>
      <c r="H453" t="s">
        <v>92</v>
      </c>
      <c r="I453">
        <v>0</v>
      </c>
      <c r="J453">
        <v>50</v>
      </c>
    </row>
    <row r="454" spans="1:10">
      <c r="A454" s="112" t="str">
        <f>COL_SIZES[[#This Row],[datatype]]&amp;"_"&amp;COL_SIZES[[#This Row],[column_prec]]&amp;"_"&amp;COL_SIZES[[#This Row],[col_len]]</f>
        <v>int_10_4</v>
      </c>
      <c r="B4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4" s="113">
        <f>VLOOKUP(A454,DBMS_TYPE_SIZES[],2,FALSE)</f>
        <v>9</v>
      </c>
      <c r="D454" s="113">
        <f>VLOOKUP(A454,DBMS_TYPE_SIZES[],3,FALSE)</f>
        <v>4</v>
      </c>
      <c r="E454" s="114">
        <f>VLOOKUP(A454,DBMS_TYPE_SIZES[],4,FALSE)</f>
        <v>9</v>
      </c>
      <c r="F454" t="s">
        <v>133</v>
      </c>
      <c r="G454" t="s">
        <v>156</v>
      </c>
      <c r="H454" t="s">
        <v>20</v>
      </c>
      <c r="I454">
        <v>10</v>
      </c>
      <c r="J454">
        <v>4</v>
      </c>
    </row>
    <row r="455" spans="1:10">
      <c r="A455" s="112" t="str">
        <f>COL_SIZES[[#This Row],[datatype]]&amp;"_"&amp;COL_SIZES[[#This Row],[column_prec]]&amp;"_"&amp;COL_SIZES[[#This Row],[col_len]]</f>
        <v>int_10_4</v>
      </c>
      <c r="B4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5" s="113">
        <f>VLOOKUP(A455,DBMS_TYPE_SIZES[],2,FALSE)</f>
        <v>9</v>
      </c>
      <c r="D455" s="113">
        <f>VLOOKUP(A455,DBMS_TYPE_SIZES[],3,FALSE)</f>
        <v>4</v>
      </c>
      <c r="E455" s="114">
        <f>VLOOKUP(A455,DBMS_TYPE_SIZES[],4,FALSE)</f>
        <v>9</v>
      </c>
      <c r="F455" t="s">
        <v>133</v>
      </c>
      <c r="G455" t="s">
        <v>89</v>
      </c>
      <c r="H455" t="s">
        <v>20</v>
      </c>
      <c r="I455">
        <v>10</v>
      </c>
      <c r="J455">
        <v>4</v>
      </c>
    </row>
    <row r="456" spans="1:10">
      <c r="A456" s="112" t="str">
        <f>COL_SIZES[[#This Row],[datatype]]&amp;"_"&amp;COL_SIZES[[#This Row],[column_prec]]&amp;"_"&amp;COL_SIZES[[#This Row],[col_len]]</f>
        <v>int_10_4</v>
      </c>
      <c r="B4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6" s="113">
        <f>VLOOKUP(A456,DBMS_TYPE_SIZES[],2,FALSE)</f>
        <v>9</v>
      </c>
      <c r="D456" s="113">
        <f>VLOOKUP(A456,DBMS_TYPE_SIZES[],3,FALSE)</f>
        <v>4</v>
      </c>
      <c r="E456" s="114">
        <f>VLOOKUP(A456,DBMS_TYPE_SIZES[],4,FALSE)</f>
        <v>9</v>
      </c>
      <c r="F456" t="s">
        <v>133</v>
      </c>
      <c r="G456" t="s">
        <v>803</v>
      </c>
      <c r="H456" t="s">
        <v>20</v>
      </c>
      <c r="I456">
        <v>10</v>
      </c>
      <c r="J456">
        <v>4</v>
      </c>
    </row>
    <row r="457" spans="1:10">
      <c r="A457" s="112" t="str">
        <f>COL_SIZES[[#This Row],[datatype]]&amp;"_"&amp;COL_SIZES[[#This Row],[column_prec]]&amp;"_"&amp;COL_SIZES[[#This Row],[col_len]]</f>
        <v>int_10_4</v>
      </c>
      <c r="B4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7" s="113">
        <f>VLOOKUP(A457,DBMS_TYPE_SIZES[],2,FALSE)</f>
        <v>9</v>
      </c>
      <c r="D457" s="113">
        <f>VLOOKUP(A457,DBMS_TYPE_SIZES[],3,FALSE)</f>
        <v>4</v>
      </c>
      <c r="E457" s="114">
        <f>VLOOKUP(A457,DBMS_TYPE_SIZES[],4,FALSE)</f>
        <v>9</v>
      </c>
      <c r="F457" t="s">
        <v>133</v>
      </c>
      <c r="G457" t="s">
        <v>804</v>
      </c>
      <c r="H457" t="s">
        <v>20</v>
      </c>
      <c r="I457">
        <v>10</v>
      </c>
      <c r="J457">
        <v>4</v>
      </c>
    </row>
    <row r="458" spans="1:10">
      <c r="A458" s="112" t="str">
        <f>COL_SIZES[[#This Row],[datatype]]&amp;"_"&amp;COL_SIZES[[#This Row],[column_prec]]&amp;"_"&amp;COL_SIZES[[#This Row],[col_len]]</f>
        <v>int_10_4</v>
      </c>
      <c r="B4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58" s="113">
        <f>VLOOKUP(A458,DBMS_TYPE_SIZES[],2,FALSE)</f>
        <v>9</v>
      </c>
      <c r="D458" s="113">
        <f>VLOOKUP(A458,DBMS_TYPE_SIZES[],3,FALSE)</f>
        <v>4</v>
      </c>
      <c r="E458" s="114">
        <f>VLOOKUP(A458,DBMS_TYPE_SIZES[],4,FALSE)</f>
        <v>9</v>
      </c>
      <c r="F458" t="s">
        <v>133</v>
      </c>
      <c r="G458" t="s">
        <v>152</v>
      </c>
      <c r="H458" t="s">
        <v>20</v>
      </c>
      <c r="I458">
        <v>10</v>
      </c>
      <c r="J458">
        <v>4</v>
      </c>
    </row>
    <row r="459" spans="1:10">
      <c r="A459" s="112" t="str">
        <f>COL_SIZES[[#This Row],[datatype]]&amp;"_"&amp;COL_SIZES[[#This Row],[column_prec]]&amp;"_"&amp;COL_SIZES[[#This Row],[col_len]]</f>
        <v>varchar_0_255</v>
      </c>
      <c r="B45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59" s="113">
        <f>VLOOKUP(A459,DBMS_TYPE_SIZES[],2,FALSE)</f>
        <v>255</v>
      </c>
      <c r="D459" s="113">
        <f>VLOOKUP(A459,DBMS_TYPE_SIZES[],3,FALSE)</f>
        <v>255</v>
      </c>
      <c r="E459" s="114">
        <f>VLOOKUP(A459,DBMS_TYPE_SIZES[],4,FALSE)</f>
        <v>257</v>
      </c>
      <c r="F459" t="s">
        <v>133</v>
      </c>
      <c r="G459" t="s">
        <v>805</v>
      </c>
      <c r="H459" t="s">
        <v>92</v>
      </c>
      <c r="I459">
        <v>0</v>
      </c>
      <c r="J459">
        <v>255</v>
      </c>
    </row>
    <row r="460" spans="1:10">
      <c r="A460" s="112" t="str">
        <f>COL_SIZES[[#This Row],[datatype]]&amp;"_"&amp;COL_SIZES[[#This Row],[column_prec]]&amp;"_"&amp;COL_SIZES[[#This Row],[col_len]]</f>
        <v>varchar_0_255</v>
      </c>
      <c r="B46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60" s="113">
        <f>VLOOKUP(A460,DBMS_TYPE_SIZES[],2,FALSE)</f>
        <v>255</v>
      </c>
      <c r="D460" s="113">
        <f>VLOOKUP(A460,DBMS_TYPE_SIZES[],3,FALSE)</f>
        <v>255</v>
      </c>
      <c r="E460" s="114">
        <f>VLOOKUP(A460,DBMS_TYPE_SIZES[],4,FALSE)</f>
        <v>257</v>
      </c>
      <c r="F460" t="s">
        <v>133</v>
      </c>
      <c r="G460" t="s">
        <v>806</v>
      </c>
      <c r="H460" t="s">
        <v>92</v>
      </c>
      <c r="I460">
        <v>0</v>
      </c>
      <c r="J460">
        <v>255</v>
      </c>
    </row>
    <row r="461" spans="1:10">
      <c r="A461" s="112" t="str">
        <f>COL_SIZES[[#This Row],[datatype]]&amp;"_"&amp;COL_SIZES[[#This Row],[column_prec]]&amp;"_"&amp;COL_SIZES[[#This Row],[col_len]]</f>
        <v>int_10_4</v>
      </c>
      <c r="B4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61" s="113">
        <f>VLOOKUP(A461,DBMS_TYPE_SIZES[],2,FALSE)</f>
        <v>9</v>
      </c>
      <c r="D461" s="113">
        <f>VLOOKUP(A461,DBMS_TYPE_SIZES[],3,FALSE)</f>
        <v>4</v>
      </c>
      <c r="E461" s="114">
        <f>VLOOKUP(A461,DBMS_TYPE_SIZES[],4,FALSE)</f>
        <v>9</v>
      </c>
      <c r="F461" t="s">
        <v>133</v>
      </c>
      <c r="G461" t="s">
        <v>807</v>
      </c>
      <c r="H461" t="s">
        <v>20</v>
      </c>
      <c r="I461">
        <v>10</v>
      </c>
      <c r="J461">
        <v>4</v>
      </c>
    </row>
    <row r="462" spans="1:10">
      <c r="A462" s="112" t="str">
        <f>COL_SIZES[[#This Row],[datatype]]&amp;"_"&amp;COL_SIZES[[#This Row],[column_prec]]&amp;"_"&amp;COL_SIZES[[#This Row],[col_len]]</f>
        <v>bigint_19_8</v>
      </c>
      <c r="B46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62" s="113">
        <f>VLOOKUP(A462,DBMS_TYPE_SIZES[],2,FALSE)</f>
        <v>9</v>
      </c>
      <c r="D462" s="113">
        <f>VLOOKUP(A462,DBMS_TYPE_SIZES[],3,FALSE)</f>
        <v>8</v>
      </c>
      <c r="E462" s="114">
        <f>VLOOKUP(A462,DBMS_TYPE_SIZES[],4,FALSE)</f>
        <v>9</v>
      </c>
      <c r="F462" t="s">
        <v>133</v>
      </c>
      <c r="G462" t="s">
        <v>122</v>
      </c>
      <c r="H462" t="s">
        <v>19</v>
      </c>
      <c r="I462">
        <v>19</v>
      </c>
      <c r="J462">
        <v>8</v>
      </c>
    </row>
    <row r="463" spans="1:10">
      <c r="A463" s="112" t="str">
        <f>COL_SIZES[[#This Row],[datatype]]&amp;"_"&amp;COL_SIZES[[#This Row],[column_prec]]&amp;"_"&amp;COL_SIZES[[#This Row],[col_len]]</f>
        <v>int_10_4</v>
      </c>
      <c r="B4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63" s="113">
        <f>VLOOKUP(A463,DBMS_TYPE_SIZES[],2,FALSE)</f>
        <v>9</v>
      </c>
      <c r="D463" s="113">
        <f>VLOOKUP(A463,DBMS_TYPE_SIZES[],3,FALSE)</f>
        <v>4</v>
      </c>
      <c r="E463" s="114">
        <f>VLOOKUP(A463,DBMS_TYPE_SIZES[],4,FALSE)</f>
        <v>9</v>
      </c>
      <c r="F463" t="s">
        <v>133</v>
      </c>
      <c r="G463" t="s">
        <v>123</v>
      </c>
      <c r="H463" t="s">
        <v>20</v>
      </c>
      <c r="I463">
        <v>10</v>
      </c>
      <c r="J463">
        <v>4</v>
      </c>
    </row>
    <row r="464" spans="1:10">
      <c r="A464" s="112" t="str">
        <f>COL_SIZES[[#This Row],[datatype]]&amp;"_"&amp;COL_SIZES[[#This Row],[column_prec]]&amp;"_"&amp;COL_SIZES[[#This Row],[col_len]]</f>
        <v>int_10_4</v>
      </c>
      <c r="B4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64" s="113">
        <f>VLOOKUP(A464,DBMS_TYPE_SIZES[],2,FALSE)</f>
        <v>9</v>
      </c>
      <c r="D464" s="113">
        <f>VLOOKUP(A464,DBMS_TYPE_SIZES[],3,FALSE)</f>
        <v>4</v>
      </c>
      <c r="E464" s="114">
        <f>VLOOKUP(A464,DBMS_TYPE_SIZES[],4,FALSE)</f>
        <v>9</v>
      </c>
      <c r="F464" t="s">
        <v>133</v>
      </c>
      <c r="G464" t="s">
        <v>808</v>
      </c>
      <c r="H464" t="s">
        <v>20</v>
      </c>
      <c r="I464">
        <v>10</v>
      </c>
      <c r="J464">
        <v>4</v>
      </c>
    </row>
    <row r="465" spans="1:10">
      <c r="A465" s="112" t="str">
        <f>COL_SIZES[[#This Row],[datatype]]&amp;"_"&amp;COL_SIZES[[#This Row],[column_prec]]&amp;"_"&amp;COL_SIZES[[#This Row],[col_len]]</f>
        <v>datetime_23_8</v>
      </c>
      <c r="B46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65" s="113">
        <f>VLOOKUP(A465,DBMS_TYPE_SIZES[],2,FALSE)</f>
        <v>7</v>
      </c>
      <c r="D465" s="113">
        <f>VLOOKUP(A465,DBMS_TYPE_SIZES[],3,FALSE)</f>
        <v>8</v>
      </c>
      <c r="E465" s="114">
        <f>VLOOKUP(A465,DBMS_TYPE_SIZES[],4,FALSE)</f>
        <v>10</v>
      </c>
      <c r="F465" t="s">
        <v>133</v>
      </c>
      <c r="G465" t="s">
        <v>809</v>
      </c>
      <c r="H465" t="s">
        <v>22</v>
      </c>
      <c r="I465">
        <v>23</v>
      </c>
      <c r="J465">
        <v>8</v>
      </c>
    </row>
    <row r="466" spans="1:10">
      <c r="A466" s="112" t="str">
        <f>COL_SIZES[[#This Row],[datatype]]&amp;"_"&amp;COL_SIZES[[#This Row],[column_prec]]&amp;"_"&amp;COL_SIZES[[#This Row],[col_len]]</f>
        <v>bigint_19_8</v>
      </c>
      <c r="B46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66" s="113">
        <f>VLOOKUP(A466,DBMS_TYPE_SIZES[],2,FALSE)</f>
        <v>9</v>
      </c>
      <c r="D466" s="113">
        <f>VLOOKUP(A466,DBMS_TYPE_SIZES[],3,FALSE)</f>
        <v>8</v>
      </c>
      <c r="E466" s="114">
        <f>VLOOKUP(A466,DBMS_TYPE_SIZES[],4,FALSE)</f>
        <v>9</v>
      </c>
      <c r="F466" t="s">
        <v>133</v>
      </c>
      <c r="G466" t="s">
        <v>124</v>
      </c>
      <c r="H466" t="s">
        <v>19</v>
      </c>
      <c r="I466">
        <v>19</v>
      </c>
      <c r="J466">
        <v>8</v>
      </c>
    </row>
    <row r="467" spans="1:10">
      <c r="A467" s="112" t="str">
        <f>COL_SIZES[[#This Row],[datatype]]&amp;"_"&amp;COL_SIZES[[#This Row],[column_prec]]&amp;"_"&amp;COL_SIZES[[#This Row],[col_len]]</f>
        <v>numeric_16_9</v>
      </c>
      <c r="B4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467" s="113">
        <f>VLOOKUP(A467,DBMS_TYPE_SIZES[],2,FALSE)</f>
        <v>9</v>
      </c>
      <c r="D467" s="113">
        <f>VLOOKUP(A467,DBMS_TYPE_SIZES[],3,FALSE)</f>
        <v>9</v>
      </c>
      <c r="E467" s="114">
        <f>VLOOKUP(A467,DBMS_TYPE_SIZES[],4,FALSE)</f>
        <v>9</v>
      </c>
      <c r="F467" t="s">
        <v>133</v>
      </c>
      <c r="G467" t="s">
        <v>102</v>
      </c>
      <c r="H467" t="s">
        <v>67</v>
      </c>
      <c r="I467">
        <v>16</v>
      </c>
      <c r="J467">
        <v>9</v>
      </c>
    </row>
    <row r="468" spans="1:10">
      <c r="A468" s="112" t="str">
        <f>COL_SIZES[[#This Row],[datatype]]&amp;"_"&amp;COL_SIZES[[#This Row],[column_prec]]&amp;"_"&amp;COL_SIZES[[#This Row],[col_len]]</f>
        <v>datetime_23_8</v>
      </c>
      <c r="B4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68" s="113">
        <f>VLOOKUP(A468,DBMS_TYPE_SIZES[],2,FALSE)</f>
        <v>7</v>
      </c>
      <c r="D468" s="113">
        <f>VLOOKUP(A468,DBMS_TYPE_SIZES[],3,FALSE)</f>
        <v>8</v>
      </c>
      <c r="E468" s="114">
        <f>VLOOKUP(A468,DBMS_TYPE_SIZES[],4,FALSE)</f>
        <v>10</v>
      </c>
      <c r="F468" t="s">
        <v>133</v>
      </c>
      <c r="G468" t="s">
        <v>822</v>
      </c>
      <c r="H468" t="s">
        <v>22</v>
      </c>
      <c r="I468">
        <v>23</v>
      </c>
      <c r="J468">
        <v>8</v>
      </c>
    </row>
    <row r="469" spans="1:10">
      <c r="A469" s="112" t="str">
        <f>COL_SIZES[[#This Row],[datatype]]&amp;"_"&amp;COL_SIZES[[#This Row],[column_prec]]&amp;"_"&amp;COL_SIZES[[#This Row],[col_len]]</f>
        <v>int_10_4</v>
      </c>
      <c r="B4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69" s="113">
        <f>VLOOKUP(A469,DBMS_TYPE_SIZES[],2,FALSE)</f>
        <v>9</v>
      </c>
      <c r="D469" s="113">
        <f>VLOOKUP(A469,DBMS_TYPE_SIZES[],3,FALSE)</f>
        <v>4</v>
      </c>
      <c r="E469" s="114">
        <f>VLOOKUP(A469,DBMS_TYPE_SIZES[],4,FALSE)</f>
        <v>9</v>
      </c>
      <c r="F469" t="s">
        <v>133</v>
      </c>
      <c r="G469" t="s">
        <v>823</v>
      </c>
      <c r="H469" t="s">
        <v>20</v>
      </c>
      <c r="I469">
        <v>10</v>
      </c>
      <c r="J469">
        <v>4</v>
      </c>
    </row>
    <row r="470" spans="1:10">
      <c r="A470" s="112" t="str">
        <f>COL_SIZES[[#This Row],[datatype]]&amp;"_"&amp;COL_SIZES[[#This Row],[column_prec]]&amp;"_"&amp;COL_SIZES[[#This Row],[col_len]]</f>
        <v>int_10_4</v>
      </c>
      <c r="B4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0" s="113">
        <f>VLOOKUP(A470,DBMS_TYPE_SIZES[],2,FALSE)</f>
        <v>9</v>
      </c>
      <c r="D470" s="113">
        <f>VLOOKUP(A470,DBMS_TYPE_SIZES[],3,FALSE)</f>
        <v>4</v>
      </c>
      <c r="E470" s="114">
        <f>VLOOKUP(A470,DBMS_TYPE_SIZES[],4,FALSE)</f>
        <v>9</v>
      </c>
      <c r="F470" t="s">
        <v>133</v>
      </c>
      <c r="G470" t="s">
        <v>168</v>
      </c>
      <c r="H470" t="s">
        <v>20</v>
      </c>
      <c r="I470">
        <v>10</v>
      </c>
      <c r="J470">
        <v>4</v>
      </c>
    </row>
    <row r="471" spans="1:10">
      <c r="A471" s="112" t="str">
        <f>COL_SIZES[[#This Row],[datatype]]&amp;"_"&amp;COL_SIZES[[#This Row],[column_prec]]&amp;"_"&amp;COL_SIZES[[#This Row],[col_len]]</f>
        <v>int_10_4</v>
      </c>
      <c r="B4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1" s="113">
        <f>VLOOKUP(A471,DBMS_TYPE_SIZES[],2,FALSE)</f>
        <v>9</v>
      </c>
      <c r="D471" s="113">
        <f>VLOOKUP(A471,DBMS_TYPE_SIZES[],3,FALSE)</f>
        <v>4</v>
      </c>
      <c r="E471" s="114">
        <f>VLOOKUP(A471,DBMS_TYPE_SIZES[],4,FALSE)</f>
        <v>9</v>
      </c>
      <c r="F471" t="s">
        <v>133</v>
      </c>
      <c r="G471" t="s">
        <v>824</v>
      </c>
      <c r="H471" t="s">
        <v>20</v>
      </c>
      <c r="I471">
        <v>10</v>
      </c>
      <c r="J471">
        <v>4</v>
      </c>
    </row>
    <row r="472" spans="1:10">
      <c r="A472" s="112" t="str">
        <f>COL_SIZES[[#This Row],[datatype]]&amp;"_"&amp;COL_SIZES[[#This Row],[column_prec]]&amp;"_"&amp;COL_SIZES[[#This Row],[col_len]]</f>
        <v>datetime_23_8</v>
      </c>
      <c r="B47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72" s="113">
        <f>VLOOKUP(A472,DBMS_TYPE_SIZES[],2,FALSE)</f>
        <v>7</v>
      </c>
      <c r="D472" s="113">
        <f>VLOOKUP(A472,DBMS_TYPE_SIZES[],3,FALSE)</f>
        <v>8</v>
      </c>
      <c r="E472" s="114">
        <f>VLOOKUP(A472,DBMS_TYPE_SIZES[],4,FALSE)</f>
        <v>10</v>
      </c>
      <c r="F472" t="s">
        <v>133</v>
      </c>
      <c r="G472" t="s">
        <v>825</v>
      </c>
      <c r="H472" t="s">
        <v>22</v>
      </c>
      <c r="I472">
        <v>23</v>
      </c>
      <c r="J472">
        <v>8</v>
      </c>
    </row>
    <row r="473" spans="1:10">
      <c r="A473" s="112" t="str">
        <f>COL_SIZES[[#This Row],[datatype]]&amp;"_"&amp;COL_SIZES[[#This Row],[column_prec]]&amp;"_"&amp;COL_SIZES[[#This Row],[col_len]]</f>
        <v>int_10_4</v>
      </c>
      <c r="B4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3" s="113">
        <f>VLOOKUP(A473,DBMS_TYPE_SIZES[],2,FALSE)</f>
        <v>9</v>
      </c>
      <c r="D473" s="113">
        <f>VLOOKUP(A473,DBMS_TYPE_SIZES[],3,FALSE)</f>
        <v>4</v>
      </c>
      <c r="E473" s="114">
        <f>VLOOKUP(A473,DBMS_TYPE_SIZES[],4,FALSE)</f>
        <v>9</v>
      </c>
      <c r="F473" t="s">
        <v>133</v>
      </c>
      <c r="G473" t="s">
        <v>826</v>
      </c>
      <c r="H473" t="s">
        <v>20</v>
      </c>
      <c r="I473">
        <v>10</v>
      </c>
      <c r="J473">
        <v>4</v>
      </c>
    </row>
    <row r="474" spans="1:10">
      <c r="A474" s="112" t="str">
        <f>COL_SIZES[[#This Row],[datatype]]&amp;"_"&amp;COL_SIZES[[#This Row],[column_prec]]&amp;"_"&amp;COL_SIZES[[#This Row],[col_len]]</f>
        <v>int_10_4</v>
      </c>
      <c r="B4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4" s="113">
        <f>VLOOKUP(A474,DBMS_TYPE_SIZES[],2,FALSE)</f>
        <v>9</v>
      </c>
      <c r="D474" s="113">
        <f>VLOOKUP(A474,DBMS_TYPE_SIZES[],3,FALSE)</f>
        <v>4</v>
      </c>
      <c r="E474" s="114">
        <f>VLOOKUP(A474,DBMS_TYPE_SIZES[],4,FALSE)</f>
        <v>9</v>
      </c>
      <c r="F474" t="s">
        <v>133</v>
      </c>
      <c r="G474" t="s">
        <v>827</v>
      </c>
      <c r="H474" t="s">
        <v>20</v>
      </c>
      <c r="I474">
        <v>10</v>
      </c>
      <c r="J474">
        <v>4</v>
      </c>
    </row>
    <row r="475" spans="1:10">
      <c r="A475" s="112" t="str">
        <f>COL_SIZES[[#This Row],[datatype]]&amp;"_"&amp;COL_SIZES[[#This Row],[column_prec]]&amp;"_"&amp;COL_SIZES[[#This Row],[col_len]]</f>
        <v>varchar_0_50</v>
      </c>
      <c r="B47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475" s="113">
        <f>VLOOKUP(A475,DBMS_TYPE_SIZES[],2,FALSE)</f>
        <v>50</v>
      </c>
      <c r="D475" s="113">
        <f>VLOOKUP(A475,DBMS_TYPE_SIZES[],3,FALSE)</f>
        <v>50</v>
      </c>
      <c r="E475" s="114">
        <f>VLOOKUP(A475,DBMS_TYPE_SIZES[],4,FALSE)</f>
        <v>52</v>
      </c>
      <c r="F475" t="s">
        <v>133</v>
      </c>
      <c r="G475" t="s">
        <v>134</v>
      </c>
      <c r="H475" t="s">
        <v>92</v>
      </c>
      <c r="I475">
        <v>0</v>
      </c>
      <c r="J475">
        <v>50</v>
      </c>
    </row>
    <row r="476" spans="1:10">
      <c r="A476" s="112" t="str">
        <f>COL_SIZES[[#This Row],[datatype]]&amp;"_"&amp;COL_SIZES[[#This Row],[column_prec]]&amp;"_"&amp;COL_SIZES[[#This Row],[col_len]]</f>
        <v>int_10_4</v>
      </c>
      <c r="B4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6" s="113">
        <f>VLOOKUP(A476,DBMS_TYPE_SIZES[],2,FALSE)</f>
        <v>9</v>
      </c>
      <c r="D476" s="113">
        <f>VLOOKUP(A476,DBMS_TYPE_SIZES[],3,FALSE)</f>
        <v>4</v>
      </c>
      <c r="E476" s="114">
        <f>VLOOKUP(A476,DBMS_TYPE_SIZES[],4,FALSE)</f>
        <v>9</v>
      </c>
      <c r="F476" t="s">
        <v>133</v>
      </c>
      <c r="G476" t="s">
        <v>820</v>
      </c>
      <c r="H476" t="s">
        <v>20</v>
      </c>
      <c r="I476">
        <v>10</v>
      </c>
      <c r="J476">
        <v>4</v>
      </c>
    </row>
    <row r="477" spans="1:10">
      <c r="A477" s="112" t="str">
        <f>COL_SIZES[[#This Row],[datatype]]&amp;"_"&amp;COL_SIZES[[#This Row],[column_prec]]&amp;"_"&amp;COL_SIZES[[#This Row],[col_len]]</f>
        <v>varchar_0_255</v>
      </c>
      <c r="B4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77" s="113">
        <f>VLOOKUP(A477,DBMS_TYPE_SIZES[],2,FALSE)</f>
        <v>255</v>
      </c>
      <c r="D477" s="113">
        <f>VLOOKUP(A477,DBMS_TYPE_SIZES[],3,FALSE)</f>
        <v>255</v>
      </c>
      <c r="E477" s="114">
        <f>VLOOKUP(A477,DBMS_TYPE_SIZES[],4,FALSE)</f>
        <v>257</v>
      </c>
      <c r="F477" t="s">
        <v>133</v>
      </c>
      <c r="G477" t="s">
        <v>135</v>
      </c>
      <c r="H477" t="s">
        <v>92</v>
      </c>
      <c r="I477">
        <v>0</v>
      </c>
      <c r="J477">
        <v>255</v>
      </c>
    </row>
    <row r="478" spans="1:10">
      <c r="A478" s="112" t="str">
        <f>COL_SIZES[[#This Row],[datatype]]&amp;"_"&amp;COL_SIZES[[#This Row],[column_prec]]&amp;"_"&amp;COL_SIZES[[#This Row],[col_len]]</f>
        <v>int_10_4</v>
      </c>
      <c r="B4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8" s="113">
        <f>VLOOKUP(A478,DBMS_TYPE_SIZES[],2,FALSE)</f>
        <v>9</v>
      </c>
      <c r="D478" s="113">
        <f>VLOOKUP(A478,DBMS_TYPE_SIZES[],3,FALSE)</f>
        <v>4</v>
      </c>
      <c r="E478" s="114">
        <f>VLOOKUP(A478,DBMS_TYPE_SIZES[],4,FALSE)</f>
        <v>9</v>
      </c>
      <c r="F478" t="s">
        <v>133</v>
      </c>
      <c r="G478" t="s">
        <v>72</v>
      </c>
      <c r="H478" t="s">
        <v>20</v>
      </c>
      <c r="I478">
        <v>10</v>
      </c>
      <c r="J478">
        <v>4</v>
      </c>
    </row>
    <row r="479" spans="1:10">
      <c r="A479" s="112" t="str">
        <f>COL_SIZES[[#This Row],[datatype]]&amp;"_"&amp;COL_SIZES[[#This Row],[column_prec]]&amp;"_"&amp;COL_SIZES[[#This Row],[col_len]]</f>
        <v>int_10_4</v>
      </c>
      <c r="B4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79" s="113">
        <f>VLOOKUP(A479,DBMS_TYPE_SIZES[],2,FALSE)</f>
        <v>9</v>
      </c>
      <c r="D479" s="113">
        <f>VLOOKUP(A479,DBMS_TYPE_SIZES[],3,FALSE)</f>
        <v>4</v>
      </c>
      <c r="E479" s="114">
        <f>VLOOKUP(A479,DBMS_TYPE_SIZES[],4,FALSE)</f>
        <v>9</v>
      </c>
      <c r="F479" t="s">
        <v>133</v>
      </c>
      <c r="G479" t="s">
        <v>812</v>
      </c>
      <c r="H479" t="s">
        <v>20</v>
      </c>
      <c r="I479">
        <v>10</v>
      </c>
      <c r="J479">
        <v>4</v>
      </c>
    </row>
    <row r="480" spans="1:10">
      <c r="A480" s="112" t="str">
        <f>COL_SIZES[[#This Row],[datatype]]&amp;"_"&amp;COL_SIZES[[#This Row],[column_prec]]&amp;"_"&amp;COL_SIZES[[#This Row],[col_len]]</f>
        <v>datetime_23_8</v>
      </c>
      <c r="B4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80" s="113">
        <f>VLOOKUP(A480,DBMS_TYPE_SIZES[],2,FALSE)</f>
        <v>7</v>
      </c>
      <c r="D480" s="113">
        <f>VLOOKUP(A480,DBMS_TYPE_SIZES[],3,FALSE)</f>
        <v>8</v>
      </c>
      <c r="E480" s="114">
        <f>VLOOKUP(A480,DBMS_TYPE_SIZES[],4,FALSE)</f>
        <v>10</v>
      </c>
      <c r="F480" t="s">
        <v>133</v>
      </c>
      <c r="G480" t="s">
        <v>816</v>
      </c>
      <c r="H480" t="s">
        <v>22</v>
      </c>
      <c r="I480">
        <v>23</v>
      </c>
      <c r="J480">
        <v>8</v>
      </c>
    </row>
    <row r="481" spans="1:10">
      <c r="A481" s="112" t="str">
        <f>COL_SIZES[[#This Row],[datatype]]&amp;"_"&amp;COL_SIZES[[#This Row],[column_prec]]&amp;"_"&amp;COL_SIZES[[#This Row],[col_len]]</f>
        <v>int_10_4</v>
      </c>
      <c r="B4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1" s="113">
        <f>VLOOKUP(A481,DBMS_TYPE_SIZES[],2,FALSE)</f>
        <v>9</v>
      </c>
      <c r="D481" s="113">
        <f>VLOOKUP(A481,DBMS_TYPE_SIZES[],3,FALSE)</f>
        <v>4</v>
      </c>
      <c r="E481" s="114">
        <f>VLOOKUP(A481,DBMS_TYPE_SIZES[],4,FALSE)</f>
        <v>9</v>
      </c>
      <c r="F481" t="s">
        <v>133</v>
      </c>
      <c r="G481" t="s">
        <v>817</v>
      </c>
      <c r="H481" t="s">
        <v>20</v>
      </c>
      <c r="I481">
        <v>10</v>
      </c>
      <c r="J481">
        <v>4</v>
      </c>
    </row>
    <row r="482" spans="1:10">
      <c r="A482" s="112" t="str">
        <f>COL_SIZES[[#This Row],[datatype]]&amp;"_"&amp;COL_SIZES[[#This Row],[column_prec]]&amp;"_"&amp;COL_SIZES[[#This Row],[col_len]]</f>
        <v>int_10_4</v>
      </c>
      <c r="B4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2" s="113">
        <f>VLOOKUP(A482,DBMS_TYPE_SIZES[],2,FALSE)</f>
        <v>9</v>
      </c>
      <c r="D482" s="113">
        <f>VLOOKUP(A482,DBMS_TYPE_SIZES[],3,FALSE)</f>
        <v>4</v>
      </c>
      <c r="E482" s="114">
        <f>VLOOKUP(A482,DBMS_TYPE_SIZES[],4,FALSE)</f>
        <v>9</v>
      </c>
      <c r="F482" t="s">
        <v>133</v>
      </c>
      <c r="G482" t="s">
        <v>146</v>
      </c>
      <c r="H482" t="s">
        <v>20</v>
      </c>
      <c r="I482">
        <v>10</v>
      </c>
      <c r="J482">
        <v>4</v>
      </c>
    </row>
    <row r="483" spans="1:10">
      <c r="A483" s="112" t="str">
        <f>COL_SIZES[[#This Row],[datatype]]&amp;"_"&amp;COL_SIZES[[#This Row],[column_prec]]&amp;"_"&amp;COL_SIZES[[#This Row],[col_len]]</f>
        <v>int_10_4</v>
      </c>
      <c r="B4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3" s="113">
        <f>VLOOKUP(A483,DBMS_TYPE_SIZES[],2,FALSE)</f>
        <v>9</v>
      </c>
      <c r="D483" s="113">
        <f>VLOOKUP(A483,DBMS_TYPE_SIZES[],3,FALSE)</f>
        <v>4</v>
      </c>
      <c r="E483" s="114">
        <f>VLOOKUP(A483,DBMS_TYPE_SIZES[],4,FALSE)</f>
        <v>9</v>
      </c>
      <c r="F483" t="s">
        <v>133</v>
      </c>
      <c r="G483" t="s">
        <v>164</v>
      </c>
      <c r="H483" t="s">
        <v>20</v>
      </c>
      <c r="I483">
        <v>10</v>
      </c>
      <c r="J483">
        <v>4</v>
      </c>
    </row>
    <row r="484" spans="1:10">
      <c r="A484" s="112" t="str">
        <f>COL_SIZES[[#This Row],[datatype]]&amp;"_"&amp;COL_SIZES[[#This Row],[column_prec]]&amp;"_"&amp;COL_SIZES[[#This Row],[col_len]]</f>
        <v>datetime_23_8</v>
      </c>
      <c r="B4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84" s="113">
        <f>VLOOKUP(A484,DBMS_TYPE_SIZES[],2,FALSE)</f>
        <v>7</v>
      </c>
      <c r="D484" s="113">
        <f>VLOOKUP(A484,DBMS_TYPE_SIZES[],3,FALSE)</f>
        <v>8</v>
      </c>
      <c r="E484" s="114">
        <f>VLOOKUP(A484,DBMS_TYPE_SIZES[],4,FALSE)</f>
        <v>10</v>
      </c>
      <c r="F484" t="s">
        <v>141</v>
      </c>
      <c r="G484" t="s">
        <v>828</v>
      </c>
      <c r="H484" t="s">
        <v>22</v>
      </c>
      <c r="I484">
        <v>23</v>
      </c>
      <c r="J484">
        <v>8</v>
      </c>
    </row>
    <row r="485" spans="1:10">
      <c r="A485" s="112" t="str">
        <f>COL_SIZES[[#This Row],[datatype]]&amp;"_"&amp;COL_SIZES[[#This Row],[column_prec]]&amp;"_"&amp;COL_SIZES[[#This Row],[col_len]]</f>
        <v>int_10_4</v>
      </c>
      <c r="B4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5" s="113">
        <f>VLOOKUP(A485,DBMS_TYPE_SIZES[],2,FALSE)</f>
        <v>9</v>
      </c>
      <c r="D485" s="113">
        <f>VLOOKUP(A485,DBMS_TYPE_SIZES[],3,FALSE)</f>
        <v>4</v>
      </c>
      <c r="E485" s="114">
        <f>VLOOKUP(A485,DBMS_TYPE_SIZES[],4,FALSE)</f>
        <v>9</v>
      </c>
      <c r="F485" t="s">
        <v>141</v>
      </c>
      <c r="G485" t="s">
        <v>829</v>
      </c>
      <c r="H485" t="s">
        <v>20</v>
      </c>
      <c r="I485">
        <v>10</v>
      </c>
      <c r="J485">
        <v>4</v>
      </c>
    </row>
    <row r="486" spans="1:10">
      <c r="A486" s="112" t="str">
        <f>COL_SIZES[[#This Row],[datatype]]&amp;"_"&amp;COL_SIZES[[#This Row],[column_prec]]&amp;"_"&amp;COL_SIZES[[#This Row],[col_len]]</f>
        <v>int_10_4</v>
      </c>
      <c r="B4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6" s="113">
        <f>VLOOKUP(A486,DBMS_TYPE_SIZES[],2,FALSE)</f>
        <v>9</v>
      </c>
      <c r="D486" s="113">
        <f>VLOOKUP(A486,DBMS_TYPE_SIZES[],3,FALSE)</f>
        <v>4</v>
      </c>
      <c r="E486" s="114">
        <f>VLOOKUP(A486,DBMS_TYPE_SIZES[],4,FALSE)</f>
        <v>9</v>
      </c>
      <c r="F486" t="s">
        <v>141</v>
      </c>
      <c r="G486" t="s">
        <v>142</v>
      </c>
      <c r="H486" t="s">
        <v>20</v>
      </c>
      <c r="I486">
        <v>10</v>
      </c>
      <c r="J486">
        <v>4</v>
      </c>
    </row>
    <row r="487" spans="1:10">
      <c r="A487" s="112" t="str">
        <f>COL_SIZES[[#This Row],[datatype]]&amp;"_"&amp;COL_SIZES[[#This Row],[column_prec]]&amp;"_"&amp;COL_SIZES[[#This Row],[col_len]]</f>
        <v>int_10_4</v>
      </c>
      <c r="B4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7" s="113">
        <f>VLOOKUP(A487,DBMS_TYPE_SIZES[],2,FALSE)</f>
        <v>9</v>
      </c>
      <c r="D487" s="113">
        <f>VLOOKUP(A487,DBMS_TYPE_SIZES[],3,FALSE)</f>
        <v>4</v>
      </c>
      <c r="E487" s="114">
        <f>VLOOKUP(A487,DBMS_TYPE_SIZES[],4,FALSE)</f>
        <v>9</v>
      </c>
      <c r="F487" t="s">
        <v>141</v>
      </c>
      <c r="G487" t="s">
        <v>170</v>
      </c>
      <c r="H487" t="s">
        <v>20</v>
      </c>
      <c r="I487">
        <v>10</v>
      </c>
      <c r="J487">
        <v>4</v>
      </c>
    </row>
    <row r="488" spans="1:10">
      <c r="A488" s="112" t="str">
        <f>COL_SIZES[[#This Row],[datatype]]&amp;"_"&amp;COL_SIZES[[#This Row],[column_prec]]&amp;"_"&amp;COL_SIZES[[#This Row],[col_len]]</f>
        <v>int_10_4</v>
      </c>
      <c r="B4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8" s="113">
        <f>VLOOKUP(A488,DBMS_TYPE_SIZES[],2,FALSE)</f>
        <v>9</v>
      </c>
      <c r="D488" s="113">
        <f>VLOOKUP(A488,DBMS_TYPE_SIZES[],3,FALSE)</f>
        <v>4</v>
      </c>
      <c r="E488" s="114">
        <f>VLOOKUP(A488,DBMS_TYPE_SIZES[],4,FALSE)</f>
        <v>9</v>
      </c>
      <c r="F488" t="s">
        <v>141</v>
      </c>
      <c r="G488" t="s">
        <v>830</v>
      </c>
      <c r="H488" t="s">
        <v>20</v>
      </c>
      <c r="I488">
        <v>10</v>
      </c>
      <c r="J488">
        <v>4</v>
      </c>
    </row>
    <row r="489" spans="1:10">
      <c r="A489" s="112" t="str">
        <f>COL_SIZES[[#This Row],[datatype]]&amp;"_"&amp;COL_SIZES[[#This Row],[column_prec]]&amp;"_"&amp;COL_SIZES[[#This Row],[col_len]]</f>
        <v>int_10_4</v>
      </c>
      <c r="B4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89" s="113">
        <f>VLOOKUP(A489,DBMS_TYPE_SIZES[],2,FALSE)</f>
        <v>9</v>
      </c>
      <c r="D489" s="113">
        <f>VLOOKUP(A489,DBMS_TYPE_SIZES[],3,FALSE)</f>
        <v>4</v>
      </c>
      <c r="E489" s="114">
        <f>VLOOKUP(A489,DBMS_TYPE_SIZES[],4,FALSE)</f>
        <v>9</v>
      </c>
      <c r="F489" t="s">
        <v>141</v>
      </c>
      <c r="G489" t="s">
        <v>590</v>
      </c>
      <c r="H489" t="s">
        <v>20</v>
      </c>
      <c r="I489">
        <v>10</v>
      </c>
      <c r="J489">
        <v>4</v>
      </c>
    </row>
    <row r="490" spans="1:10">
      <c r="A490" s="112" t="str">
        <f>COL_SIZES[[#This Row],[datatype]]&amp;"_"&amp;COL_SIZES[[#This Row],[column_prec]]&amp;"_"&amp;COL_SIZES[[#This Row],[col_len]]</f>
        <v>int_10_4</v>
      </c>
      <c r="B4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0" s="113">
        <f>VLOOKUP(A490,DBMS_TYPE_SIZES[],2,FALSE)</f>
        <v>9</v>
      </c>
      <c r="D490" s="113">
        <f>VLOOKUP(A490,DBMS_TYPE_SIZES[],3,FALSE)</f>
        <v>4</v>
      </c>
      <c r="E490" s="114">
        <f>VLOOKUP(A490,DBMS_TYPE_SIZES[],4,FALSE)</f>
        <v>9</v>
      </c>
      <c r="F490" t="s">
        <v>141</v>
      </c>
      <c r="G490" t="s">
        <v>156</v>
      </c>
      <c r="H490" t="s">
        <v>20</v>
      </c>
      <c r="I490">
        <v>10</v>
      </c>
      <c r="J490">
        <v>4</v>
      </c>
    </row>
    <row r="491" spans="1:10">
      <c r="A491" s="112" t="str">
        <f>COL_SIZES[[#This Row],[datatype]]&amp;"_"&amp;COL_SIZES[[#This Row],[column_prec]]&amp;"_"&amp;COL_SIZES[[#This Row],[col_len]]</f>
        <v>int_10_4</v>
      </c>
      <c r="B4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1" s="113">
        <f>VLOOKUP(A491,DBMS_TYPE_SIZES[],2,FALSE)</f>
        <v>9</v>
      </c>
      <c r="D491" s="113">
        <f>VLOOKUP(A491,DBMS_TYPE_SIZES[],3,FALSE)</f>
        <v>4</v>
      </c>
      <c r="E491" s="114">
        <f>VLOOKUP(A491,DBMS_TYPE_SIZES[],4,FALSE)</f>
        <v>9</v>
      </c>
      <c r="F491" t="s">
        <v>141</v>
      </c>
      <c r="G491" t="s">
        <v>89</v>
      </c>
      <c r="H491" t="s">
        <v>20</v>
      </c>
      <c r="I491">
        <v>10</v>
      </c>
      <c r="J491">
        <v>4</v>
      </c>
    </row>
    <row r="492" spans="1:10">
      <c r="A492" s="112" t="str">
        <f>COL_SIZES[[#This Row],[datatype]]&amp;"_"&amp;COL_SIZES[[#This Row],[column_prec]]&amp;"_"&amp;COL_SIZES[[#This Row],[col_len]]</f>
        <v>int_10_4</v>
      </c>
      <c r="B4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2" s="113">
        <f>VLOOKUP(A492,DBMS_TYPE_SIZES[],2,FALSE)</f>
        <v>9</v>
      </c>
      <c r="D492" s="113">
        <f>VLOOKUP(A492,DBMS_TYPE_SIZES[],3,FALSE)</f>
        <v>4</v>
      </c>
      <c r="E492" s="114">
        <f>VLOOKUP(A492,DBMS_TYPE_SIZES[],4,FALSE)</f>
        <v>9</v>
      </c>
      <c r="F492" t="s">
        <v>141</v>
      </c>
      <c r="G492" t="s">
        <v>225</v>
      </c>
      <c r="H492" t="s">
        <v>20</v>
      </c>
      <c r="I492">
        <v>10</v>
      </c>
      <c r="J492">
        <v>4</v>
      </c>
    </row>
    <row r="493" spans="1:10">
      <c r="A493" s="112" t="str">
        <f>COL_SIZES[[#This Row],[datatype]]&amp;"_"&amp;COL_SIZES[[#This Row],[column_prec]]&amp;"_"&amp;COL_SIZES[[#This Row],[col_len]]</f>
        <v>int_10_4</v>
      </c>
      <c r="B4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3" s="113">
        <f>VLOOKUP(A493,DBMS_TYPE_SIZES[],2,FALSE)</f>
        <v>9</v>
      </c>
      <c r="D493" s="113">
        <f>VLOOKUP(A493,DBMS_TYPE_SIZES[],3,FALSE)</f>
        <v>4</v>
      </c>
      <c r="E493" s="114">
        <f>VLOOKUP(A493,DBMS_TYPE_SIZES[],4,FALSE)</f>
        <v>9</v>
      </c>
      <c r="F493" t="s">
        <v>141</v>
      </c>
      <c r="G493" t="s">
        <v>803</v>
      </c>
      <c r="H493" t="s">
        <v>20</v>
      </c>
      <c r="I493">
        <v>10</v>
      </c>
      <c r="J493">
        <v>4</v>
      </c>
    </row>
    <row r="494" spans="1:10">
      <c r="A494" s="112" t="str">
        <f>COL_SIZES[[#This Row],[datatype]]&amp;"_"&amp;COL_SIZES[[#This Row],[column_prec]]&amp;"_"&amp;COL_SIZES[[#This Row],[col_len]]</f>
        <v>int_10_4</v>
      </c>
      <c r="B4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4" s="113">
        <f>VLOOKUP(A494,DBMS_TYPE_SIZES[],2,FALSE)</f>
        <v>9</v>
      </c>
      <c r="D494" s="113">
        <f>VLOOKUP(A494,DBMS_TYPE_SIZES[],3,FALSE)</f>
        <v>4</v>
      </c>
      <c r="E494" s="114">
        <f>VLOOKUP(A494,DBMS_TYPE_SIZES[],4,FALSE)</f>
        <v>9</v>
      </c>
      <c r="F494" t="s">
        <v>141</v>
      </c>
      <c r="G494" t="s">
        <v>804</v>
      </c>
      <c r="H494" t="s">
        <v>20</v>
      </c>
      <c r="I494">
        <v>10</v>
      </c>
      <c r="J494">
        <v>4</v>
      </c>
    </row>
    <row r="495" spans="1:10">
      <c r="A495" s="112" t="str">
        <f>COL_SIZES[[#This Row],[datatype]]&amp;"_"&amp;COL_SIZES[[#This Row],[column_prec]]&amp;"_"&amp;COL_SIZES[[#This Row],[col_len]]</f>
        <v>int_10_4</v>
      </c>
      <c r="B4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5" s="113">
        <f>VLOOKUP(A495,DBMS_TYPE_SIZES[],2,FALSE)</f>
        <v>9</v>
      </c>
      <c r="D495" s="113">
        <f>VLOOKUP(A495,DBMS_TYPE_SIZES[],3,FALSE)</f>
        <v>4</v>
      </c>
      <c r="E495" s="114">
        <f>VLOOKUP(A495,DBMS_TYPE_SIZES[],4,FALSE)</f>
        <v>9</v>
      </c>
      <c r="F495" t="s">
        <v>141</v>
      </c>
      <c r="G495" t="s">
        <v>152</v>
      </c>
      <c r="H495" t="s">
        <v>20</v>
      </c>
      <c r="I495">
        <v>10</v>
      </c>
      <c r="J495">
        <v>4</v>
      </c>
    </row>
    <row r="496" spans="1:10">
      <c r="A496" s="112" t="str">
        <f>COL_SIZES[[#This Row],[datatype]]&amp;"_"&amp;COL_SIZES[[#This Row],[column_prec]]&amp;"_"&amp;COL_SIZES[[#This Row],[col_len]]</f>
        <v>varchar_0_255</v>
      </c>
      <c r="B49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96" s="113">
        <f>VLOOKUP(A496,DBMS_TYPE_SIZES[],2,FALSE)</f>
        <v>255</v>
      </c>
      <c r="D496" s="113">
        <f>VLOOKUP(A496,DBMS_TYPE_SIZES[],3,FALSE)</f>
        <v>255</v>
      </c>
      <c r="E496" s="114">
        <f>VLOOKUP(A496,DBMS_TYPE_SIZES[],4,FALSE)</f>
        <v>257</v>
      </c>
      <c r="F496" t="s">
        <v>141</v>
      </c>
      <c r="G496" t="s">
        <v>805</v>
      </c>
      <c r="H496" t="s">
        <v>92</v>
      </c>
      <c r="I496">
        <v>0</v>
      </c>
      <c r="J496">
        <v>255</v>
      </c>
    </row>
    <row r="497" spans="1:10">
      <c r="A497" s="112" t="str">
        <f>COL_SIZES[[#This Row],[datatype]]&amp;"_"&amp;COL_SIZES[[#This Row],[column_prec]]&amp;"_"&amp;COL_SIZES[[#This Row],[col_len]]</f>
        <v>varchar_0_255</v>
      </c>
      <c r="B4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497" s="113">
        <f>VLOOKUP(A497,DBMS_TYPE_SIZES[],2,FALSE)</f>
        <v>255</v>
      </c>
      <c r="D497" s="113">
        <f>VLOOKUP(A497,DBMS_TYPE_SIZES[],3,FALSE)</f>
        <v>255</v>
      </c>
      <c r="E497" s="114">
        <f>VLOOKUP(A497,DBMS_TYPE_SIZES[],4,FALSE)</f>
        <v>257</v>
      </c>
      <c r="F497" t="s">
        <v>141</v>
      </c>
      <c r="G497" t="s">
        <v>806</v>
      </c>
      <c r="H497" t="s">
        <v>92</v>
      </c>
      <c r="I497">
        <v>0</v>
      </c>
      <c r="J497">
        <v>255</v>
      </c>
    </row>
    <row r="498" spans="1:10">
      <c r="A498" s="112" t="str">
        <f>COL_SIZES[[#This Row],[datatype]]&amp;"_"&amp;COL_SIZES[[#This Row],[column_prec]]&amp;"_"&amp;COL_SIZES[[#This Row],[col_len]]</f>
        <v>int_10_4</v>
      </c>
      <c r="B4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498" s="113">
        <f>VLOOKUP(A498,DBMS_TYPE_SIZES[],2,FALSE)</f>
        <v>9</v>
      </c>
      <c r="D498" s="113">
        <f>VLOOKUP(A498,DBMS_TYPE_SIZES[],3,FALSE)</f>
        <v>4</v>
      </c>
      <c r="E498" s="114">
        <f>VLOOKUP(A498,DBMS_TYPE_SIZES[],4,FALSE)</f>
        <v>9</v>
      </c>
      <c r="F498" t="s">
        <v>141</v>
      </c>
      <c r="G498" t="s">
        <v>807</v>
      </c>
      <c r="H498" t="s">
        <v>20</v>
      </c>
      <c r="I498">
        <v>10</v>
      </c>
      <c r="J498">
        <v>4</v>
      </c>
    </row>
    <row r="499" spans="1:10">
      <c r="A499" s="112" t="str">
        <f>COL_SIZES[[#This Row],[datatype]]&amp;"_"&amp;COL_SIZES[[#This Row],[column_prec]]&amp;"_"&amp;COL_SIZES[[#This Row],[col_len]]</f>
        <v>bigint_19_8</v>
      </c>
      <c r="B4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499" s="113">
        <f>VLOOKUP(A499,DBMS_TYPE_SIZES[],2,FALSE)</f>
        <v>9</v>
      </c>
      <c r="D499" s="113">
        <f>VLOOKUP(A499,DBMS_TYPE_SIZES[],3,FALSE)</f>
        <v>8</v>
      </c>
      <c r="E499" s="114">
        <f>VLOOKUP(A499,DBMS_TYPE_SIZES[],4,FALSE)</f>
        <v>9</v>
      </c>
      <c r="F499" t="s">
        <v>141</v>
      </c>
      <c r="G499" t="s">
        <v>122</v>
      </c>
      <c r="H499" t="s">
        <v>19</v>
      </c>
      <c r="I499">
        <v>19</v>
      </c>
      <c r="J499">
        <v>8</v>
      </c>
    </row>
    <row r="500" spans="1:10">
      <c r="A500" s="112" t="str">
        <f>COL_SIZES[[#This Row],[datatype]]&amp;"_"&amp;COL_SIZES[[#This Row],[column_prec]]&amp;"_"&amp;COL_SIZES[[#This Row],[col_len]]</f>
        <v>int_10_4</v>
      </c>
      <c r="B5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0" s="113">
        <f>VLOOKUP(A500,DBMS_TYPE_SIZES[],2,FALSE)</f>
        <v>9</v>
      </c>
      <c r="D500" s="113">
        <f>VLOOKUP(A500,DBMS_TYPE_SIZES[],3,FALSE)</f>
        <v>4</v>
      </c>
      <c r="E500" s="114">
        <f>VLOOKUP(A500,DBMS_TYPE_SIZES[],4,FALSE)</f>
        <v>9</v>
      </c>
      <c r="F500" t="s">
        <v>141</v>
      </c>
      <c r="G500" t="s">
        <v>123</v>
      </c>
      <c r="H500" t="s">
        <v>20</v>
      </c>
      <c r="I500">
        <v>10</v>
      </c>
      <c r="J500">
        <v>4</v>
      </c>
    </row>
    <row r="501" spans="1:10">
      <c r="A501" s="112" t="str">
        <f>COL_SIZES[[#This Row],[datatype]]&amp;"_"&amp;COL_SIZES[[#This Row],[column_prec]]&amp;"_"&amp;COL_SIZES[[#This Row],[col_len]]</f>
        <v>int_10_4</v>
      </c>
      <c r="B5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1" s="113">
        <f>VLOOKUP(A501,DBMS_TYPE_SIZES[],2,FALSE)</f>
        <v>9</v>
      </c>
      <c r="D501" s="113">
        <f>VLOOKUP(A501,DBMS_TYPE_SIZES[],3,FALSE)</f>
        <v>4</v>
      </c>
      <c r="E501" s="114">
        <f>VLOOKUP(A501,DBMS_TYPE_SIZES[],4,FALSE)</f>
        <v>9</v>
      </c>
      <c r="F501" t="s">
        <v>141</v>
      </c>
      <c r="G501" t="s">
        <v>808</v>
      </c>
      <c r="H501" t="s">
        <v>20</v>
      </c>
      <c r="I501">
        <v>10</v>
      </c>
      <c r="J501">
        <v>4</v>
      </c>
    </row>
    <row r="502" spans="1:10">
      <c r="A502" s="112" t="str">
        <f>COL_SIZES[[#This Row],[datatype]]&amp;"_"&amp;COL_SIZES[[#This Row],[column_prec]]&amp;"_"&amp;COL_SIZES[[#This Row],[col_len]]</f>
        <v>datetime_23_8</v>
      </c>
      <c r="B5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02" s="113">
        <f>VLOOKUP(A502,DBMS_TYPE_SIZES[],2,FALSE)</f>
        <v>7</v>
      </c>
      <c r="D502" s="113">
        <f>VLOOKUP(A502,DBMS_TYPE_SIZES[],3,FALSE)</f>
        <v>8</v>
      </c>
      <c r="E502" s="114">
        <f>VLOOKUP(A502,DBMS_TYPE_SIZES[],4,FALSE)</f>
        <v>10</v>
      </c>
      <c r="F502" t="s">
        <v>141</v>
      </c>
      <c r="G502" t="s">
        <v>809</v>
      </c>
      <c r="H502" t="s">
        <v>22</v>
      </c>
      <c r="I502">
        <v>23</v>
      </c>
      <c r="J502">
        <v>8</v>
      </c>
    </row>
    <row r="503" spans="1:10">
      <c r="A503" s="112" t="str">
        <f>COL_SIZES[[#This Row],[datatype]]&amp;"_"&amp;COL_SIZES[[#This Row],[column_prec]]&amp;"_"&amp;COL_SIZES[[#This Row],[col_len]]</f>
        <v>bigint_19_8</v>
      </c>
      <c r="B50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03" s="113">
        <f>VLOOKUP(A503,DBMS_TYPE_SIZES[],2,FALSE)</f>
        <v>9</v>
      </c>
      <c r="D503" s="113">
        <f>VLOOKUP(A503,DBMS_TYPE_SIZES[],3,FALSE)</f>
        <v>8</v>
      </c>
      <c r="E503" s="114">
        <f>VLOOKUP(A503,DBMS_TYPE_SIZES[],4,FALSE)</f>
        <v>9</v>
      </c>
      <c r="F503" t="s">
        <v>141</v>
      </c>
      <c r="G503" t="s">
        <v>124</v>
      </c>
      <c r="H503" t="s">
        <v>19</v>
      </c>
      <c r="I503">
        <v>19</v>
      </c>
      <c r="J503">
        <v>8</v>
      </c>
    </row>
    <row r="504" spans="1:10">
      <c r="A504" s="112" t="str">
        <f>COL_SIZES[[#This Row],[datatype]]&amp;"_"&amp;COL_SIZES[[#This Row],[column_prec]]&amp;"_"&amp;COL_SIZES[[#This Row],[col_len]]</f>
        <v>numeric_16_9</v>
      </c>
      <c r="B50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504" s="113">
        <f>VLOOKUP(A504,DBMS_TYPE_SIZES[],2,FALSE)</f>
        <v>9</v>
      </c>
      <c r="D504" s="113">
        <f>VLOOKUP(A504,DBMS_TYPE_SIZES[],3,FALSE)</f>
        <v>9</v>
      </c>
      <c r="E504" s="114">
        <f>VLOOKUP(A504,DBMS_TYPE_SIZES[],4,FALSE)</f>
        <v>9</v>
      </c>
      <c r="F504" t="s">
        <v>141</v>
      </c>
      <c r="G504" t="s">
        <v>102</v>
      </c>
      <c r="H504" t="s">
        <v>67</v>
      </c>
      <c r="I504">
        <v>16</v>
      </c>
      <c r="J504">
        <v>9</v>
      </c>
    </row>
    <row r="505" spans="1:10">
      <c r="A505" s="112" t="str">
        <f>COL_SIZES[[#This Row],[datatype]]&amp;"_"&amp;COL_SIZES[[#This Row],[column_prec]]&amp;"_"&amp;COL_SIZES[[#This Row],[col_len]]</f>
        <v>int_10_4</v>
      </c>
      <c r="B5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5" s="113">
        <f>VLOOKUP(A505,DBMS_TYPE_SIZES[],2,FALSE)</f>
        <v>9</v>
      </c>
      <c r="D505" s="113">
        <f>VLOOKUP(A505,DBMS_TYPE_SIZES[],3,FALSE)</f>
        <v>4</v>
      </c>
      <c r="E505" s="114">
        <f>VLOOKUP(A505,DBMS_TYPE_SIZES[],4,FALSE)</f>
        <v>9</v>
      </c>
      <c r="F505" t="s">
        <v>141</v>
      </c>
      <c r="G505" t="s">
        <v>236</v>
      </c>
      <c r="H505" t="s">
        <v>20</v>
      </c>
      <c r="I505">
        <v>10</v>
      </c>
      <c r="J505">
        <v>4</v>
      </c>
    </row>
    <row r="506" spans="1:10">
      <c r="A506" s="112" t="str">
        <f>COL_SIZES[[#This Row],[datatype]]&amp;"_"&amp;COL_SIZES[[#This Row],[column_prec]]&amp;"_"&amp;COL_SIZES[[#This Row],[col_len]]</f>
        <v>varchar_0_50</v>
      </c>
      <c r="B50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506" s="113">
        <f>VLOOKUP(A506,DBMS_TYPE_SIZES[],2,FALSE)</f>
        <v>50</v>
      </c>
      <c r="D506" s="113">
        <f>VLOOKUP(A506,DBMS_TYPE_SIZES[],3,FALSE)</f>
        <v>50</v>
      </c>
      <c r="E506" s="114">
        <f>VLOOKUP(A506,DBMS_TYPE_SIZES[],4,FALSE)</f>
        <v>52</v>
      </c>
      <c r="F506" t="s">
        <v>141</v>
      </c>
      <c r="G506" t="s">
        <v>171</v>
      </c>
      <c r="H506" t="s">
        <v>92</v>
      </c>
      <c r="I506">
        <v>0</v>
      </c>
      <c r="J506">
        <v>50</v>
      </c>
    </row>
    <row r="507" spans="1:10">
      <c r="A507" s="112" t="str">
        <f>COL_SIZES[[#This Row],[datatype]]&amp;"_"&amp;COL_SIZES[[#This Row],[column_prec]]&amp;"_"&amp;COL_SIZES[[#This Row],[col_len]]</f>
        <v>int_10_4</v>
      </c>
      <c r="B5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7" s="113">
        <f>VLOOKUP(A507,DBMS_TYPE_SIZES[],2,FALSE)</f>
        <v>9</v>
      </c>
      <c r="D507" s="113">
        <f>VLOOKUP(A507,DBMS_TYPE_SIZES[],3,FALSE)</f>
        <v>4</v>
      </c>
      <c r="E507" s="114">
        <f>VLOOKUP(A507,DBMS_TYPE_SIZES[],4,FALSE)</f>
        <v>9</v>
      </c>
      <c r="F507" t="s">
        <v>141</v>
      </c>
      <c r="G507" t="s">
        <v>831</v>
      </c>
      <c r="H507" t="s">
        <v>20</v>
      </c>
      <c r="I507">
        <v>10</v>
      </c>
      <c r="J507">
        <v>4</v>
      </c>
    </row>
    <row r="508" spans="1:10">
      <c r="A508" s="112" t="str">
        <f>COL_SIZES[[#This Row],[datatype]]&amp;"_"&amp;COL_SIZES[[#This Row],[column_prec]]&amp;"_"&amp;COL_SIZES[[#This Row],[col_len]]</f>
        <v>varchar_0_50</v>
      </c>
      <c r="B50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508" s="113">
        <f>VLOOKUP(A508,DBMS_TYPE_SIZES[],2,FALSE)</f>
        <v>50</v>
      </c>
      <c r="D508" s="113">
        <f>VLOOKUP(A508,DBMS_TYPE_SIZES[],3,FALSE)</f>
        <v>50</v>
      </c>
      <c r="E508" s="114">
        <f>VLOOKUP(A508,DBMS_TYPE_SIZES[],4,FALSE)</f>
        <v>52</v>
      </c>
      <c r="F508" t="s">
        <v>141</v>
      </c>
      <c r="G508" t="s">
        <v>143</v>
      </c>
      <c r="H508" t="s">
        <v>92</v>
      </c>
      <c r="I508">
        <v>0</v>
      </c>
      <c r="J508">
        <v>50</v>
      </c>
    </row>
    <row r="509" spans="1:10">
      <c r="A509" s="112" t="str">
        <f>COL_SIZES[[#This Row],[datatype]]&amp;"_"&amp;COL_SIZES[[#This Row],[column_prec]]&amp;"_"&amp;COL_SIZES[[#This Row],[col_len]]</f>
        <v>int_10_4</v>
      </c>
      <c r="B5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09" s="113">
        <f>VLOOKUP(A509,DBMS_TYPE_SIZES[],2,FALSE)</f>
        <v>9</v>
      </c>
      <c r="D509" s="113">
        <f>VLOOKUP(A509,DBMS_TYPE_SIZES[],3,FALSE)</f>
        <v>4</v>
      </c>
      <c r="E509" s="114">
        <f>VLOOKUP(A509,DBMS_TYPE_SIZES[],4,FALSE)</f>
        <v>9</v>
      </c>
      <c r="F509" t="s">
        <v>141</v>
      </c>
      <c r="G509" t="s">
        <v>832</v>
      </c>
      <c r="H509" t="s">
        <v>20</v>
      </c>
      <c r="I509">
        <v>10</v>
      </c>
      <c r="J509">
        <v>4</v>
      </c>
    </row>
    <row r="510" spans="1:10">
      <c r="A510" s="112" t="str">
        <f>COL_SIZES[[#This Row],[datatype]]&amp;"_"&amp;COL_SIZES[[#This Row],[column_prec]]&amp;"_"&amp;COL_SIZES[[#This Row],[col_len]]</f>
        <v>int_10_4</v>
      </c>
      <c r="B5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0" s="113">
        <f>VLOOKUP(A510,DBMS_TYPE_SIZES[],2,FALSE)</f>
        <v>9</v>
      </c>
      <c r="D510" s="113">
        <f>VLOOKUP(A510,DBMS_TYPE_SIZES[],3,FALSE)</f>
        <v>4</v>
      </c>
      <c r="E510" s="114">
        <f>VLOOKUP(A510,DBMS_TYPE_SIZES[],4,FALSE)</f>
        <v>9</v>
      </c>
      <c r="F510" t="s">
        <v>141</v>
      </c>
      <c r="G510" t="s">
        <v>216</v>
      </c>
      <c r="H510" t="s">
        <v>20</v>
      </c>
      <c r="I510">
        <v>10</v>
      </c>
      <c r="J510">
        <v>4</v>
      </c>
    </row>
    <row r="511" spans="1:10">
      <c r="A511" s="112" t="str">
        <f>COL_SIZES[[#This Row],[datatype]]&amp;"_"&amp;COL_SIZES[[#This Row],[column_prec]]&amp;"_"&amp;COL_SIZES[[#This Row],[col_len]]</f>
        <v>datetime_23_8</v>
      </c>
      <c r="B51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11" s="113">
        <f>VLOOKUP(A511,DBMS_TYPE_SIZES[],2,FALSE)</f>
        <v>7</v>
      </c>
      <c r="D511" s="113">
        <f>VLOOKUP(A511,DBMS_TYPE_SIZES[],3,FALSE)</f>
        <v>8</v>
      </c>
      <c r="E511" s="114">
        <f>VLOOKUP(A511,DBMS_TYPE_SIZES[],4,FALSE)</f>
        <v>10</v>
      </c>
      <c r="F511" t="s">
        <v>141</v>
      </c>
      <c r="G511" t="s">
        <v>833</v>
      </c>
      <c r="H511" t="s">
        <v>22</v>
      </c>
      <c r="I511">
        <v>23</v>
      </c>
      <c r="J511">
        <v>8</v>
      </c>
    </row>
    <row r="512" spans="1:10">
      <c r="A512" s="112" t="str">
        <f>COL_SIZES[[#This Row],[datatype]]&amp;"_"&amp;COL_SIZES[[#This Row],[column_prec]]&amp;"_"&amp;COL_SIZES[[#This Row],[col_len]]</f>
        <v>int_10_4</v>
      </c>
      <c r="B5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2" s="113">
        <f>VLOOKUP(A512,DBMS_TYPE_SIZES[],2,FALSE)</f>
        <v>9</v>
      </c>
      <c r="D512" s="113">
        <f>VLOOKUP(A512,DBMS_TYPE_SIZES[],3,FALSE)</f>
        <v>4</v>
      </c>
      <c r="E512" s="114">
        <f>VLOOKUP(A512,DBMS_TYPE_SIZES[],4,FALSE)</f>
        <v>9</v>
      </c>
      <c r="F512" t="s">
        <v>141</v>
      </c>
      <c r="G512" t="s">
        <v>834</v>
      </c>
      <c r="H512" t="s">
        <v>20</v>
      </c>
      <c r="I512">
        <v>10</v>
      </c>
      <c r="J512">
        <v>4</v>
      </c>
    </row>
    <row r="513" spans="1:10">
      <c r="A513" s="112" t="str">
        <f>COL_SIZES[[#This Row],[datatype]]&amp;"_"&amp;COL_SIZES[[#This Row],[column_prec]]&amp;"_"&amp;COL_SIZES[[#This Row],[col_len]]</f>
        <v>int_10_4</v>
      </c>
      <c r="B5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3" s="113">
        <f>VLOOKUP(A513,DBMS_TYPE_SIZES[],2,FALSE)</f>
        <v>9</v>
      </c>
      <c r="D513" s="113">
        <f>VLOOKUP(A513,DBMS_TYPE_SIZES[],3,FALSE)</f>
        <v>4</v>
      </c>
      <c r="E513" s="114">
        <f>VLOOKUP(A513,DBMS_TYPE_SIZES[],4,FALSE)</f>
        <v>9</v>
      </c>
      <c r="F513" t="s">
        <v>141</v>
      </c>
      <c r="G513" t="s">
        <v>835</v>
      </c>
      <c r="H513" t="s">
        <v>20</v>
      </c>
      <c r="I513">
        <v>10</v>
      </c>
      <c r="J513">
        <v>4</v>
      </c>
    </row>
    <row r="514" spans="1:10">
      <c r="A514" s="112" t="str">
        <f>COL_SIZES[[#This Row],[datatype]]&amp;"_"&amp;COL_SIZES[[#This Row],[column_prec]]&amp;"_"&amp;COL_SIZES[[#This Row],[col_len]]</f>
        <v>int_10_4</v>
      </c>
      <c r="B5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4" s="113">
        <f>VLOOKUP(A514,DBMS_TYPE_SIZES[],2,FALSE)</f>
        <v>9</v>
      </c>
      <c r="D514" s="113">
        <f>VLOOKUP(A514,DBMS_TYPE_SIZES[],3,FALSE)</f>
        <v>4</v>
      </c>
      <c r="E514" s="114">
        <f>VLOOKUP(A514,DBMS_TYPE_SIZES[],4,FALSE)</f>
        <v>9</v>
      </c>
      <c r="F514" t="s">
        <v>141</v>
      </c>
      <c r="G514" t="s">
        <v>836</v>
      </c>
      <c r="H514" t="s">
        <v>20</v>
      </c>
      <c r="I514">
        <v>10</v>
      </c>
      <c r="J514">
        <v>4</v>
      </c>
    </row>
    <row r="515" spans="1:10">
      <c r="A515" s="112" t="str">
        <f>COL_SIZES[[#This Row],[datatype]]&amp;"_"&amp;COL_SIZES[[#This Row],[column_prec]]&amp;"_"&amp;COL_SIZES[[#This Row],[col_len]]</f>
        <v>int_10_4</v>
      </c>
      <c r="B5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5" s="113">
        <f>VLOOKUP(A515,DBMS_TYPE_SIZES[],2,FALSE)</f>
        <v>9</v>
      </c>
      <c r="D515" s="113">
        <f>VLOOKUP(A515,DBMS_TYPE_SIZES[],3,FALSE)</f>
        <v>4</v>
      </c>
      <c r="E515" s="114">
        <f>VLOOKUP(A515,DBMS_TYPE_SIZES[],4,FALSE)</f>
        <v>9</v>
      </c>
      <c r="F515" t="s">
        <v>141</v>
      </c>
      <c r="G515" t="s">
        <v>837</v>
      </c>
      <c r="H515" t="s">
        <v>20</v>
      </c>
      <c r="I515">
        <v>10</v>
      </c>
      <c r="J515">
        <v>4</v>
      </c>
    </row>
    <row r="516" spans="1:10">
      <c r="A516" s="112" t="str">
        <f>COL_SIZES[[#This Row],[datatype]]&amp;"_"&amp;COL_SIZES[[#This Row],[column_prec]]&amp;"_"&amp;COL_SIZES[[#This Row],[col_len]]</f>
        <v>int_10_4</v>
      </c>
      <c r="B5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6" s="113">
        <f>VLOOKUP(A516,DBMS_TYPE_SIZES[],2,FALSE)</f>
        <v>9</v>
      </c>
      <c r="D516" s="113">
        <f>VLOOKUP(A516,DBMS_TYPE_SIZES[],3,FALSE)</f>
        <v>4</v>
      </c>
      <c r="E516" s="114">
        <f>VLOOKUP(A516,DBMS_TYPE_SIZES[],4,FALSE)</f>
        <v>9</v>
      </c>
      <c r="F516" t="s">
        <v>141</v>
      </c>
      <c r="G516" t="s">
        <v>838</v>
      </c>
      <c r="H516" t="s">
        <v>20</v>
      </c>
      <c r="I516">
        <v>10</v>
      </c>
      <c r="J516">
        <v>4</v>
      </c>
    </row>
    <row r="517" spans="1:10">
      <c r="A517" s="112" t="str">
        <f>COL_SIZES[[#This Row],[datatype]]&amp;"_"&amp;COL_SIZES[[#This Row],[column_prec]]&amp;"_"&amp;COL_SIZES[[#This Row],[col_len]]</f>
        <v>varchar_0_255</v>
      </c>
      <c r="B51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17" s="113">
        <f>VLOOKUP(A517,DBMS_TYPE_SIZES[],2,FALSE)</f>
        <v>255</v>
      </c>
      <c r="D517" s="113">
        <f>VLOOKUP(A517,DBMS_TYPE_SIZES[],3,FALSE)</f>
        <v>255</v>
      </c>
      <c r="E517" s="114">
        <f>VLOOKUP(A517,DBMS_TYPE_SIZES[],4,FALSE)</f>
        <v>257</v>
      </c>
      <c r="F517" t="s">
        <v>141</v>
      </c>
      <c r="G517" t="s">
        <v>839</v>
      </c>
      <c r="H517" t="s">
        <v>92</v>
      </c>
      <c r="I517">
        <v>0</v>
      </c>
      <c r="J517">
        <v>255</v>
      </c>
    </row>
    <row r="518" spans="1:10">
      <c r="A518" s="112" t="str">
        <f>COL_SIZES[[#This Row],[datatype]]&amp;"_"&amp;COL_SIZES[[#This Row],[column_prec]]&amp;"_"&amp;COL_SIZES[[#This Row],[col_len]]</f>
        <v>int_10_4</v>
      </c>
      <c r="B5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8" s="113">
        <f>VLOOKUP(A518,DBMS_TYPE_SIZES[],2,FALSE)</f>
        <v>9</v>
      </c>
      <c r="D518" s="113">
        <f>VLOOKUP(A518,DBMS_TYPE_SIZES[],3,FALSE)</f>
        <v>4</v>
      </c>
      <c r="E518" s="114">
        <f>VLOOKUP(A518,DBMS_TYPE_SIZES[],4,FALSE)</f>
        <v>9</v>
      </c>
      <c r="F518" t="s">
        <v>141</v>
      </c>
      <c r="G518" t="s">
        <v>840</v>
      </c>
      <c r="H518" t="s">
        <v>20</v>
      </c>
      <c r="I518">
        <v>10</v>
      </c>
      <c r="J518">
        <v>4</v>
      </c>
    </row>
    <row r="519" spans="1:10">
      <c r="A519" s="112" t="str">
        <f>COL_SIZES[[#This Row],[datatype]]&amp;"_"&amp;COL_SIZES[[#This Row],[column_prec]]&amp;"_"&amp;COL_SIZES[[#This Row],[col_len]]</f>
        <v>int_10_4</v>
      </c>
      <c r="B5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19" s="113">
        <f>VLOOKUP(A519,DBMS_TYPE_SIZES[],2,FALSE)</f>
        <v>9</v>
      </c>
      <c r="D519" s="113">
        <f>VLOOKUP(A519,DBMS_TYPE_SIZES[],3,FALSE)</f>
        <v>4</v>
      </c>
      <c r="E519" s="114">
        <f>VLOOKUP(A519,DBMS_TYPE_SIZES[],4,FALSE)</f>
        <v>9</v>
      </c>
      <c r="F519" t="s">
        <v>141</v>
      </c>
      <c r="G519" t="s">
        <v>72</v>
      </c>
      <c r="H519" t="s">
        <v>20</v>
      </c>
      <c r="I519">
        <v>10</v>
      </c>
      <c r="J519">
        <v>4</v>
      </c>
    </row>
    <row r="520" spans="1:10">
      <c r="A520" s="112" t="str">
        <f>COL_SIZES[[#This Row],[datatype]]&amp;"_"&amp;COL_SIZES[[#This Row],[column_prec]]&amp;"_"&amp;COL_SIZES[[#This Row],[col_len]]</f>
        <v>int_10_4</v>
      </c>
      <c r="B5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0" s="113">
        <f>VLOOKUP(A520,DBMS_TYPE_SIZES[],2,FALSE)</f>
        <v>9</v>
      </c>
      <c r="D520" s="113">
        <f>VLOOKUP(A520,DBMS_TYPE_SIZES[],3,FALSE)</f>
        <v>4</v>
      </c>
      <c r="E520" s="114">
        <f>VLOOKUP(A520,DBMS_TYPE_SIZES[],4,FALSE)</f>
        <v>9</v>
      </c>
      <c r="F520" t="s">
        <v>141</v>
      </c>
      <c r="G520" t="s">
        <v>812</v>
      </c>
      <c r="H520" t="s">
        <v>20</v>
      </c>
      <c r="I520">
        <v>10</v>
      </c>
      <c r="J520">
        <v>4</v>
      </c>
    </row>
    <row r="521" spans="1:10">
      <c r="A521" s="112" t="str">
        <f>COL_SIZES[[#This Row],[datatype]]&amp;"_"&amp;COL_SIZES[[#This Row],[column_prec]]&amp;"_"&amp;COL_SIZES[[#This Row],[col_len]]</f>
        <v>int_10_4</v>
      </c>
      <c r="B5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1" s="113">
        <f>VLOOKUP(A521,DBMS_TYPE_SIZES[],2,FALSE)</f>
        <v>9</v>
      </c>
      <c r="D521" s="113">
        <f>VLOOKUP(A521,DBMS_TYPE_SIZES[],3,FALSE)</f>
        <v>4</v>
      </c>
      <c r="E521" s="114">
        <f>VLOOKUP(A521,DBMS_TYPE_SIZES[],4,FALSE)</f>
        <v>9</v>
      </c>
      <c r="F521" t="s">
        <v>141</v>
      </c>
      <c r="G521" t="s">
        <v>841</v>
      </c>
      <c r="H521" t="s">
        <v>20</v>
      </c>
      <c r="I521">
        <v>10</v>
      </c>
      <c r="J521">
        <v>4</v>
      </c>
    </row>
    <row r="522" spans="1:10">
      <c r="A522" s="112" t="str">
        <f>COL_SIZES[[#This Row],[datatype]]&amp;"_"&amp;COL_SIZES[[#This Row],[column_prec]]&amp;"_"&amp;COL_SIZES[[#This Row],[col_len]]</f>
        <v>int_10_4</v>
      </c>
      <c r="B5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2" s="113">
        <f>VLOOKUP(A522,DBMS_TYPE_SIZES[],2,FALSE)</f>
        <v>9</v>
      </c>
      <c r="D522" s="113">
        <f>VLOOKUP(A522,DBMS_TYPE_SIZES[],3,FALSE)</f>
        <v>4</v>
      </c>
      <c r="E522" s="114">
        <f>VLOOKUP(A522,DBMS_TYPE_SIZES[],4,FALSE)</f>
        <v>9</v>
      </c>
      <c r="F522" t="s">
        <v>141</v>
      </c>
      <c r="G522" t="s">
        <v>252</v>
      </c>
      <c r="H522" t="s">
        <v>20</v>
      </c>
      <c r="I522">
        <v>10</v>
      </c>
      <c r="J522">
        <v>4</v>
      </c>
    </row>
    <row r="523" spans="1:10">
      <c r="A523" s="112" t="str">
        <f>COL_SIZES[[#This Row],[datatype]]&amp;"_"&amp;COL_SIZES[[#This Row],[column_prec]]&amp;"_"&amp;COL_SIZES[[#This Row],[col_len]]</f>
        <v>int_10_4</v>
      </c>
      <c r="B5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3" s="113">
        <f>VLOOKUP(A523,DBMS_TYPE_SIZES[],2,FALSE)</f>
        <v>9</v>
      </c>
      <c r="D523" s="113">
        <f>VLOOKUP(A523,DBMS_TYPE_SIZES[],3,FALSE)</f>
        <v>4</v>
      </c>
      <c r="E523" s="114">
        <f>VLOOKUP(A523,DBMS_TYPE_SIZES[],4,FALSE)</f>
        <v>9</v>
      </c>
      <c r="F523" t="s">
        <v>141</v>
      </c>
      <c r="G523" t="s">
        <v>164</v>
      </c>
      <c r="H523" t="s">
        <v>20</v>
      </c>
      <c r="I523">
        <v>10</v>
      </c>
      <c r="J523">
        <v>4</v>
      </c>
    </row>
    <row r="524" spans="1:10">
      <c r="A524" s="112" t="str">
        <f>COL_SIZES[[#This Row],[datatype]]&amp;"_"&amp;COL_SIZES[[#This Row],[column_prec]]&amp;"_"&amp;COL_SIZES[[#This Row],[col_len]]</f>
        <v>int_10_4</v>
      </c>
      <c r="B5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4" s="113">
        <f>VLOOKUP(A524,DBMS_TYPE_SIZES[],2,FALSE)</f>
        <v>9</v>
      </c>
      <c r="D524" s="113">
        <f>VLOOKUP(A524,DBMS_TYPE_SIZES[],3,FALSE)</f>
        <v>4</v>
      </c>
      <c r="E524" s="114">
        <f>VLOOKUP(A524,DBMS_TYPE_SIZES[],4,FALSE)</f>
        <v>9</v>
      </c>
      <c r="F524" t="s">
        <v>141</v>
      </c>
      <c r="G524" t="s">
        <v>842</v>
      </c>
      <c r="H524" t="s">
        <v>20</v>
      </c>
      <c r="I524">
        <v>10</v>
      </c>
      <c r="J524">
        <v>4</v>
      </c>
    </row>
    <row r="525" spans="1:10">
      <c r="A525" s="112" t="str">
        <f>COL_SIZES[[#This Row],[datatype]]&amp;"_"&amp;COL_SIZES[[#This Row],[column_prec]]&amp;"_"&amp;COL_SIZES[[#This Row],[col_len]]</f>
        <v>datetime_23_8</v>
      </c>
      <c r="B5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25" s="113">
        <f>VLOOKUP(A525,DBMS_TYPE_SIZES[],2,FALSE)</f>
        <v>7</v>
      </c>
      <c r="D525" s="113">
        <f>VLOOKUP(A525,DBMS_TYPE_SIZES[],3,FALSE)</f>
        <v>8</v>
      </c>
      <c r="E525" s="114">
        <f>VLOOKUP(A525,DBMS_TYPE_SIZES[],4,FALSE)</f>
        <v>10</v>
      </c>
      <c r="F525" t="s">
        <v>144</v>
      </c>
      <c r="G525" t="s">
        <v>828</v>
      </c>
      <c r="H525" t="s">
        <v>22</v>
      </c>
      <c r="I525">
        <v>23</v>
      </c>
      <c r="J525">
        <v>8</v>
      </c>
    </row>
    <row r="526" spans="1:10">
      <c r="A526" s="112" t="str">
        <f>COL_SIZES[[#This Row],[datatype]]&amp;"_"&amp;COL_SIZES[[#This Row],[column_prec]]&amp;"_"&amp;COL_SIZES[[#This Row],[col_len]]</f>
        <v>int_10_4</v>
      </c>
      <c r="B5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6" s="113">
        <f>VLOOKUP(A526,DBMS_TYPE_SIZES[],2,FALSE)</f>
        <v>9</v>
      </c>
      <c r="D526" s="113">
        <f>VLOOKUP(A526,DBMS_TYPE_SIZES[],3,FALSE)</f>
        <v>4</v>
      </c>
      <c r="E526" s="114">
        <f>VLOOKUP(A526,DBMS_TYPE_SIZES[],4,FALSE)</f>
        <v>9</v>
      </c>
      <c r="F526" t="s">
        <v>144</v>
      </c>
      <c r="G526" t="s">
        <v>829</v>
      </c>
      <c r="H526" t="s">
        <v>20</v>
      </c>
      <c r="I526">
        <v>10</v>
      </c>
      <c r="J526">
        <v>4</v>
      </c>
    </row>
    <row r="527" spans="1:10">
      <c r="A527" s="112" t="str">
        <f>COL_SIZES[[#This Row],[datatype]]&amp;"_"&amp;COL_SIZES[[#This Row],[column_prec]]&amp;"_"&amp;COL_SIZES[[#This Row],[col_len]]</f>
        <v>int_10_4</v>
      </c>
      <c r="B5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7" s="113">
        <f>VLOOKUP(A527,DBMS_TYPE_SIZES[],2,FALSE)</f>
        <v>9</v>
      </c>
      <c r="D527" s="113">
        <f>VLOOKUP(A527,DBMS_TYPE_SIZES[],3,FALSE)</f>
        <v>4</v>
      </c>
      <c r="E527" s="114">
        <f>VLOOKUP(A527,DBMS_TYPE_SIZES[],4,FALSE)</f>
        <v>9</v>
      </c>
      <c r="F527" t="s">
        <v>144</v>
      </c>
      <c r="G527" t="s">
        <v>142</v>
      </c>
      <c r="H527" t="s">
        <v>20</v>
      </c>
      <c r="I527">
        <v>10</v>
      </c>
      <c r="J527">
        <v>4</v>
      </c>
    </row>
    <row r="528" spans="1:10">
      <c r="A528" s="112" t="str">
        <f>COL_SIZES[[#This Row],[datatype]]&amp;"_"&amp;COL_SIZES[[#This Row],[column_prec]]&amp;"_"&amp;COL_SIZES[[#This Row],[col_len]]</f>
        <v>int_10_4</v>
      </c>
      <c r="B5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8" s="113">
        <f>VLOOKUP(A528,DBMS_TYPE_SIZES[],2,FALSE)</f>
        <v>9</v>
      </c>
      <c r="D528" s="113">
        <f>VLOOKUP(A528,DBMS_TYPE_SIZES[],3,FALSE)</f>
        <v>4</v>
      </c>
      <c r="E528" s="114">
        <f>VLOOKUP(A528,DBMS_TYPE_SIZES[],4,FALSE)</f>
        <v>9</v>
      </c>
      <c r="F528" t="s">
        <v>144</v>
      </c>
      <c r="G528" t="s">
        <v>170</v>
      </c>
      <c r="H528" t="s">
        <v>20</v>
      </c>
      <c r="I528">
        <v>10</v>
      </c>
      <c r="J528">
        <v>4</v>
      </c>
    </row>
    <row r="529" spans="1:10">
      <c r="A529" s="112" t="str">
        <f>COL_SIZES[[#This Row],[datatype]]&amp;"_"&amp;COL_SIZES[[#This Row],[column_prec]]&amp;"_"&amp;COL_SIZES[[#This Row],[col_len]]</f>
        <v>int_10_4</v>
      </c>
      <c r="B5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29" s="113">
        <f>VLOOKUP(A529,DBMS_TYPE_SIZES[],2,FALSE)</f>
        <v>9</v>
      </c>
      <c r="D529" s="113">
        <f>VLOOKUP(A529,DBMS_TYPE_SIZES[],3,FALSE)</f>
        <v>4</v>
      </c>
      <c r="E529" s="114">
        <f>VLOOKUP(A529,DBMS_TYPE_SIZES[],4,FALSE)</f>
        <v>9</v>
      </c>
      <c r="F529" t="s">
        <v>144</v>
      </c>
      <c r="G529" t="s">
        <v>830</v>
      </c>
      <c r="H529" t="s">
        <v>20</v>
      </c>
      <c r="I529">
        <v>10</v>
      </c>
      <c r="J529">
        <v>4</v>
      </c>
    </row>
    <row r="530" spans="1:10">
      <c r="A530" s="112" t="str">
        <f>COL_SIZES[[#This Row],[datatype]]&amp;"_"&amp;COL_SIZES[[#This Row],[column_prec]]&amp;"_"&amp;COL_SIZES[[#This Row],[col_len]]</f>
        <v>int_10_4</v>
      </c>
      <c r="B5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0" s="113">
        <f>VLOOKUP(A530,DBMS_TYPE_SIZES[],2,FALSE)</f>
        <v>9</v>
      </c>
      <c r="D530" s="113">
        <f>VLOOKUP(A530,DBMS_TYPE_SIZES[],3,FALSE)</f>
        <v>4</v>
      </c>
      <c r="E530" s="114">
        <f>VLOOKUP(A530,DBMS_TYPE_SIZES[],4,FALSE)</f>
        <v>9</v>
      </c>
      <c r="F530" t="s">
        <v>144</v>
      </c>
      <c r="G530" t="s">
        <v>590</v>
      </c>
      <c r="H530" t="s">
        <v>20</v>
      </c>
      <c r="I530">
        <v>10</v>
      </c>
      <c r="J530">
        <v>4</v>
      </c>
    </row>
    <row r="531" spans="1:10">
      <c r="A531" s="112" t="str">
        <f>COL_SIZES[[#This Row],[datatype]]&amp;"_"&amp;COL_SIZES[[#This Row],[column_prec]]&amp;"_"&amp;COL_SIZES[[#This Row],[col_len]]</f>
        <v>int_10_4</v>
      </c>
      <c r="B5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1" s="113">
        <f>VLOOKUP(A531,DBMS_TYPE_SIZES[],2,FALSE)</f>
        <v>9</v>
      </c>
      <c r="D531" s="113">
        <f>VLOOKUP(A531,DBMS_TYPE_SIZES[],3,FALSE)</f>
        <v>4</v>
      </c>
      <c r="E531" s="114">
        <f>VLOOKUP(A531,DBMS_TYPE_SIZES[],4,FALSE)</f>
        <v>9</v>
      </c>
      <c r="F531" t="s">
        <v>144</v>
      </c>
      <c r="G531" t="s">
        <v>156</v>
      </c>
      <c r="H531" t="s">
        <v>20</v>
      </c>
      <c r="I531">
        <v>10</v>
      </c>
      <c r="J531">
        <v>4</v>
      </c>
    </row>
    <row r="532" spans="1:10">
      <c r="A532" s="112" t="str">
        <f>COL_SIZES[[#This Row],[datatype]]&amp;"_"&amp;COL_SIZES[[#This Row],[column_prec]]&amp;"_"&amp;COL_SIZES[[#This Row],[col_len]]</f>
        <v>int_10_4</v>
      </c>
      <c r="B5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2" s="113">
        <f>VLOOKUP(A532,DBMS_TYPE_SIZES[],2,FALSE)</f>
        <v>9</v>
      </c>
      <c r="D532" s="113">
        <f>VLOOKUP(A532,DBMS_TYPE_SIZES[],3,FALSE)</f>
        <v>4</v>
      </c>
      <c r="E532" s="114">
        <f>VLOOKUP(A532,DBMS_TYPE_SIZES[],4,FALSE)</f>
        <v>9</v>
      </c>
      <c r="F532" t="s">
        <v>144</v>
      </c>
      <c r="G532" t="s">
        <v>89</v>
      </c>
      <c r="H532" t="s">
        <v>20</v>
      </c>
      <c r="I532">
        <v>10</v>
      </c>
      <c r="J532">
        <v>4</v>
      </c>
    </row>
    <row r="533" spans="1:10">
      <c r="A533" s="112" t="str">
        <f>COL_SIZES[[#This Row],[datatype]]&amp;"_"&amp;COL_SIZES[[#This Row],[column_prec]]&amp;"_"&amp;COL_SIZES[[#This Row],[col_len]]</f>
        <v>int_10_4</v>
      </c>
      <c r="B5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3" s="113">
        <f>VLOOKUP(A533,DBMS_TYPE_SIZES[],2,FALSE)</f>
        <v>9</v>
      </c>
      <c r="D533" s="113">
        <f>VLOOKUP(A533,DBMS_TYPE_SIZES[],3,FALSE)</f>
        <v>4</v>
      </c>
      <c r="E533" s="114">
        <f>VLOOKUP(A533,DBMS_TYPE_SIZES[],4,FALSE)</f>
        <v>9</v>
      </c>
      <c r="F533" t="s">
        <v>144</v>
      </c>
      <c r="G533" t="s">
        <v>225</v>
      </c>
      <c r="H533" t="s">
        <v>20</v>
      </c>
      <c r="I533">
        <v>10</v>
      </c>
      <c r="J533">
        <v>4</v>
      </c>
    </row>
    <row r="534" spans="1:10">
      <c r="A534" s="112" t="str">
        <f>COL_SIZES[[#This Row],[datatype]]&amp;"_"&amp;COL_SIZES[[#This Row],[column_prec]]&amp;"_"&amp;COL_SIZES[[#This Row],[col_len]]</f>
        <v>int_10_4</v>
      </c>
      <c r="B5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4" s="113">
        <f>VLOOKUP(A534,DBMS_TYPE_SIZES[],2,FALSE)</f>
        <v>9</v>
      </c>
      <c r="D534" s="113">
        <f>VLOOKUP(A534,DBMS_TYPE_SIZES[],3,FALSE)</f>
        <v>4</v>
      </c>
      <c r="E534" s="114">
        <f>VLOOKUP(A534,DBMS_TYPE_SIZES[],4,FALSE)</f>
        <v>9</v>
      </c>
      <c r="F534" t="s">
        <v>144</v>
      </c>
      <c r="G534" t="s">
        <v>803</v>
      </c>
      <c r="H534" t="s">
        <v>20</v>
      </c>
      <c r="I534">
        <v>10</v>
      </c>
      <c r="J534">
        <v>4</v>
      </c>
    </row>
    <row r="535" spans="1:10">
      <c r="A535" s="112" t="str">
        <f>COL_SIZES[[#This Row],[datatype]]&amp;"_"&amp;COL_SIZES[[#This Row],[column_prec]]&amp;"_"&amp;COL_SIZES[[#This Row],[col_len]]</f>
        <v>int_10_4</v>
      </c>
      <c r="B5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5" s="113">
        <f>VLOOKUP(A535,DBMS_TYPE_SIZES[],2,FALSE)</f>
        <v>9</v>
      </c>
      <c r="D535" s="113">
        <f>VLOOKUP(A535,DBMS_TYPE_SIZES[],3,FALSE)</f>
        <v>4</v>
      </c>
      <c r="E535" s="114">
        <f>VLOOKUP(A535,DBMS_TYPE_SIZES[],4,FALSE)</f>
        <v>9</v>
      </c>
      <c r="F535" t="s">
        <v>144</v>
      </c>
      <c r="G535" t="s">
        <v>804</v>
      </c>
      <c r="H535" t="s">
        <v>20</v>
      </c>
      <c r="I535">
        <v>10</v>
      </c>
      <c r="J535">
        <v>4</v>
      </c>
    </row>
    <row r="536" spans="1:10">
      <c r="A536" s="112" t="str">
        <f>COL_SIZES[[#This Row],[datatype]]&amp;"_"&amp;COL_SIZES[[#This Row],[column_prec]]&amp;"_"&amp;COL_SIZES[[#This Row],[col_len]]</f>
        <v>int_10_4</v>
      </c>
      <c r="B5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6" s="113">
        <f>VLOOKUP(A536,DBMS_TYPE_SIZES[],2,FALSE)</f>
        <v>9</v>
      </c>
      <c r="D536" s="113">
        <f>VLOOKUP(A536,DBMS_TYPE_SIZES[],3,FALSE)</f>
        <v>4</v>
      </c>
      <c r="E536" s="114">
        <f>VLOOKUP(A536,DBMS_TYPE_SIZES[],4,FALSE)</f>
        <v>9</v>
      </c>
      <c r="F536" t="s">
        <v>144</v>
      </c>
      <c r="G536" t="s">
        <v>152</v>
      </c>
      <c r="H536" t="s">
        <v>20</v>
      </c>
      <c r="I536">
        <v>10</v>
      </c>
      <c r="J536">
        <v>4</v>
      </c>
    </row>
    <row r="537" spans="1:10">
      <c r="A537" s="112" t="str">
        <f>COL_SIZES[[#This Row],[datatype]]&amp;"_"&amp;COL_SIZES[[#This Row],[column_prec]]&amp;"_"&amp;COL_SIZES[[#This Row],[col_len]]</f>
        <v>varchar_0_255</v>
      </c>
      <c r="B53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37" s="113">
        <f>VLOOKUP(A537,DBMS_TYPE_SIZES[],2,FALSE)</f>
        <v>255</v>
      </c>
      <c r="D537" s="113">
        <f>VLOOKUP(A537,DBMS_TYPE_SIZES[],3,FALSE)</f>
        <v>255</v>
      </c>
      <c r="E537" s="114">
        <f>VLOOKUP(A537,DBMS_TYPE_SIZES[],4,FALSE)</f>
        <v>257</v>
      </c>
      <c r="F537" t="s">
        <v>144</v>
      </c>
      <c r="G537" t="s">
        <v>805</v>
      </c>
      <c r="H537" t="s">
        <v>92</v>
      </c>
      <c r="I537">
        <v>0</v>
      </c>
      <c r="J537">
        <v>255</v>
      </c>
    </row>
    <row r="538" spans="1:10">
      <c r="A538" s="112" t="str">
        <f>COL_SIZES[[#This Row],[datatype]]&amp;"_"&amp;COL_SIZES[[#This Row],[column_prec]]&amp;"_"&amp;COL_SIZES[[#This Row],[col_len]]</f>
        <v>varchar_0_255</v>
      </c>
      <c r="B53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38" s="113">
        <f>VLOOKUP(A538,DBMS_TYPE_SIZES[],2,FALSE)</f>
        <v>255</v>
      </c>
      <c r="D538" s="113">
        <f>VLOOKUP(A538,DBMS_TYPE_SIZES[],3,FALSE)</f>
        <v>255</v>
      </c>
      <c r="E538" s="114">
        <f>VLOOKUP(A538,DBMS_TYPE_SIZES[],4,FALSE)</f>
        <v>257</v>
      </c>
      <c r="F538" t="s">
        <v>144</v>
      </c>
      <c r="G538" t="s">
        <v>806</v>
      </c>
      <c r="H538" t="s">
        <v>92</v>
      </c>
      <c r="I538">
        <v>0</v>
      </c>
      <c r="J538">
        <v>255</v>
      </c>
    </row>
    <row r="539" spans="1:10">
      <c r="A539" s="112" t="str">
        <f>COL_SIZES[[#This Row],[datatype]]&amp;"_"&amp;COL_SIZES[[#This Row],[column_prec]]&amp;"_"&amp;COL_SIZES[[#This Row],[col_len]]</f>
        <v>int_10_4</v>
      </c>
      <c r="B5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39" s="113">
        <f>VLOOKUP(A539,DBMS_TYPE_SIZES[],2,FALSE)</f>
        <v>9</v>
      </c>
      <c r="D539" s="113">
        <f>VLOOKUP(A539,DBMS_TYPE_SIZES[],3,FALSE)</f>
        <v>4</v>
      </c>
      <c r="E539" s="114">
        <f>VLOOKUP(A539,DBMS_TYPE_SIZES[],4,FALSE)</f>
        <v>9</v>
      </c>
      <c r="F539" t="s">
        <v>144</v>
      </c>
      <c r="G539" t="s">
        <v>807</v>
      </c>
      <c r="H539" t="s">
        <v>20</v>
      </c>
      <c r="I539">
        <v>10</v>
      </c>
      <c r="J539">
        <v>4</v>
      </c>
    </row>
    <row r="540" spans="1:10">
      <c r="A540" s="112" t="str">
        <f>COL_SIZES[[#This Row],[datatype]]&amp;"_"&amp;COL_SIZES[[#This Row],[column_prec]]&amp;"_"&amp;COL_SIZES[[#This Row],[col_len]]</f>
        <v>bigint_19_8</v>
      </c>
      <c r="B54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40" s="113">
        <f>VLOOKUP(A540,DBMS_TYPE_SIZES[],2,FALSE)</f>
        <v>9</v>
      </c>
      <c r="D540" s="113">
        <f>VLOOKUP(A540,DBMS_TYPE_SIZES[],3,FALSE)</f>
        <v>8</v>
      </c>
      <c r="E540" s="114">
        <f>VLOOKUP(A540,DBMS_TYPE_SIZES[],4,FALSE)</f>
        <v>9</v>
      </c>
      <c r="F540" t="s">
        <v>144</v>
      </c>
      <c r="G540" t="s">
        <v>122</v>
      </c>
      <c r="H540" t="s">
        <v>19</v>
      </c>
      <c r="I540">
        <v>19</v>
      </c>
      <c r="J540">
        <v>8</v>
      </c>
    </row>
    <row r="541" spans="1:10">
      <c r="A541" s="112" t="str">
        <f>COL_SIZES[[#This Row],[datatype]]&amp;"_"&amp;COL_SIZES[[#This Row],[column_prec]]&amp;"_"&amp;COL_SIZES[[#This Row],[col_len]]</f>
        <v>int_10_4</v>
      </c>
      <c r="B5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41" s="113">
        <f>VLOOKUP(A541,DBMS_TYPE_SIZES[],2,FALSE)</f>
        <v>9</v>
      </c>
      <c r="D541" s="113">
        <f>VLOOKUP(A541,DBMS_TYPE_SIZES[],3,FALSE)</f>
        <v>4</v>
      </c>
      <c r="E541" s="114">
        <f>VLOOKUP(A541,DBMS_TYPE_SIZES[],4,FALSE)</f>
        <v>9</v>
      </c>
      <c r="F541" t="s">
        <v>144</v>
      </c>
      <c r="G541" t="s">
        <v>123</v>
      </c>
      <c r="H541" t="s">
        <v>20</v>
      </c>
      <c r="I541">
        <v>10</v>
      </c>
      <c r="J541">
        <v>4</v>
      </c>
    </row>
    <row r="542" spans="1:10">
      <c r="A542" s="112" t="str">
        <f>COL_SIZES[[#This Row],[datatype]]&amp;"_"&amp;COL_SIZES[[#This Row],[column_prec]]&amp;"_"&amp;COL_SIZES[[#This Row],[col_len]]</f>
        <v>int_10_4</v>
      </c>
      <c r="B5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42" s="113">
        <f>VLOOKUP(A542,DBMS_TYPE_SIZES[],2,FALSE)</f>
        <v>9</v>
      </c>
      <c r="D542" s="113">
        <f>VLOOKUP(A542,DBMS_TYPE_SIZES[],3,FALSE)</f>
        <v>4</v>
      </c>
      <c r="E542" s="114">
        <f>VLOOKUP(A542,DBMS_TYPE_SIZES[],4,FALSE)</f>
        <v>9</v>
      </c>
      <c r="F542" t="s">
        <v>144</v>
      </c>
      <c r="G542" t="s">
        <v>808</v>
      </c>
      <c r="H542" t="s">
        <v>20</v>
      </c>
      <c r="I542">
        <v>10</v>
      </c>
      <c r="J542">
        <v>4</v>
      </c>
    </row>
    <row r="543" spans="1:10">
      <c r="A543" s="112" t="str">
        <f>COL_SIZES[[#This Row],[datatype]]&amp;"_"&amp;COL_SIZES[[#This Row],[column_prec]]&amp;"_"&amp;COL_SIZES[[#This Row],[col_len]]</f>
        <v>datetime_23_8</v>
      </c>
      <c r="B54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43" s="113">
        <f>VLOOKUP(A543,DBMS_TYPE_SIZES[],2,FALSE)</f>
        <v>7</v>
      </c>
      <c r="D543" s="113">
        <f>VLOOKUP(A543,DBMS_TYPE_SIZES[],3,FALSE)</f>
        <v>8</v>
      </c>
      <c r="E543" s="114">
        <f>VLOOKUP(A543,DBMS_TYPE_SIZES[],4,FALSE)</f>
        <v>10</v>
      </c>
      <c r="F543" t="s">
        <v>144</v>
      </c>
      <c r="G543" t="s">
        <v>809</v>
      </c>
      <c r="H543" t="s">
        <v>22</v>
      </c>
      <c r="I543">
        <v>23</v>
      </c>
      <c r="J543">
        <v>8</v>
      </c>
    </row>
    <row r="544" spans="1:10">
      <c r="A544" s="112" t="str">
        <f>COL_SIZES[[#This Row],[datatype]]&amp;"_"&amp;COL_SIZES[[#This Row],[column_prec]]&amp;"_"&amp;COL_SIZES[[#This Row],[col_len]]</f>
        <v>bigint_19_8</v>
      </c>
      <c r="B5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44" s="113">
        <f>VLOOKUP(A544,DBMS_TYPE_SIZES[],2,FALSE)</f>
        <v>9</v>
      </c>
      <c r="D544" s="113">
        <f>VLOOKUP(A544,DBMS_TYPE_SIZES[],3,FALSE)</f>
        <v>8</v>
      </c>
      <c r="E544" s="114">
        <f>VLOOKUP(A544,DBMS_TYPE_SIZES[],4,FALSE)</f>
        <v>9</v>
      </c>
      <c r="F544" t="s">
        <v>144</v>
      </c>
      <c r="G544" t="s">
        <v>124</v>
      </c>
      <c r="H544" t="s">
        <v>19</v>
      </c>
      <c r="I544">
        <v>19</v>
      </c>
      <c r="J544">
        <v>8</v>
      </c>
    </row>
    <row r="545" spans="1:10">
      <c r="A545" s="112" t="str">
        <f>COL_SIZES[[#This Row],[datatype]]&amp;"_"&amp;COL_SIZES[[#This Row],[column_prec]]&amp;"_"&amp;COL_SIZES[[#This Row],[col_len]]</f>
        <v>numeric_16_9</v>
      </c>
      <c r="B54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545" s="113">
        <f>VLOOKUP(A545,DBMS_TYPE_SIZES[],2,FALSE)</f>
        <v>9</v>
      </c>
      <c r="D545" s="113">
        <f>VLOOKUP(A545,DBMS_TYPE_SIZES[],3,FALSE)</f>
        <v>9</v>
      </c>
      <c r="E545" s="114">
        <f>VLOOKUP(A545,DBMS_TYPE_SIZES[],4,FALSE)</f>
        <v>9</v>
      </c>
      <c r="F545" t="s">
        <v>144</v>
      </c>
      <c r="G545" t="s">
        <v>102</v>
      </c>
      <c r="H545" t="s">
        <v>67</v>
      </c>
      <c r="I545">
        <v>16</v>
      </c>
      <c r="J545">
        <v>9</v>
      </c>
    </row>
    <row r="546" spans="1:10">
      <c r="A546" s="112" t="str">
        <f>COL_SIZES[[#This Row],[datatype]]&amp;"_"&amp;COL_SIZES[[#This Row],[column_prec]]&amp;"_"&amp;COL_SIZES[[#This Row],[col_len]]</f>
        <v>int_10_4</v>
      </c>
      <c r="B5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46" s="113">
        <f>VLOOKUP(A546,DBMS_TYPE_SIZES[],2,FALSE)</f>
        <v>9</v>
      </c>
      <c r="D546" s="113">
        <f>VLOOKUP(A546,DBMS_TYPE_SIZES[],3,FALSE)</f>
        <v>4</v>
      </c>
      <c r="E546" s="114">
        <f>VLOOKUP(A546,DBMS_TYPE_SIZES[],4,FALSE)</f>
        <v>9</v>
      </c>
      <c r="F546" t="s">
        <v>144</v>
      </c>
      <c r="G546" t="s">
        <v>236</v>
      </c>
      <c r="H546" t="s">
        <v>20</v>
      </c>
      <c r="I546">
        <v>10</v>
      </c>
      <c r="J546">
        <v>4</v>
      </c>
    </row>
    <row r="547" spans="1:10">
      <c r="A547" s="112" t="str">
        <f>COL_SIZES[[#This Row],[datatype]]&amp;"_"&amp;COL_SIZES[[#This Row],[column_prec]]&amp;"_"&amp;COL_SIZES[[#This Row],[col_len]]</f>
        <v>varchar_0_50</v>
      </c>
      <c r="B54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547" s="113">
        <f>VLOOKUP(A547,DBMS_TYPE_SIZES[],2,FALSE)</f>
        <v>50</v>
      </c>
      <c r="D547" s="113">
        <f>VLOOKUP(A547,DBMS_TYPE_SIZES[],3,FALSE)</f>
        <v>50</v>
      </c>
      <c r="E547" s="114">
        <f>VLOOKUP(A547,DBMS_TYPE_SIZES[],4,FALSE)</f>
        <v>52</v>
      </c>
      <c r="F547" t="s">
        <v>144</v>
      </c>
      <c r="G547" t="s">
        <v>171</v>
      </c>
      <c r="H547" t="s">
        <v>92</v>
      </c>
      <c r="I547">
        <v>0</v>
      </c>
      <c r="J547">
        <v>50</v>
      </c>
    </row>
    <row r="548" spans="1:10">
      <c r="A548" s="112" t="str">
        <f>COL_SIZES[[#This Row],[datatype]]&amp;"_"&amp;COL_SIZES[[#This Row],[column_prec]]&amp;"_"&amp;COL_SIZES[[#This Row],[col_len]]</f>
        <v>int_10_4</v>
      </c>
      <c r="B5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48" s="113">
        <f>VLOOKUP(A548,DBMS_TYPE_SIZES[],2,FALSE)</f>
        <v>9</v>
      </c>
      <c r="D548" s="113">
        <f>VLOOKUP(A548,DBMS_TYPE_SIZES[],3,FALSE)</f>
        <v>4</v>
      </c>
      <c r="E548" s="114">
        <f>VLOOKUP(A548,DBMS_TYPE_SIZES[],4,FALSE)</f>
        <v>9</v>
      </c>
      <c r="F548" t="s">
        <v>144</v>
      </c>
      <c r="G548" t="s">
        <v>831</v>
      </c>
      <c r="H548" t="s">
        <v>20</v>
      </c>
      <c r="I548">
        <v>10</v>
      </c>
      <c r="J548">
        <v>4</v>
      </c>
    </row>
    <row r="549" spans="1:10">
      <c r="A549" s="112" t="str">
        <f>COL_SIZES[[#This Row],[datatype]]&amp;"_"&amp;COL_SIZES[[#This Row],[column_prec]]&amp;"_"&amp;COL_SIZES[[#This Row],[col_len]]</f>
        <v>varchar_0_50</v>
      </c>
      <c r="B54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549" s="113">
        <f>VLOOKUP(A549,DBMS_TYPE_SIZES[],2,FALSE)</f>
        <v>50</v>
      </c>
      <c r="D549" s="113">
        <f>VLOOKUP(A549,DBMS_TYPE_SIZES[],3,FALSE)</f>
        <v>50</v>
      </c>
      <c r="E549" s="114">
        <f>VLOOKUP(A549,DBMS_TYPE_SIZES[],4,FALSE)</f>
        <v>52</v>
      </c>
      <c r="F549" t="s">
        <v>144</v>
      </c>
      <c r="G549" t="s">
        <v>143</v>
      </c>
      <c r="H549" t="s">
        <v>92</v>
      </c>
      <c r="I549">
        <v>0</v>
      </c>
      <c r="J549">
        <v>50</v>
      </c>
    </row>
    <row r="550" spans="1:10">
      <c r="A550" s="112" t="str">
        <f>COL_SIZES[[#This Row],[datatype]]&amp;"_"&amp;COL_SIZES[[#This Row],[column_prec]]&amp;"_"&amp;COL_SIZES[[#This Row],[col_len]]</f>
        <v>int_10_4</v>
      </c>
      <c r="B5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0" s="113">
        <f>VLOOKUP(A550,DBMS_TYPE_SIZES[],2,FALSE)</f>
        <v>9</v>
      </c>
      <c r="D550" s="113">
        <f>VLOOKUP(A550,DBMS_TYPE_SIZES[],3,FALSE)</f>
        <v>4</v>
      </c>
      <c r="E550" s="114">
        <f>VLOOKUP(A550,DBMS_TYPE_SIZES[],4,FALSE)</f>
        <v>9</v>
      </c>
      <c r="F550" t="s">
        <v>144</v>
      </c>
      <c r="G550" t="s">
        <v>832</v>
      </c>
      <c r="H550" t="s">
        <v>20</v>
      </c>
      <c r="I550">
        <v>10</v>
      </c>
      <c r="J550">
        <v>4</v>
      </c>
    </row>
    <row r="551" spans="1:10">
      <c r="A551" s="112" t="str">
        <f>COL_SIZES[[#This Row],[datatype]]&amp;"_"&amp;COL_SIZES[[#This Row],[column_prec]]&amp;"_"&amp;COL_SIZES[[#This Row],[col_len]]</f>
        <v>int_10_4</v>
      </c>
      <c r="B5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1" s="113">
        <f>VLOOKUP(A551,DBMS_TYPE_SIZES[],2,FALSE)</f>
        <v>9</v>
      </c>
      <c r="D551" s="113">
        <f>VLOOKUP(A551,DBMS_TYPE_SIZES[],3,FALSE)</f>
        <v>4</v>
      </c>
      <c r="E551" s="114">
        <f>VLOOKUP(A551,DBMS_TYPE_SIZES[],4,FALSE)</f>
        <v>9</v>
      </c>
      <c r="F551" t="s">
        <v>144</v>
      </c>
      <c r="G551" t="s">
        <v>216</v>
      </c>
      <c r="H551" t="s">
        <v>20</v>
      </c>
      <c r="I551">
        <v>10</v>
      </c>
      <c r="J551">
        <v>4</v>
      </c>
    </row>
    <row r="552" spans="1:10">
      <c r="A552" s="112" t="str">
        <f>COL_SIZES[[#This Row],[datatype]]&amp;"_"&amp;COL_SIZES[[#This Row],[column_prec]]&amp;"_"&amp;COL_SIZES[[#This Row],[col_len]]</f>
        <v>datetime_23_8</v>
      </c>
      <c r="B55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52" s="113">
        <f>VLOOKUP(A552,DBMS_TYPE_SIZES[],2,FALSE)</f>
        <v>7</v>
      </c>
      <c r="D552" s="113">
        <f>VLOOKUP(A552,DBMS_TYPE_SIZES[],3,FALSE)</f>
        <v>8</v>
      </c>
      <c r="E552" s="114">
        <f>VLOOKUP(A552,DBMS_TYPE_SIZES[],4,FALSE)</f>
        <v>10</v>
      </c>
      <c r="F552" t="s">
        <v>144</v>
      </c>
      <c r="G552" t="s">
        <v>833</v>
      </c>
      <c r="H552" t="s">
        <v>22</v>
      </c>
      <c r="I552">
        <v>23</v>
      </c>
      <c r="J552">
        <v>8</v>
      </c>
    </row>
    <row r="553" spans="1:10">
      <c r="A553" s="112" t="str">
        <f>COL_SIZES[[#This Row],[datatype]]&amp;"_"&amp;COL_SIZES[[#This Row],[column_prec]]&amp;"_"&amp;COL_SIZES[[#This Row],[col_len]]</f>
        <v>int_10_4</v>
      </c>
      <c r="B5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3" s="113">
        <f>VLOOKUP(A553,DBMS_TYPE_SIZES[],2,FALSE)</f>
        <v>9</v>
      </c>
      <c r="D553" s="113">
        <f>VLOOKUP(A553,DBMS_TYPE_SIZES[],3,FALSE)</f>
        <v>4</v>
      </c>
      <c r="E553" s="114">
        <f>VLOOKUP(A553,DBMS_TYPE_SIZES[],4,FALSE)</f>
        <v>9</v>
      </c>
      <c r="F553" t="s">
        <v>144</v>
      </c>
      <c r="G553" t="s">
        <v>834</v>
      </c>
      <c r="H553" t="s">
        <v>20</v>
      </c>
      <c r="I553">
        <v>10</v>
      </c>
      <c r="J553">
        <v>4</v>
      </c>
    </row>
    <row r="554" spans="1:10">
      <c r="A554" s="112" t="str">
        <f>COL_SIZES[[#This Row],[datatype]]&amp;"_"&amp;COL_SIZES[[#This Row],[column_prec]]&amp;"_"&amp;COL_SIZES[[#This Row],[col_len]]</f>
        <v>int_10_4</v>
      </c>
      <c r="B5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4" s="113">
        <f>VLOOKUP(A554,DBMS_TYPE_SIZES[],2,FALSE)</f>
        <v>9</v>
      </c>
      <c r="D554" s="113">
        <f>VLOOKUP(A554,DBMS_TYPE_SIZES[],3,FALSE)</f>
        <v>4</v>
      </c>
      <c r="E554" s="114">
        <f>VLOOKUP(A554,DBMS_TYPE_SIZES[],4,FALSE)</f>
        <v>9</v>
      </c>
      <c r="F554" t="s">
        <v>144</v>
      </c>
      <c r="G554" t="s">
        <v>835</v>
      </c>
      <c r="H554" t="s">
        <v>20</v>
      </c>
      <c r="I554">
        <v>10</v>
      </c>
      <c r="J554">
        <v>4</v>
      </c>
    </row>
    <row r="555" spans="1:10">
      <c r="A555" s="112" t="str">
        <f>COL_SIZES[[#This Row],[datatype]]&amp;"_"&amp;COL_SIZES[[#This Row],[column_prec]]&amp;"_"&amp;COL_SIZES[[#This Row],[col_len]]</f>
        <v>int_10_4</v>
      </c>
      <c r="B5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5" s="113">
        <f>VLOOKUP(A555,DBMS_TYPE_SIZES[],2,FALSE)</f>
        <v>9</v>
      </c>
      <c r="D555" s="113">
        <f>VLOOKUP(A555,DBMS_TYPE_SIZES[],3,FALSE)</f>
        <v>4</v>
      </c>
      <c r="E555" s="114">
        <f>VLOOKUP(A555,DBMS_TYPE_SIZES[],4,FALSE)</f>
        <v>9</v>
      </c>
      <c r="F555" t="s">
        <v>144</v>
      </c>
      <c r="G555" t="s">
        <v>836</v>
      </c>
      <c r="H555" t="s">
        <v>20</v>
      </c>
      <c r="I555">
        <v>10</v>
      </c>
      <c r="J555">
        <v>4</v>
      </c>
    </row>
    <row r="556" spans="1:10">
      <c r="A556" s="112" t="str">
        <f>COL_SIZES[[#This Row],[datatype]]&amp;"_"&amp;COL_SIZES[[#This Row],[column_prec]]&amp;"_"&amp;COL_SIZES[[#This Row],[col_len]]</f>
        <v>int_10_4</v>
      </c>
      <c r="B5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6" s="113">
        <f>VLOOKUP(A556,DBMS_TYPE_SIZES[],2,FALSE)</f>
        <v>9</v>
      </c>
      <c r="D556" s="113">
        <f>VLOOKUP(A556,DBMS_TYPE_SIZES[],3,FALSE)</f>
        <v>4</v>
      </c>
      <c r="E556" s="114">
        <f>VLOOKUP(A556,DBMS_TYPE_SIZES[],4,FALSE)</f>
        <v>9</v>
      </c>
      <c r="F556" t="s">
        <v>144</v>
      </c>
      <c r="G556" t="s">
        <v>837</v>
      </c>
      <c r="H556" t="s">
        <v>20</v>
      </c>
      <c r="I556">
        <v>10</v>
      </c>
      <c r="J556">
        <v>4</v>
      </c>
    </row>
    <row r="557" spans="1:10">
      <c r="A557" s="112" t="str">
        <f>COL_SIZES[[#This Row],[datatype]]&amp;"_"&amp;COL_SIZES[[#This Row],[column_prec]]&amp;"_"&amp;COL_SIZES[[#This Row],[col_len]]</f>
        <v>int_10_4</v>
      </c>
      <c r="B5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7" s="113">
        <f>VLOOKUP(A557,DBMS_TYPE_SIZES[],2,FALSE)</f>
        <v>9</v>
      </c>
      <c r="D557" s="113">
        <f>VLOOKUP(A557,DBMS_TYPE_SIZES[],3,FALSE)</f>
        <v>4</v>
      </c>
      <c r="E557" s="114">
        <f>VLOOKUP(A557,DBMS_TYPE_SIZES[],4,FALSE)</f>
        <v>9</v>
      </c>
      <c r="F557" t="s">
        <v>144</v>
      </c>
      <c r="G557" t="s">
        <v>838</v>
      </c>
      <c r="H557" t="s">
        <v>20</v>
      </c>
      <c r="I557">
        <v>10</v>
      </c>
      <c r="J557">
        <v>4</v>
      </c>
    </row>
    <row r="558" spans="1:10">
      <c r="A558" s="112" t="str">
        <f>COL_SIZES[[#This Row],[datatype]]&amp;"_"&amp;COL_SIZES[[#This Row],[column_prec]]&amp;"_"&amp;COL_SIZES[[#This Row],[col_len]]</f>
        <v>varchar_0_255</v>
      </c>
      <c r="B55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58" s="113">
        <f>VLOOKUP(A558,DBMS_TYPE_SIZES[],2,FALSE)</f>
        <v>255</v>
      </c>
      <c r="D558" s="113">
        <f>VLOOKUP(A558,DBMS_TYPE_SIZES[],3,FALSE)</f>
        <v>255</v>
      </c>
      <c r="E558" s="114">
        <f>VLOOKUP(A558,DBMS_TYPE_SIZES[],4,FALSE)</f>
        <v>257</v>
      </c>
      <c r="F558" t="s">
        <v>144</v>
      </c>
      <c r="G558" t="s">
        <v>839</v>
      </c>
      <c r="H558" t="s">
        <v>92</v>
      </c>
      <c r="I558">
        <v>0</v>
      </c>
      <c r="J558">
        <v>255</v>
      </c>
    </row>
    <row r="559" spans="1:10">
      <c r="A559" s="112" t="str">
        <f>COL_SIZES[[#This Row],[datatype]]&amp;"_"&amp;COL_SIZES[[#This Row],[column_prec]]&amp;"_"&amp;COL_SIZES[[#This Row],[col_len]]</f>
        <v>int_10_4</v>
      </c>
      <c r="B5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59" s="113">
        <f>VLOOKUP(A559,DBMS_TYPE_SIZES[],2,FALSE)</f>
        <v>9</v>
      </c>
      <c r="D559" s="113">
        <f>VLOOKUP(A559,DBMS_TYPE_SIZES[],3,FALSE)</f>
        <v>4</v>
      </c>
      <c r="E559" s="114">
        <f>VLOOKUP(A559,DBMS_TYPE_SIZES[],4,FALSE)</f>
        <v>9</v>
      </c>
      <c r="F559" t="s">
        <v>144</v>
      </c>
      <c r="G559" t="s">
        <v>840</v>
      </c>
      <c r="H559" t="s">
        <v>20</v>
      </c>
      <c r="I559">
        <v>10</v>
      </c>
      <c r="J559">
        <v>4</v>
      </c>
    </row>
    <row r="560" spans="1:10">
      <c r="A560" s="112" t="str">
        <f>COL_SIZES[[#This Row],[datatype]]&amp;"_"&amp;COL_SIZES[[#This Row],[column_prec]]&amp;"_"&amp;COL_SIZES[[#This Row],[col_len]]</f>
        <v>int_10_4</v>
      </c>
      <c r="B5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0" s="113">
        <f>VLOOKUP(A560,DBMS_TYPE_SIZES[],2,FALSE)</f>
        <v>9</v>
      </c>
      <c r="D560" s="113">
        <f>VLOOKUP(A560,DBMS_TYPE_SIZES[],3,FALSE)</f>
        <v>4</v>
      </c>
      <c r="E560" s="114">
        <f>VLOOKUP(A560,DBMS_TYPE_SIZES[],4,FALSE)</f>
        <v>9</v>
      </c>
      <c r="F560" t="s">
        <v>144</v>
      </c>
      <c r="G560" t="s">
        <v>72</v>
      </c>
      <c r="H560" t="s">
        <v>20</v>
      </c>
      <c r="I560">
        <v>10</v>
      </c>
      <c r="J560">
        <v>4</v>
      </c>
    </row>
    <row r="561" spans="1:10">
      <c r="A561" s="112" t="str">
        <f>COL_SIZES[[#This Row],[datatype]]&amp;"_"&amp;COL_SIZES[[#This Row],[column_prec]]&amp;"_"&amp;COL_SIZES[[#This Row],[col_len]]</f>
        <v>int_10_4</v>
      </c>
      <c r="B5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1" s="113">
        <f>VLOOKUP(A561,DBMS_TYPE_SIZES[],2,FALSE)</f>
        <v>9</v>
      </c>
      <c r="D561" s="113">
        <f>VLOOKUP(A561,DBMS_TYPE_SIZES[],3,FALSE)</f>
        <v>4</v>
      </c>
      <c r="E561" s="114">
        <f>VLOOKUP(A561,DBMS_TYPE_SIZES[],4,FALSE)</f>
        <v>9</v>
      </c>
      <c r="F561" t="s">
        <v>144</v>
      </c>
      <c r="G561" t="s">
        <v>812</v>
      </c>
      <c r="H561" t="s">
        <v>20</v>
      </c>
      <c r="I561">
        <v>10</v>
      </c>
      <c r="J561">
        <v>4</v>
      </c>
    </row>
    <row r="562" spans="1:10">
      <c r="A562" s="112" t="str">
        <f>COL_SIZES[[#This Row],[datatype]]&amp;"_"&amp;COL_SIZES[[#This Row],[column_prec]]&amp;"_"&amp;COL_SIZES[[#This Row],[col_len]]</f>
        <v>int_10_4</v>
      </c>
      <c r="B5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2" s="113">
        <f>VLOOKUP(A562,DBMS_TYPE_SIZES[],2,FALSE)</f>
        <v>9</v>
      </c>
      <c r="D562" s="113">
        <f>VLOOKUP(A562,DBMS_TYPE_SIZES[],3,FALSE)</f>
        <v>4</v>
      </c>
      <c r="E562" s="114">
        <f>VLOOKUP(A562,DBMS_TYPE_SIZES[],4,FALSE)</f>
        <v>9</v>
      </c>
      <c r="F562" t="s">
        <v>144</v>
      </c>
      <c r="G562" t="s">
        <v>841</v>
      </c>
      <c r="H562" t="s">
        <v>20</v>
      </c>
      <c r="I562">
        <v>10</v>
      </c>
      <c r="J562">
        <v>4</v>
      </c>
    </row>
    <row r="563" spans="1:10">
      <c r="A563" s="112" t="str">
        <f>COL_SIZES[[#This Row],[datatype]]&amp;"_"&amp;COL_SIZES[[#This Row],[column_prec]]&amp;"_"&amp;COL_SIZES[[#This Row],[col_len]]</f>
        <v>int_10_4</v>
      </c>
      <c r="B5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3" s="113">
        <f>VLOOKUP(A563,DBMS_TYPE_SIZES[],2,FALSE)</f>
        <v>9</v>
      </c>
      <c r="D563" s="113">
        <f>VLOOKUP(A563,DBMS_TYPE_SIZES[],3,FALSE)</f>
        <v>4</v>
      </c>
      <c r="E563" s="114">
        <f>VLOOKUP(A563,DBMS_TYPE_SIZES[],4,FALSE)</f>
        <v>9</v>
      </c>
      <c r="F563" t="s">
        <v>144</v>
      </c>
      <c r="G563" t="s">
        <v>252</v>
      </c>
      <c r="H563" t="s">
        <v>20</v>
      </c>
      <c r="I563">
        <v>10</v>
      </c>
      <c r="J563">
        <v>4</v>
      </c>
    </row>
    <row r="564" spans="1:10">
      <c r="A564" s="112" t="str">
        <f>COL_SIZES[[#This Row],[datatype]]&amp;"_"&amp;COL_SIZES[[#This Row],[column_prec]]&amp;"_"&amp;COL_SIZES[[#This Row],[col_len]]</f>
        <v>int_10_4</v>
      </c>
      <c r="B5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4" s="113">
        <f>VLOOKUP(A564,DBMS_TYPE_SIZES[],2,FALSE)</f>
        <v>9</v>
      </c>
      <c r="D564" s="113">
        <f>VLOOKUP(A564,DBMS_TYPE_SIZES[],3,FALSE)</f>
        <v>4</v>
      </c>
      <c r="E564" s="114">
        <f>VLOOKUP(A564,DBMS_TYPE_SIZES[],4,FALSE)</f>
        <v>9</v>
      </c>
      <c r="F564" t="s">
        <v>144</v>
      </c>
      <c r="G564" t="s">
        <v>164</v>
      </c>
      <c r="H564" t="s">
        <v>20</v>
      </c>
      <c r="I564">
        <v>10</v>
      </c>
      <c r="J564">
        <v>4</v>
      </c>
    </row>
    <row r="565" spans="1:10">
      <c r="A565" s="112" t="str">
        <f>COL_SIZES[[#This Row],[datatype]]&amp;"_"&amp;COL_SIZES[[#This Row],[column_prec]]&amp;"_"&amp;COL_SIZES[[#This Row],[col_len]]</f>
        <v>int_10_4</v>
      </c>
      <c r="B5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5" s="113">
        <f>VLOOKUP(A565,DBMS_TYPE_SIZES[],2,FALSE)</f>
        <v>9</v>
      </c>
      <c r="D565" s="113">
        <f>VLOOKUP(A565,DBMS_TYPE_SIZES[],3,FALSE)</f>
        <v>4</v>
      </c>
      <c r="E565" s="114">
        <f>VLOOKUP(A565,DBMS_TYPE_SIZES[],4,FALSE)</f>
        <v>9</v>
      </c>
      <c r="F565" t="s">
        <v>144</v>
      </c>
      <c r="G565" t="s">
        <v>842</v>
      </c>
      <c r="H565" t="s">
        <v>20</v>
      </c>
      <c r="I565">
        <v>10</v>
      </c>
      <c r="J565">
        <v>4</v>
      </c>
    </row>
    <row r="566" spans="1:10">
      <c r="A566" s="112" t="str">
        <f>COL_SIZES[[#This Row],[datatype]]&amp;"_"&amp;COL_SIZES[[#This Row],[column_prec]]&amp;"_"&amp;COL_SIZES[[#This Row],[col_len]]</f>
        <v>int_10_4</v>
      </c>
      <c r="B5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6" s="113">
        <f>VLOOKUP(A566,DBMS_TYPE_SIZES[],2,FALSE)</f>
        <v>9</v>
      </c>
      <c r="D566" s="113">
        <f>VLOOKUP(A566,DBMS_TYPE_SIZES[],3,FALSE)</f>
        <v>4</v>
      </c>
      <c r="E566" s="114">
        <f>VLOOKUP(A566,DBMS_TYPE_SIZES[],4,FALSE)</f>
        <v>9</v>
      </c>
      <c r="F566" t="s">
        <v>145</v>
      </c>
      <c r="G566" t="s">
        <v>843</v>
      </c>
      <c r="H566" t="s">
        <v>20</v>
      </c>
      <c r="I566">
        <v>10</v>
      </c>
      <c r="J566">
        <v>4</v>
      </c>
    </row>
    <row r="567" spans="1:10">
      <c r="A567" s="112" t="str">
        <f>COL_SIZES[[#This Row],[datatype]]&amp;"_"&amp;COL_SIZES[[#This Row],[column_prec]]&amp;"_"&amp;COL_SIZES[[#This Row],[col_len]]</f>
        <v>int_10_4</v>
      </c>
      <c r="B5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7" s="113">
        <f>VLOOKUP(A567,DBMS_TYPE_SIZES[],2,FALSE)</f>
        <v>9</v>
      </c>
      <c r="D567" s="113">
        <f>VLOOKUP(A567,DBMS_TYPE_SIZES[],3,FALSE)</f>
        <v>4</v>
      </c>
      <c r="E567" s="114">
        <f>VLOOKUP(A567,DBMS_TYPE_SIZES[],4,FALSE)</f>
        <v>9</v>
      </c>
      <c r="F567" t="s">
        <v>145</v>
      </c>
      <c r="G567" t="s">
        <v>156</v>
      </c>
      <c r="H567" t="s">
        <v>20</v>
      </c>
      <c r="I567">
        <v>10</v>
      </c>
      <c r="J567">
        <v>4</v>
      </c>
    </row>
    <row r="568" spans="1:10">
      <c r="A568" s="112" t="str">
        <f>COL_SIZES[[#This Row],[datatype]]&amp;"_"&amp;COL_SIZES[[#This Row],[column_prec]]&amp;"_"&amp;COL_SIZES[[#This Row],[col_len]]</f>
        <v>datetime_23_8</v>
      </c>
      <c r="B5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68" s="113">
        <f>VLOOKUP(A568,DBMS_TYPE_SIZES[],2,FALSE)</f>
        <v>7</v>
      </c>
      <c r="D568" s="113">
        <f>VLOOKUP(A568,DBMS_TYPE_SIZES[],3,FALSE)</f>
        <v>8</v>
      </c>
      <c r="E568" s="114">
        <f>VLOOKUP(A568,DBMS_TYPE_SIZES[],4,FALSE)</f>
        <v>10</v>
      </c>
      <c r="F568" t="s">
        <v>145</v>
      </c>
      <c r="G568" t="s">
        <v>679</v>
      </c>
      <c r="H568" t="s">
        <v>22</v>
      </c>
      <c r="I568">
        <v>23</v>
      </c>
      <c r="J568">
        <v>8</v>
      </c>
    </row>
    <row r="569" spans="1:10">
      <c r="A569" s="112" t="str">
        <f>COL_SIZES[[#This Row],[datatype]]&amp;"_"&amp;COL_SIZES[[#This Row],[column_prec]]&amp;"_"&amp;COL_SIZES[[#This Row],[col_len]]</f>
        <v>int_10_4</v>
      </c>
      <c r="B5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69" s="113">
        <f>VLOOKUP(A569,DBMS_TYPE_SIZES[],2,FALSE)</f>
        <v>9</v>
      </c>
      <c r="D569" s="113">
        <f>VLOOKUP(A569,DBMS_TYPE_SIZES[],3,FALSE)</f>
        <v>4</v>
      </c>
      <c r="E569" s="114">
        <f>VLOOKUP(A569,DBMS_TYPE_SIZES[],4,FALSE)</f>
        <v>9</v>
      </c>
      <c r="F569" t="s">
        <v>145</v>
      </c>
      <c r="G569" t="s">
        <v>802</v>
      </c>
      <c r="H569" t="s">
        <v>20</v>
      </c>
      <c r="I569">
        <v>10</v>
      </c>
      <c r="J569">
        <v>4</v>
      </c>
    </row>
    <row r="570" spans="1:10">
      <c r="A570" s="112" t="str">
        <f>COL_SIZES[[#This Row],[datatype]]&amp;"_"&amp;COL_SIZES[[#This Row],[column_prec]]&amp;"_"&amp;COL_SIZES[[#This Row],[col_len]]</f>
        <v>int_10_4</v>
      </c>
      <c r="B5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0" s="113">
        <f>VLOOKUP(A570,DBMS_TYPE_SIZES[],2,FALSE)</f>
        <v>9</v>
      </c>
      <c r="D570" s="113">
        <f>VLOOKUP(A570,DBMS_TYPE_SIZES[],3,FALSE)</f>
        <v>4</v>
      </c>
      <c r="E570" s="114">
        <f>VLOOKUP(A570,DBMS_TYPE_SIZES[],4,FALSE)</f>
        <v>9</v>
      </c>
      <c r="F570" t="s">
        <v>145</v>
      </c>
      <c r="G570" t="s">
        <v>154</v>
      </c>
      <c r="H570" t="s">
        <v>20</v>
      </c>
      <c r="I570">
        <v>10</v>
      </c>
      <c r="J570">
        <v>4</v>
      </c>
    </row>
    <row r="571" spans="1:10">
      <c r="A571" s="112" t="str">
        <f>COL_SIZES[[#This Row],[datatype]]&amp;"_"&amp;COL_SIZES[[#This Row],[column_prec]]&amp;"_"&amp;COL_SIZES[[#This Row],[col_len]]</f>
        <v>int_10_4</v>
      </c>
      <c r="B5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1" s="113">
        <f>VLOOKUP(A571,DBMS_TYPE_SIZES[],2,FALSE)</f>
        <v>9</v>
      </c>
      <c r="D571" s="113">
        <f>VLOOKUP(A571,DBMS_TYPE_SIZES[],3,FALSE)</f>
        <v>4</v>
      </c>
      <c r="E571" s="114">
        <f>VLOOKUP(A571,DBMS_TYPE_SIZES[],4,FALSE)</f>
        <v>9</v>
      </c>
      <c r="F571" t="s">
        <v>145</v>
      </c>
      <c r="G571" t="s">
        <v>89</v>
      </c>
      <c r="H571" t="s">
        <v>20</v>
      </c>
      <c r="I571">
        <v>10</v>
      </c>
      <c r="J571">
        <v>4</v>
      </c>
    </row>
    <row r="572" spans="1:10">
      <c r="A572" s="112" t="str">
        <f>COL_SIZES[[#This Row],[datatype]]&amp;"_"&amp;COL_SIZES[[#This Row],[column_prec]]&amp;"_"&amp;COL_SIZES[[#This Row],[col_len]]</f>
        <v>int_10_4</v>
      </c>
      <c r="B5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2" s="113">
        <f>VLOOKUP(A572,DBMS_TYPE_SIZES[],2,FALSE)</f>
        <v>9</v>
      </c>
      <c r="D572" s="113">
        <f>VLOOKUP(A572,DBMS_TYPE_SIZES[],3,FALSE)</f>
        <v>4</v>
      </c>
      <c r="E572" s="114">
        <f>VLOOKUP(A572,DBMS_TYPE_SIZES[],4,FALSE)</f>
        <v>9</v>
      </c>
      <c r="F572" t="s">
        <v>145</v>
      </c>
      <c r="G572" t="s">
        <v>225</v>
      </c>
      <c r="H572" t="s">
        <v>20</v>
      </c>
      <c r="I572">
        <v>10</v>
      </c>
      <c r="J572">
        <v>4</v>
      </c>
    </row>
    <row r="573" spans="1:10">
      <c r="A573" s="112" t="str">
        <f>COL_SIZES[[#This Row],[datatype]]&amp;"_"&amp;COL_SIZES[[#This Row],[column_prec]]&amp;"_"&amp;COL_SIZES[[#This Row],[col_len]]</f>
        <v>int_10_4</v>
      </c>
      <c r="B5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3" s="113">
        <f>VLOOKUP(A573,DBMS_TYPE_SIZES[],2,FALSE)</f>
        <v>9</v>
      </c>
      <c r="D573" s="113">
        <f>VLOOKUP(A573,DBMS_TYPE_SIZES[],3,FALSE)</f>
        <v>4</v>
      </c>
      <c r="E573" s="114">
        <f>VLOOKUP(A573,DBMS_TYPE_SIZES[],4,FALSE)</f>
        <v>9</v>
      </c>
      <c r="F573" t="s">
        <v>145</v>
      </c>
      <c r="G573" t="s">
        <v>844</v>
      </c>
      <c r="H573" t="s">
        <v>20</v>
      </c>
      <c r="I573">
        <v>10</v>
      </c>
      <c r="J573">
        <v>4</v>
      </c>
    </row>
    <row r="574" spans="1:10">
      <c r="A574" s="112" t="str">
        <f>COL_SIZES[[#This Row],[datatype]]&amp;"_"&amp;COL_SIZES[[#This Row],[column_prec]]&amp;"_"&amp;COL_SIZES[[#This Row],[col_len]]</f>
        <v>int_10_4</v>
      </c>
      <c r="B5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4" s="113">
        <f>VLOOKUP(A574,DBMS_TYPE_SIZES[],2,FALSE)</f>
        <v>9</v>
      </c>
      <c r="D574" s="113">
        <f>VLOOKUP(A574,DBMS_TYPE_SIZES[],3,FALSE)</f>
        <v>4</v>
      </c>
      <c r="E574" s="114">
        <f>VLOOKUP(A574,DBMS_TYPE_SIZES[],4,FALSE)</f>
        <v>9</v>
      </c>
      <c r="F574" t="s">
        <v>145</v>
      </c>
      <c r="G574" t="s">
        <v>803</v>
      </c>
      <c r="H574" t="s">
        <v>20</v>
      </c>
      <c r="I574">
        <v>10</v>
      </c>
      <c r="J574">
        <v>4</v>
      </c>
    </row>
    <row r="575" spans="1:10">
      <c r="A575" s="112" t="str">
        <f>COL_SIZES[[#This Row],[datatype]]&amp;"_"&amp;COL_SIZES[[#This Row],[column_prec]]&amp;"_"&amp;COL_SIZES[[#This Row],[col_len]]</f>
        <v>int_10_4</v>
      </c>
      <c r="B5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5" s="113">
        <f>VLOOKUP(A575,DBMS_TYPE_SIZES[],2,FALSE)</f>
        <v>9</v>
      </c>
      <c r="D575" s="113">
        <f>VLOOKUP(A575,DBMS_TYPE_SIZES[],3,FALSE)</f>
        <v>4</v>
      </c>
      <c r="E575" s="114">
        <f>VLOOKUP(A575,DBMS_TYPE_SIZES[],4,FALSE)</f>
        <v>9</v>
      </c>
      <c r="F575" t="s">
        <v>145</v>
      </c>
      <c r="G575" t="s">
        <v>804</v>
      </c>
      <c r="H575" t="s">
        <v>20</v>
      </c>
      <c r="I575">
        <v>10</v>
      </c>
      <c r="J575">
        <v>4</v>
      </c>
    </row>
    <row r="576" spans="1:10">
      <c r="A576" s="112" t="str">
        <f>COL_SIZES[[#This Row],[datatype]]&amp;"_"&amp;COL_SIZES[[#This Row],[column_prec]]&amp;"_"&amp;COL_SIZES[[#This Row],[col_len]]</f>
        <v>int_10_4</v>
      </c>
      <c r="B5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6" s="113">
        <f>VLOOKUP(A576,DBMS_TYPE_SIZES[],2,FALSE)</f>
        <v>9</v>
      </c>
      <c r="D576" s="113">
        <f>VLOOKUP(A576,DBMS_TYPE_SIZES[],3,FALSE)</f>
        <v>4</v>
      </c>
      <c r="E576" s="114">
        <f>VLOOKUP(A576,DBMS_TYPE_SIZES[],4,FALSE)</f>
        <v>9</v>
      </c>
      <c r="F576" t="s">
        <v>145</v>
      </c>
      <c r="G576" t="s">
        <v>152</v>
      </c>
      <c r="H576" t="s">
        <v>20</v>
      </c>
      <c r="I576">
        <v>10</v>
      </c>
      <c r="J576">
        <v>4</v>
      </c>
    </row>
    <row r="577" spans="1:10">
      <c r="A577" s="112" t="str">
        <f>COL_SIZES[[#This Row],[datatype]]&amp;"_"&amp;COL_SIZES[[#This Row],[column_prec]]&amp;"_"&amp;COL_SIZES[[#This Row],[col_len]]</f>
        <v>varchar_0_255</v>
      </c>
      <c r="B5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77" s="113">
        <f>VLOOKUP(A577,DBMS_TYPE_SIZES[],2,FALSE)</f>
        <v>255</v>
      </c>
      <c r="D577" s="113">
        <f>VLOOKUP(A577,DBMS_TYPE_SIZES[],3,FALSE)</f>
        <v>255</v>
      </c>
      <c r="E577" s="114">
        <f>VLOOKUP(A577,DBMS_TYPE_SIZES[],4,FALSE)</f>
        <v>257</v>
      </c>
      <c r="F577" t="s">
        <v>145</v>
      </c>
      <c r="G577" t="s">
        <v>805</v>
      </c>
      <c r="H577" t="s">
        <v>92</v>
      </c>
      <c r="I577">
        <v>0</v>
      </c>
      <c r="J577">
        <v>255</v>
      </c>
    </row>
    <row r="578" spans="1:10">
      <c r="A578" s="112" t="str">
        <f>COL_SIZES[[#This Row],[datatype]]&amp;"_"&amp;COL_SIZES[[#This Row],[column_prec]]&amp;"_"&amp;COL_SIZES[[#This Row],[col_len]]</f>
        <v>varchar_0_255</v>
      </c>
      <c r="B5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78" s="113">
        <f>VLOOKUP(A578,DBMS_TYPE_SIZES[],2,FALSE)</f>
        <v>255</v>
      </c>
      <c r="D578" s="113">
        <f>VLOOKUP(A578,DBMS_TYPE_SIZES[],3,FALSE)</f>
        <v>255</v>
      </c>
      <c r="E578" s="114">
        <f>VLOOKUP(A578,DBMS_TYPE_SIZES[],4,FALSE)</f>
        <v>257</v>
      </c>
      <c r="F578" t="s">
        <v>145</v>
      </c>
      <c r="G578" t="s">
        <v>806</v>
      </c>
      <c r="H578" t="s">
        <v>92</v>
      </c>
      <c r="I578">
        <v>0</v>
      </c>
      <c r="J578">
        <v>255</v>
      </c>
    </row>
    <row r="579" spans="1:10">
      <c r="A579" s="112" t="str">
        <f>COL_SIZES[[#This Row],[datatype]]&amp;"_"&amp;COL_SIZES[[#This Row],[column_prec]]&amp;"_"&amp;COL_SIZES[[#This Row],[col_len]]</f>
        <v>int_10_4</v>
      </c>
      <c r="B5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79" s="113">
        <f>VLOOKUP(A579,DBMS_TYPE_SIZES[],2,FALSE)</f>
        <v>9</v>
      </c>
      <c r="D579" s="113">
        <f>VLOOKUP(A579,DBMS_TYPE_SIZES[],3,FALSE)</f>
        <v>4</v>
      </c>
      <c r="E579" s="114">
        <f>VLOOKUP(A579,DBMS_TYPE_SIZES[],4,FALSE)</f>
        <v>9</v>
      </c>
      <c r="F579" t="s">
        <v>145</v>
      </c>
      <c r="G579" t="s">
        <v>807</v>
      </c>
      <c r="H579" t="s">
        <v>20</v>
      </c>
      <c r="I579">
        <v>10</v>
      </c>
      <c r="J579">
        <v>4</v>
      </c>
    </row>
    <row r="580" spans="1:10">
      <c r="A580" s="112" t="str">
        <f>COL_SIZES[[#This Row],[datatype]]&amp;"_"&amp;COL_SIZES[[#This Row],[column_prec]]&amp;"_"&amp;COL_SIZES[[#This Row],[col_len]]</f>
        <v>bigint_19_8</v>
      </c>
      <c r="B5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80" s="113">
        <f>VLOOKUP(A580,DBMS_TYPE_SIZES[],2,FALSE)</f>
        <v>9</v>
      </c>
      <c r="D580" s="113">
        <f>VLOOKUP(A580,DBMS_TYPE_SIZES[],3,FALSE)</f>
        <v>8</v>
      </c>
      <c r="E580" s="114">
        <f>VLOOKUP(A580,DBMS_TYPE_SIZES[],4,FALSE)</f>
        <v>9</v>
      </c>
      <c r="F580" t="s">
        <v>145</v>
      </c>
      <c r="G580" t="s">
        <v>122</v>
      </c>
      <c r="H580" t="s">
        <v>19</v>
      </c>
      <c r="I580">
        <v>19</v>
      </c>
      <c r="J580">
        <v>8</v>
      </c>
    </row>
    <row r="581" spans="1:10">
      <c r="A581" s="112" t="str">
        <f>COL_SIZES[[#This Row],[datatype]]&amp;"_"&amp;COL_SIZES[[#This Row],[column_prec]]&amp;"_"&amp;COL_SIZES[[#This Row],[col_len]]</f>
        <v>int_10_4</v>
      </c>
      <c r="B5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81" s="113">
        <f>VLOOKUP(A581,DBMS_TYPE_SIZES[],2,FALSE)</f>
        <v>9</v>
      </c>
      <c r="D581" s="113">
        <f>VLOOKUP(A581,DBMS_TYPE_SIZES[],3,FALSE)</f>
        <v>4</v>
      </c>
      <c r="E581" s="114">
        <f>VLOOKUP(A581,DBMS_TYPE_SIZES[],4,FALSE)</f>
        <v>9</v>
      </c>
      <c r="F581" t="s">
        <v>145</v>
      </c>
      <c r="G581" t="s">
        <v>123</v>
      </c>
      <c r="H581" t="s">
        <v>20</v>
      </c>
      <c r="I581">
        <v>10</v>
      </c>
      <c r="J581">
        <v>4</v>
      </c>
    </row>
    <row r="582" spans="1:10">
      <c r="A582" s="112" t="str">
        <f>COL_SIZES[[#This Row],[datatype]]&amp;"_"&amp;COL_SIZES[[#This Row],[column_prec]]&amp;"_"&amp;COL_SIZES[[#This Row],[col_len]]</f>
        <v>int_10_4</v>
      </c>
      <c r="B5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82" s="113">
        <f>VLOOKUP(A582,DBMS_TYPE_SIZES[],2,FALSE)</f>
        <v>9</v>
      </c>
      <c r="D582" s="113">
        <f>VLOOKUP(A582,DBMS_TYPE_SIZES[],3,FALSE)</f>
        <v>4</v>
      </c>
      <c r="E582" s="114">
        <f>VLOOKUP(A582,DBMS_TYPE_SIZES[],4,FALSE)</f>
        <v>9</v>
      </c>
      <c r="F582" t="s">
        <v>145</v>
      </c>
      <c r="G582" t="s">
        <v>808</v>
      </c>
      <c r="H582" t="s">
        <v>20</v>
      </c>
      <c r="I582">
        <v>10</v>
      </c>
      <c r="J582">
        <v>4</v>
      </c>
    </row>
    <row r="583" spans="1:10">
      <c r="A583" s="112" t="str">
        <f>COL_SIZES[[#This Row],[datatype]]&amp;"_"&amp;COL_SIZES[[#This Row],[column_prec]]&amp;"_"&amp;COL_SIZES[[#This Row],[col_len]]</f>
        <v>datetime_23_8</v>
      </c>
      <c r="B5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83" s="113">
        <f>VLOOKUP(A583,DBMS_TYPE_SIZES[],2,FALSE)</f>
        <v>7</v>
      </c>
      <c r="D583" s="113">
        <f>VLOOKUP(A583,DBMS_TYPE_SIZES[],3,FALSE)</f>
        <v>8</v>
      </c>
      <c r="E583" s="114">
        <f>VLOOKUP(A583,DBMS_TYPE_SIZES[],4,FALSE)</f>
        <v>10</v>
      </c>
      <c r="F583" t="s">
        <v>145</v>
      </c>
      <c r="G583" t="s">
        <v>809</v>
      </c>
      <c r="H583" t="s">
        <v>22</v>
      </c>
      <c r="I583">
        <v>23</v>
      </c>
      <c r="J583">
        <v>8</v>
      </c>
    </row>
    <row r="584" spans="1:10">
      <c r="A584" s="112" t="str">
        <f>COL_SIZES[[#This Row],[datatype]]&amp;"_"&amp;COL_SIZES[[#This Row],[column_prec]]&amp;"_"&amp;COL_SIZES[[#This Row],[col_len]]</f>
        <v>bigint_19_8</v>
      </c>
      <c r="B5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84" s="113">
        <f>VLOOKUP(A584,DBMS_TYPE_SIZES[],2,FALSE)</f>
        <v>9</v>
      </c>
      <c r="D584" s="113">
        <f>VLOOKUP(A584,DBMS_TYPE_SIZES[],3,FALSE)</f>
        <v>8</v>
      </c>
      <c r="E584" s="114">
        <f>VLOOKUP(A584,DBMS_TYPE_SIZES[],4,FALSE)</f>
        <v>9</v>
      </c>
      <c r="F584" t="s">
        <v>145</v>
      </c>
      <c r="G584" t="s">
        <v>124</v>
      </c>
      <c r="H584" t="s">
        <v>19</v>
      </c>
      <c r="I584">
        <v>19</v>
      </c>
      <c r="J584">
        <v>8</v>
      </c>
    </row>
    <row r="585" spans="1:10">
      <c r="A585" s="112" t="str">
        <f>COL_SIZES[[#This Row],[datatype]]&amp;"_"&amp;COL_SIZES[[#This Row],[column_prec]]&amp;"_"&amp;COL_SIZES[[#This Row],[col_len]]</f>
        <v>smallint_5_2</v>
      </c>
      <c r="B58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585" s="113">
        <f>VLOOKUP(A585,DBMS_TYPE_SIZES[],2,FALSE)</f>
        <v>5</v>
      </c>
      <c r="D585" s="113">
        <f>VLOOKUP(A585,DBMS_TYPE_SIZES[],3,FALSE)</f>
        <v>2</v>
      </c>
      <c r="E585" s="114">
        <f>VLOOKUP(A585,DBMS_TYPE_SIZES[],4,FALSE)</f>
        <v>5</v>
      </c>
      <c r="F585" t="s">
        <v>145</v>
      </c>
      <c r="G585" t="s">
        <v>845</v>
      </c>
      <c r="H585" t="s">
        <v>21</v>
      </c>
      <c r="I585">
        <v>5</v>
      </c>
      <c r="J585">
        <v>2</v>
      </c>
    </row>
    <row r="586" spans="1:10">
      <c r="A586" s="112" t="str">
        <f>COL_SIZES[[#This Row],[datatype]]&amp;"_"&amp;COL_SIZES[[#This Row],[column_prec]]&amp;"_"&amp;COL_SIZES[[#This Row],[col_len]]</f>
        <v>numeric_16_9</v>
      </c>
      <c r="B58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586" s="113">
        <f>VLOOKUP(A586,DBMS_TYPE_SIZES[],2,FALSE)</f>
        <v>9</v>
      </c>
      <c r="D586" s="113">
        <f>VLOOKUP(A586,DBMS_TYPE_SIZES[],3,FALSE)</f>
        <v>9</v>
      </c>
      <c r="E586" s="114">
        <f>VLOOKUP(A586,DBMS_TYPE_SIZES[],4,FALSE)</f>
        <v>9</v>
      </c>
      <c r="F586" t="s">
        <v>145</v>
      </c>
      <c r="G586" t="s">
        <v>102</v>
      </c>
      <c r="H586" t="s">
        <v>67</v>
      </c>
      <c r="I586">
        <v>16</v>
      </c>
      <c r="J586">
        <v>9</v>
      </c>
    </row>
    <row r="587" spans="1:10">
      <c r="A587" s="112" t="str">
        <f>COL_SIZES[[#This Row],[datatype]]&amp;"_"&amp;COL_SIZES[[#This Row],[column_prec]]&amp;"_"&amp;COL_SIZES[[#This Row],[col_len]]</f>
        <v>varchar_0_255</v>
      </c>
      <c r="B58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87" s="113">
        <f>VLOOKUP(A587,DBMS_TYPE_SIZES[],2,FALSE)</f>
        <v>255</v>
      </c>
      <c r="D587" s="113">
        <f>VLOOKUP(A587,DBMS_TYPE_SIZES[],3,FALSE)</f>
        <v>255</v>
      </c>
      <c r="E587" s="114">
        <f>VLOOKUP(A587,DBMS_TYPE_SIZES[],4,FALSE)</f>
        <v>257</v>
      </c>
      <c r="F587" t="s">
        <v>145</v>
      </c>
      <c r="G587" t="s">
        <v>846</v>
      </c>
      <c r="H587" t="s">
        <v>92</v>
      </c>
      <c r="I587">
        <v>0</v>
      </c>
      <c r="J587">
        <v>255</v>
      </c>
    </row>
    <row r="588" spans="1:10">
      <c r="A588" s="112" t="str">
        <f>COL_SIZES[[#This Row],[datatype]]&amp;"_"&amp;COL_SIZES[[#This Row],[column_prec]]&amp;"_"&amp;COL_SIZES[[#This Row],[col_len]]</f>
        <v>int_10_4</v>
      </c>
      <c r="B5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88" s="113">
        <f>VLOOKUP(A588,DBMS_TYPE_SIZES[],2,FALSE)</f>
        <v>9</v>
      </c>
      <c r="D588" s="113">
        <f>VLOOKUP(A588,DBMS_TYPE_SIZES[],3,FALSE)</f>
        <v>4</v>
      </c>
      <c r="E588" s="114">
        <f>VLOOKUP(A588,DBMS_TYPE_SIZES[],4,FALSE)</f>
        <v>9</v>
      </c>
      <c r="F588" t="s">
        <v>145</v>
      </c>
      <c r="G588" t="s">
        <v>831</v>
      </c>
      <c r="H588" t="s">
        <v>20</v>
      </c>
      <c r="I588">
        <v>10</v>
      </c>
      <c r="J588">
        <v>4</v>
      </c>
    </row>
    <row r="589" spans="1:10">
      <c r="A589" s="112" t="str">
        <f>COL_SIZES[[#This Row],[datatype]]&amp;"_"&amp;COL_SIZES[[#This Row],[column_prec]]&amp;"_"&amp;COL_SIZES[[#This Row],[col_len]]</f>
        <v>int_10_4</v>
      </c>
      <c r="B5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89" s="113">
        <f>VLOOKUP(A589,DBMS_TYPE_SIZES[],2,FALSE)</f>
        <v>9</v>
      </c>
      <c r="D589" s="113">
        <f>VLOOKUP(A589,DBMS_TYPE_SIZES[],3,FALSE)</f>
        <v>4</v>
      </c>
      <c r="E589" s="114">
        <f>VLOOKUP(A589,DBMS_TYPE_SIZES[],4,FALSE)</f>
        <v>9</v>
      </c>
      <c r="F589" t="s">
        <v>145</v>
      </c>
      <c r="G589" t="s">
        <v>838</v>
      </c>
      <c r="H589" t="s">
        <v>20</v>
      </c>
      <c r="I589">
        <v>10</v>
      </c>
      <c r="J589">
        <v>4</v>
      </c>
    </row>
    <row r="590" spans="1:10">
      <c r="A590" s="112" t="str">
        <f>COL_SIZES[[#This Row],[datatype]]&amp;"_"&amp;COL_SIZES[[#This Row],[column_prec]]&amp;"_"&amp;COL_SIZES[[#This Row],[col_len]]</f>
        <v>int_10_4</v>
      </c>
      <c r="B5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0" s="113">
        <f>VLOOKUP(A590,DBMS_TYPE_SIZES[],2,FALSE)</f>
        <v>9</v>
      </c>
      <c r="D590" s="113">
        <f>VLOOKUP(A590,DBMS_TYPE_SIZES[],3,FALSE)</f>
        <v>4</v>
      </c>
      <c r="E590" s="114">
        <f>VLOOKUP(A590,DBMS_TYPE_SIZES[],4,FALSE)</f>
        <v>9</v>
      </c>
      <c r="F590" t="s">
        <v>145</v>
      </c>
      <c r="G590" t="s">
        <v>840</v>
      </c>
      <c r="H590" t="s">
        <v>20</v>
      </c>
      <c r="I590">
        <v>10</v>
      </c>
      <c r="J590">
        <v>4</v>
      </c>
    </row>
    <row r="591" spans="1:10">
      <c r="A591" s="112" t="str">
        <f>COL_SIZES[[#This Row],[datatype]]&amp;"_"&amp;COL_SIZES[[#This Row],[column_prec]]&amp;"_"&amp;COL_SIZES[[#This Row],[col_len]]</f>
        <v>varchar_0_50</v>
      </c>
      <c r="B59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591" s="113">
        <f>VLOOKUP(A591,DBMS_TYPE_SIZES[],2,FALSE)</f>
        <v>50</v>
      </c>
      <c r="D591" s="113">
        <f>VLOOKUP(A591,DBMS_TYPE_SIZES[],3,FALSE)</f>
        <v>50</v>
      </c>
      <c r="E591" s="114">
        <f>VLOOKUP(A591,DBMS_TYPE_SIZES[],4,FALSE)</f>
        <v>52</v>
      </c>
      <c r="F591" t="s">
        <v>145</v>
      </c>
      <c r="G591" t="s">
        <v>847</v>
      </c>
      <c r="H591" t="s">
        <v>92</v>
      </c>
      <c r="I591">
        <v>0</v>
      </c>
      <c r="J591">
        <v>50</v>
      </c>
    </row>
    <row r="592" spans="1:10">
      <c r="A592" s="112" t="str">
        <f>COL_SIZES[[#This Row],[datatype]]&amp;"_"&amp;COL_SIZES[[#This Row],[column_prec]]&amp;"_"&amp;COL_SIZES[[#This Row],[col_len]]</f>
        <v>int_10_4</v>
      </c>
      <c r="B5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2" s="113">
        <f>VLOOKUP(A592,DBMS_TYPE_SIZES[],2,FALSE)</f>
        <v>9</v>
      </c>
      <c r="D592" s="113">
        <f>VLOOKUP(A592,DBMS_TYPE_SIZES[],3,FALSE)</f>
        <v>4</v>
      </c>
      <c r="E592" s="114">
        <f>VLOOKUP(A592,DBMS_TYPE_SIZES[],4,FALSE)</f>
        <v>9</v>
      </c>
      <c r="F592" t="s">
        <v>145</v>
      </c>
      <c r="G592" t="s">
        <v>72</v>
      </c>
      <c r="H592" t="s">
        <v>20</v>
      </c>
      <c r="I592">
        <v>10</v>
      </c>
      <c r="J592">
        <v>4</v>
      </c>
    </row>
    <row r="593" spans="1:10">
      <c r="A593" s="112" t="str">
        <f>COL_SIZES[[#This Row],[datatype]]&amp;"_"&amp;COL_SIZES[[#This Row],[column_prec]]&amp;"_"&amp;COL_SIZES[[#This Row],[col_len]]</f>
        <v>datetime_23_8</v>
      </c>
      <c r="B59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593" s="113">
        <f>VLOOKUP(A593,DBMS_TYPE_SIZES[],2,FALSE)</f>
        <v>7</v>
      </c>
      <c r="D593" s="113">
        <f>VLOOKUP(A593,DBMS_TYPE_SIZES[],3,FALSE)</f>
        <v>8</v>
      </c>
      <c r="E593" s="114">
        <f>VLOOKUP(A593,DBMS_TYPE_SIZES[],4,FALSE)</f>
        <v>10</v>
      </c>
      <c r="F593" t="s">
        <v>145</v>
      </c>
      <c r="G593" t="s">
        <v>816</v>
      </c>
      <c r="H593" t="s">
        <v>22</v>
      </c>
      <c r="I593">
        <v>23</v>
      </c>
      <c r="J593">
        <v>8</v>
      </c>
    </row>
    <row r="594" spans="1:10">
      <c r="A594" s="112" t="str">
        <f>COL_SIZES[[#This Row],[datatype]]&amp;"_"&amp;COL_SIZES[[#This Row],[column_prec]]&amp;"_"&amp;COL_SIZES[[#This Row],[col_len]]</f>
        <v>int_10_4</v>
      </c>
      <c r="B5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4" s="113">
        <f>VLOOKUP(A594,DBMS_TYPE_SIZES[],2,FALSE)</f>
        <v>9</v>
      </c>
      <c r="D594" s="113">
        <f>VLOOKUP(A594,DBMS_TYPE_SIZES[],3,FALSE)</f>
        <v>4</v>
      </c>
      <c r="E594" s="114">
        <f>VLOOKUP(A594,DBMS_TYPE_SIZES[],4,FALSE)</f>
        <v>9</v>
      </c>
      <c r="F594" t="s">
        <v>145</v>
      </c>
      <c r="G594" t="s">
        <v>817</v>
      </c>
      <c r="H594" t="s">
        <v>20</v>
      </c>
      <c r="I594">
        <v>10</v>
      </c>
      <c r="J594">
        <v>4</v>
      </c>
    </row>
    <row r="595" spans="1:10">
      <c r="A595" s="112" t="str">
        <f>COL_SIZES[[#This Row],[datatype]]&amp;"_"&amp;COL_SIZES[[#This Row],[column_prec]]&amp;"_"&amp;COL_SIZES[[#This Row],[col_len]]</f>
        <v>int_10_4</v>
      </c>
      <c r="B5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5" s="113">
        <f>VLOOKUP(A595,DBMS_TYPE_SIZES[],2,FALSE)</f>
        <v>9</v>
      </c>
      <c r="D595" s="113">
        <f>VLOOKUP(A595,DBMS_TYPE_SIZES[],3,FALSE)</f>
        <v>4</v>
      </c>
      <c r="E595" s="114">
        <f>VLOOKUP(A595,DBMS_TYPE_SIZES[],4,FALSE)</f>
        <v>9</v>
      </c>
      <c r="F595" t="s">
        <v>145</v>
      </c>
      <c r="G595" t="s">
        <v>146</v>
      </c>
      <c r="H595" t="s">
        <v>20</v>
      </c>
      <c r="I595">
        <v>10</v>
      </c>
      <c r="J595">
        <v>4</v>
      </c>
    </row>
    <row r="596" spans="1:10">
      <c r="A596" s="112" t="str">
        <f>COL_SIZES[[#This Row],[datatype]]&amp;"_"&amp;COL_SIZES[[#This Row],[column_prec]]&amp;"_"&amp;COL_SIZES[[#This Row],[col_len]]</f>
        <v>int_10_4</v>
      </c>
      <c r="B5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6" s="113">
        <f>VLOOKUP(A596,DBMS_TYPE_SIZES[],2,FALSE)</f>
        <v>9</v>
      </c>
      <c r="D596" s="113">
        <f>VLOOKUP(A596,DBMS_TYPE_SIZES[],3,FALSE)</f>
        <v>4</v>
      </c>
      <c r="E596" s="114">
        <f>VLOOKUP(A596,DBMS_TYPE_SIZES[],4,FALSE)</f>
        <v>9</v>
      </c>
      <c r="F596" t="s">
        <v>145</v>
      </c>
      <c r="G596" t="s">
        <v>164</v>
      </c>
      <c r="H596" t="s">
        <v>20</v>
      </c>
      <c r="I596">
        <v>10</v>
      </c>
      <c r="J596">
        <v>4</v>
      </c>
    </row>
    <row r="597" spans="1:10">
      <c r="A597" s="112" t="str">
        <f>COL_SIZES[[#This Row],[datatype]]&amp;"_"&amp;COL_SIZES[[#This Row],[column_prec]]&amp;"_"&amp;COL_SIZES[[#This Row],[col_len]]</f>
        <v>varchar_0_255</v>
      </c>
      <c r="B5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597" s="113">
        <f>VLOOKUP(A597,DBMS_TYPE_SIZES[],2,FALSE)</f>
        <v>255</v>
      </c>
      <c r="D597" s="113">
        <f>VLOOKUP(A597,DBMS_TYPE_SIZES[],3,FALSE)</f>
        <v>255</v>
      </c>
      <c r="E597" s="114">
        <f>VLOOKUP(A597,DBMS_TYPE_SIZES[],4,FALSE)</f>
        <v>257</v>
      </c>
      <c r="F597" t="s">
        <v>145</v>
      </c>
      <c r="G597" t="s">
        <v>848</v>
      </c>
      <c r="H597" t="s">
        <v>92</v>
      </c>
      <c r="I597">
        <v>0</v>
      </c>
      <c r="J597">
        <v>255</v>
      </c>
    </row>
    <row r="598" spans="1:10">
      <c r="A598" s="112" t="str">
        <f>COL_SIZES[[#This Row],[datatype]]&amp;"_"&amp;COL_SIZES[[#This Row],[column_prec]]&amp;"_"&amp;COL_SIZES[[#This Row],[col_len]]</f>
        <v>int_10_4</v>
      </c>
      <c r="B5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8" s="113">
        <f>VLOOKUP(A598,DBMS_TYPE_SIZES[],2,FALSE)</f>
        <v>9</v>
      </c>
      <c r="D598" s="113">
        <f>VLOOKUP(A598,DBMS_TYPE_SIZES[],3,FALSE)</f>
        <v>4</v>
      </c>
      <c r="E598" s="114">
        <f>VLOOKUP(A598,DBMS_TYPE_SIZES[],4,FALSE)</f>
        <v>9</v>
      </c>
      <c r="F598" t="s">
        <v>145</v>
      </c>
      <c r="G598" t="s">
        <v>842</v>
      </c>
      <c r="H598" t="s">
        <v>20</v>
      </c>
      <c r="I598">
        <v>10</v>
      </c>
      <c r="J598">
        <v>4</v>
      </c>
    </row>
    <row r="599" spans="1:10">
      <c r="A599" s="112" t="str">
        <f>COL_SIZES[[#This Row],[datatype]]&amp;"_"&amp;COL_SIZES[[#This Row],[column_prec]]&amp;"_"&amp;COL_SIZES[[#This Row],[col_len]]</f>
        <v>int_10_4</v>
      </c>
      <c r="B5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599" s="113">
        <f>VLOOKUP(A599,DBMS_TYPE_SIZES[],2,FALSE)</f>
        <v>9</v>
      </c>
      <c r="D599" s="113">
        <f>VLOOKUP(A599,DBMS_TYPE_SIZES[],3,FALSE)</f>
        <v>4</v>
      </c>
      <c r="E599" s="114">
        <f>VLOOKUP(A599,DBMS_TYPE_SIZES[],4,FALSE)</f>
        <v>9</v>
      </c>
      <c r="F599" t="s">
        <v>147</v>
      </c>
      <c r="G599" t="s">
        <v>843</v>
      </c>
      <c r="H599" t="s">
        <v>20</v>
      </c>
      <c r="I599">
        <v>10</v>
      </c>
      <c r="J599">
        <v>4</v>
      </c>
    </row>
    <row r="600" spans="1:10">
      <c r="A600" s="112" t="str">
        <f>COL_SIZES[[#This Row],[datatype]]&amp;"_"&amp;COL_SIZES[[#This Row],[column_prec]]&amp;"_"&amp;COL_SIZES[[#This Row],[col_len]]</f>
        <v>int_10_4</v>
      </c>
      <c r="B6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0" s="113">
        <f>VLOOKUP(A600,DBMS_TYPE_SIZES[],2,FALSE)</f>
        <v>9</v>
      </c>
      <c r="D600" s="113">
        <f>VLOOKUP(A600,DBMS_TYPE_SIZES[],3,FALSE)</f>
        <v>4</v>
      </c>
      <c r="E600" s="114">
        <f>VLOOKUP(A600,DBMS_TYPE_SIZES[],4,FALSE)</f>
        <v>9</v>
      </c>
      <c r="F600" t="s">
        <v>147</v>
      </c>
      <c r="G600" t="s">
        <v>156</v>
      </c>
      <c r="H600" t="s">
        <v>20</v>
      </c>
      <c r="I600">
        <v>10</v>
      </c>
      <c r="J600">
        <v>4</v>
      </c>
    </row>
    <row r="601" spans="1:10">
      <c r="A601" s="112" t="str">
        <f>COL_SIZES[[#This Row],[datatype]]&amp;"_"&amp;COL_SIZES[[#This Row],[column_prec]]&amp;"_"&amp;COL_SIZES[[#This Row],[col_len]]</f>
        <v>datetime_23_8</v>
      </c>
      <c r="B6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01" s="113">
        <f>VLOOKUP(A601,DBMS_TYPE_SIZES[],2,FALSE)</f>
        <v>7</v>
      </c>
      <c r="D601" s="113">
        <f>VLOOKUP(A601,DBMS_TYPE_SIZES[],3,FALSE)</f>
        <v>8</v>
      </c>
      <c r="E601" s="114">
        <f>VLOOKUP(A601,DBMS_TYPE_SIZES[],4,FALSE)</f>
        <v>10</v>
      </c>
      <c r="F601" t="s">
        <v>147</v>
      </c>
      <c r="G601" t="s">
        <v>679</v>
      </c>
      <c r="H601" t="s">
        <v>22</v>
      </c>
      <c r="I601">
        <v>23</v>
      </c>
      <c r="J601">
        <v>8</v>
      </c>
    </row>
    <row r="602" spans="1:10">
      <c r="A602" s="112" t="str">
        <f>COL_SIZES[[#This Row],[datatype]]&amp;"_"&amp;COL_SIZES[[#This Row],[column_prec]]&amp;"_"&amp;COL_SIZES[[#This Row],[col_len]]</f>
        <v>int_10_4</v>
      </c>
      <c r="B6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2" s="113">
        <f>VLOOKUP(A602,DBMS_TYPE_SIZES[],2,FALSE)</f>
        <v>9</v>
      </c>
      <c r="D602" s="113">
        <f>VLOOKUP(A602,DBMS_TYPE_SIZES[],3,FALSE)</f>
        <v>4</v>
      </c>
      <c r="E602" s="114">
        <f>VLOOKUP(A602,DBMS_TYPE_SIZES[],4,FALSE)</f>
        <v>9</v>
      </c>
      <c r="F602" t="s">
        <v>147</v>
      </c>
      <c r="G602" t="s">
        <v>802</v>
      </c>
      <c r="H602" t="s">
        <v>20</v>
      </c>
      <c r="I602">
        <v>10</v>
      </c>
      <c r="J602">
        <v>4</v>
      </c>
    </row>
    <row r="603" spans="1:10">
      <c r="A603" s="112" t="str">
        <f>COL_SIZES[[#This Row],[datatype]]&amp;"_"&amp;COL_SIZES[[#This Row],[column_prec]]&amp;"_"&amp;COL_SIZES[[#This Row],[col_len]]</f>
        <v>int_10_4</v>
      </c>
      <c r="B6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3" s="113">
        <f>VLOOKUP(A603,DBMS_TYPE_SIZES[],2,FALSE)</f>
        <v>9</v>
      </c>
      <c r="D603" s="113">
        <f>VLOOKUP(A603,DBMS_TYPE_SIZES[],3,FALSE)</f>
        <v>4</v>
      </c>
      <c r="E603" s="114">
        <f>VLOOKUP(A603,DBMS_TYPE_SIZES[],4,FALSE)</f>
        <v>9</v>
      </c>
      <c r="F603" t="s">
        <v>147</v>
      </c>
      <c r="G603" t="s">
        <v>154</v>
      </c>
      <c r="H603" t="s">
        <v>20</v>
      </c>
      <c r="I603">
        <v>10</v>
      </c>
      <c r="J603">
        <v>4</v>
      </c>
    </row>
    <row r="604" spans="1:10">
      <c r="A604" s="112" t="str">
        <f>COL_SIZES[[#This Row],[datatype]]&amp;"_"&amp;COL_SIZES[[#This Row],[column_prec]]&amp;"_"&amp;COL_SIZES[[#This Row],[col_len]]</f>
        <v>int_10_4</v>
      </c>
      <c r="B6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4" s="113">
        <f>VLOOKUP(A604,DBMS_TYPE_SIZES[],2,FALSE)</f>
        <v>9</v>
      </c>
      <c r="D604" s="113">
        <f>VLOOKUP(A604,DBMS_TYPE_SIZES[],3,FALSE)</f>
        <v>4</v>
      </c>
      <c r="E604" s="114">
        <f>VLOOKUP(A604,DBMS_TYPE_SIZES[],4,FALSE)</f>
        <v>9</v>
      </c>
      <c r="F604" t="s">
        <v>147</v>
      </c>
      <c r="G604" t="s">
        <v>89</v>
      </c>
      <c r="H604" t="s">
        <v>20</v>
      </c>
      <c r="I604">
        <v>10</v>
      </c>
      <c r="J604">
        <v>4</v>
      </c>
    </row>
    <row r="605" spans="1:10">
      <c r="A605" s="112" t="str">
        <f>COL_SIZES[[#This Row],[datatype]]&amp;"_"&amp;COL_SIZES[[#This Row],[column_prec]]&amp;"_"&amp;COL_SIZES[[#This Row],[col_len]]</f>
        <v>int_10_4</v>
      </c>
      <c r="B6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5" s="113">
        <f>VLOOKUP(A605,DBMS_TYPE_SIZES[],2,FALSE)</f>
        <v>9</v>
      </c>
      <c r="D605" s="113">
        <f>VLOOKUP(A605,DBMS_TYPE_SIZES[],3,FALSE)</f>
        <v>4</v>
      </c>
      <c r="E605" s="114">
        <f>VLOOKUP(A605,DBMS_TYPE_SIZES[],4,FALSE)</f>
        <v>9</v>
      </c>
      <c r="F605" t="s">
        <v>147</v>
      </c>
      <c r="G605" t="s">
        <v>225</v>
      </c>
      <c r="H605" t="s">
        <v>20</v>
      </c>
      <c r="I605">
        <v>10</v>
      </c>
      <c r="J605">
        <v>4</v>
      </c>
    </row>
    <row r="606" spans="1:10">
      <c r="A606" s="112" t="str">
        <f>COL_SIZES[[#This Row],[datatype]]&amp;"_"&amp;COL_SIZES[[#This Row],[column_prec]]&amp;"_"&amp;COL_SIZES[[#This Row],[col_len]]</f>
        <v>int_10_4</v>
      </c>
      <c r="B6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6" s="113">
        <f>VLOOKUP(A606,DBMS_TYPE_SIZES[],2,FALSE)</f>
        <v>9</v>
      </c>
      <c r="D606" s="113">
        <f>VLOOKUP(A606,DBMS_TYPE_SIZES[],3,FALSE)</f>
        <v>4</v>
      </c>
      <c r="E606" s="114">
        <f>VLOOKUP(A606,DBMS_TYPE_SIZES[],4,FALSE)</f>
        <v>9</v>
      </c>
      <c r="F606" t="s">
        <v>147</v>
      </c>
      <c r="G606" t="s">
        <v>844</v>
      </c>
      <c r="H606" t="s">
        <v>20</v>
      </c>
      <c r="I606">
        <v>10</v>
      </c>
      <c r="J606">
        <v>4</v>
      </c>
    </row>
    <row r="607" spans="1:10">
      <c r="A607" s="112" t="str">
        <f>COL_SIZES[[#This Row],[datatype]]&amp;"_"&amp;COL_SIZES[[#This Row],[column_prec]]&amp;"_"&amp;COL_SIZES[[#This Row],[col_len]]</f>
        <v>int_10_4</v>
      </c>
      <c r="B6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7" s="113">
        <f>VLOOKUP(A607,DBMS_TYPE_SIZES[],2,FALSE)</f>
        <v>9</v>
      </c>
      <c r="D607" s="113">
        <f>VLOOKUP(A607,DBMS_TYPE_SIZES[],3,FALSE)</f>
        <v>4</v>
      </c>
      <c r="E607" s="114">
        <f>VLOOKUP(A607,DBMS_TYPE_SIZES[],4,FALSE)</f>
        <v>9</v>
      </c>
      <c r="F607" t="s">
        <v>147</v>
      </c>
      <c r="G607" t="s">
        <v>803</v>
      </c>
      <c r="H607" t="s">
        <v>20</v>
      </c>
      <c r="I607">
        <v>10</v>
      </c>
      <c r="J607">
        <v>4</v>
      </c>
    </row>
    <row r="608" spans="1:10">
      <c r="A608" s="112" t="str">
        <f>COL_SIZES[[#This Row],[datatype]]&amp;"_"&amp;COL_SIZES[[#This Row],[column_prec]]&amp;"_"&amp;COL_SIZES[[#This Row],[col_len]]</f>
        <v>int_10_4</v>
      </c>
      <c r="B6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8" s="113">
        <f>VLOOKUP(A608,DBMS_TYPE_SIZES[],2,FALSE)</f>
        <v>9</v>
      </c>
      <c r="D608" s="113">
        <f>VLOOKUP(A608,DBMS_TYPE_SIZES[],3,FALSE)</f>
        <v>4</v>
      </c>
      <c r="E608" s="114">
        <f>VLOOKUP(A608,DBMS_TYPE_SIZES[],4,FALSE)</f>
        <v>9</v>
      </c>
      <c r="F608" t="s">
        <v>147</v>
      </c>
      <c r="G608" t="s">
        <v>804</v>
      </c>
      <c r="H608" t="s">
        <v>20</v>
      </c>
      <c r="I608">
        <v>10</v>
      </c>
      <c r="J608">
        <v>4</v>
      </c>
    </row>
    <row r="609" spans="1:10">
      <c r="A609" s="112" t="str">
        <f>COL_SIZES[[#This Row],[datatype]]&amp;"_"&amp;COL_SIZES[[#This Row],[column_prec]]&amp;"_"&amp;COL_SIZES[[#This Row],[col_len]]</f>
        <v>int_10_4</v>
      </c>
      <c r="B6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09" s="113">
        <f>VLOOKUP(A609,DBMS_TYPE_SIZES[],2,FALSE)</f>
        <v>9</v>
      </c>
      <c r="D609" s="113">
        <f>VLOOKUP(A609,DBMS_TYPE_SIZES[],3,FALSE)</f>
        <v>4</v>
      </c>
      <c r="E609" s="114">
        <f>VLOOKUP(A609,DBMS_TYPE_SIZES[],4,FALSE)</f>
        <v>9</v>
      </c>
      <c r="F609" t="s">
        <v>147</v>
      </c>
      <c r="G609" t="s">
        <v>152</v>
      </c>
      <c r="H609" t="s">
        <v>20</v>
      </c>
      <c r="I609">
        <v>10</v>
      </c>
      <c r="J609">
        <v>4</v>
      </c>
    </row>
    <row r="610" spans="1:10">
      <c r="A610" s="112" t="str">
        <f>COL_SIZES[[#This Row],[datatype]]&amp;"_"&amp;COL_SIZES[[#This Row],[column_prec]]&amp;"_"&amp;COL_SIZES[[#This Row],[col_len]]</f>
        <v>varchar_0_255</v>
      </c>
      <c r="B6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10" s="113">
        <f>VLOOKUP(A610,DBMS_TYPE_SIZES[],2,FALSE)</f>
        <v>255</v>
      </c>
      <c r="D610" s="113">
        <f>VLOOKUP(A610,DBMS_TYPE_SIZES[],3,FALSE)</f>
        <v>255</v>
      </c>
      <c r="E610" s="114">
        <f>VLOOKUP(A610,DBMS_TYPE_SIZES[],4,FALSE)</f>
        <v>257</v>
      </c>
      <c r="F610" t="s">
        <v>147</v>
      </c>
      <c r="G610" t="s">
        <v>805</v>
      </c>
      <c r="H610" t="s">
        <v>92</v>
      </c>
      <c r="I610">
        <v>0</v>
      </c>
      <c r="J610">
        <v>255</v>
      </c>
    </row>
    <row r="611" spans="1:10">
      <c r="A611" s="112" t="str">
        <f>COL_SIZES[[#This Row],[datatype]]&amp;"_"&amp;COL_SIZES[[#This Row],[column_prec]]&amp;"_"&amp;COL_SIZES[[#This Row],[col_len]]</f>
        <v>varchar_0_255</v>
      </c>
      <c r="B6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11" s="113">
        <f>VLOOKUP(A611,DBMS_TYPE_SIZES[],2,FALSE)</f>
        <v>255</v>
      </c>
      <c r="D611" s="113">
        <f>VLOOKUP(A611,DBMS_TYPE_SIZES[],3,FALSE)</f>
        <v>255</v>
      </c>
      <c r="E611" s="114">
        <f>VLOOKUP(A611,DBMS_TYPE_SIZES[],4,FALSE)</f>
        <v>257</v>
      </c>
      <c r="F611" t="s">
        <v>147</v>
      </c>
      <c r="G611" t="s">
        <v>806</v>
      </c>
      <c r="H611" t="s">
        <v>92</v>
      </c>
      <c r="I611">
        <v>0</v>
      </c>
      <c r="J611">
        <v>255</v>
      </c>
    </row>
    <row r="612" spans="1:10">
      <c r="A612" s="112" t="str">
        <f>COL_SIZES[[#This Row],[datatype]]&amp;"_"&amp;COL_SIZES[[#This Row],[column_prec]]&amp;"_"&amp;COL_SIZES[[#This Row],[col_len]]</f>
        <v>int_10_4</v>
      </c>
      <c r="B6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12" s="113">
        <f>VLOOKUP(A612,DBMS_TYPE_SIZES[],2,FALSE)</f>
        <v>9</v>
      </c>
      <c r="D612" s="113">
        <f>VLOOKUP(A612,DBMS_TYPE_SIZES[],3,FALSE)</f>
        <v>4</v>
      </c>
      <c r="E612" s="114">
        <f>VLOOKUP(A612,DBMS_TYPE_SIZES[],4,FALSE)</f>
        <v>9</v>
      </c>
      <c r="F612" t="s">
        <v>147</v>
      </c>
      <c r="G612" t="s">
        <v>807</v>
      </c>
      <c r="H612" t="s">
        <v>20</v>
      </c>
      <c r="I612">
        <v>10</v>
      </c>
      <c r="J612">
        <v>4</v>
      </c>
    </row>
    <row r="613" spans="1:10">
      <c r="A613" s="112" t="str">
        <f>COL_SIZES[[#This Row],[datatype]]&amp;"_"&amp;COL_SIZES[[#This Row],[column_prec]]&amp;"_"&amp;COL_SIZES[[#This Row],[col_len]]</f>
        <v>bigint_19_8</v>
      </c>
      <c r="B6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13" s="113">
        <f>VLOOKUP(A613,DBMS_TYPE_SIZES[],2,FALSE)</f>
        <v>9</v>
      </c>
      <c r="D613" s="113">
        <f>VLOOKUP(A613,DBMS_TYPE_SIZES[],3,FALSE)</f>
        <v>8</v>
      </c>
      <c r="E613" s="114">
        <f>VLOOKUP(A613,DBMS_TYPE_SIZES[],4,FALSE)</f>
        <v>9</v>
      </c>
      <c r="F613" t="s">
        <v>147</v>
      </c>
      <c r="G613" t="s">
        <v>122</v>
      </c>
      <c r="H613" t="s">
        <v>19</v>
      </c>
      <c r="I613">
        <v>19</v>
      </c>
      <c r="J613">
        <v>8</v>
      </c>
    </row>
    <row r="614" spans="1:10">
      <c r="A614" s="112" t="str">
        <f>COL_SIZES[[#This Row],[datatype]]&amp;"_"&amp;COL_SIZES[[#This Row],[column_prec]]&amp;"_"&amp;COL_SIZES[[#This Row],[col_len]]</f>
        <v>int_10_4</v>
      </c>
      <c r="B6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14" s="113">
        <f>VLOOKUP(A614,DBMS_TYPE_SIZES[],2,FALSE)</f>
        <v>9</v>
      </c>
      <c r="D614" s="113">
        <f>VLOOKUP(A614,DBMS_TYPE_SIZES[],3,FALSE)</f>
        <v>4</v>
      </c>
      <c r="E614" s="114">
        <f>VLOOKUP(A614,DBMS_TYPE_SIZES[],4,FALSE)</f>
        <v>9</v>
      </c>
      <c r="F614" t="s">
        <v>147</v>
      </c>
      <c r="G614" t="s">
        <v>123</v>
      </c>
      <c r="H614" t="s">
        <v>20</v>
      </c>
      <c r="I614">
        <v>10</v>
      </c>
      <c r="J614">
        <v>4</v>
      </c>
    </row>
    <row r="615" spans="1:10">
      <c r="A615" s="112" t="str">
        <f>COL_SIZES[[#This Row],[datatype]]&amp;"_"&amp;COL_SIZES[[#This Row],[column_prec]]&amp;"_"&amp;COL_SIZES[[#This Row],[col_len]]</f>
        <v>int_10_4</v>
      </c>
      <c r="B6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15" s="113">
        <f>VLOOKUP(A615,DBMS_TYPE_SIZES[],2,FALSE)</f>
        <v>9</v>
      </c>
      <c r="D615" s="113">
        <f>VLOOKUP(A615,DBMS_TYPE_SIZES[],3,FALSE)</f>
        <v>4</v>
      </c>
      <c r="E615" s="114">
        <f>VLOOKUP(A615,DBMS_TYPE_SIZES[],4,FALSE)</f>
        <v>9</v>
      </c>
      <c r="F615" t="s">
        <v>147</v>
      </c>
      <c r="G615" t="s">
        <v>808</v>
      </c>
      <c r="H615" t="s">
        <v>20</v>
      </c>
      <c r="I615">
        <v>10</v>
      </c>
      <c r="J615">
        <v>4</v>
      </c>
    </row>
    <row r="616" spans="1:10">
      <c r="A616" s="112" t="str">
        <f>COL_SIZES[[#This Row],[datatype]]&amp;"_"&amp;COL_SIZES[[#This Row],[column_prec]]&amp;"_"&amp;COL_SIZES[[#This Row],[col_len]]</f>
        <v>datetime_23_8</v>
      </c>
      <c r="B6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16" s="113">
        <f>VLOOKUP(A616,DBMS_TYPE_SIZES[],2,FALSE)</f>
        <v>7</v>
      </c>
      <c r="D616" s="113">
        <f>VLOOKUP(A616,DBMS_TYPE_SIZES[],3,FALSE)</f>
        <v>8</v>
      </c>
      <c r="E616" s="114">
        <f>VLOOKUP(A616,DBMS_TYPE_SIZES[],4,FALSE)</f>
        <v>10</v>
      </c>
      <c r="F616" t="s">
        <v>147</v>
      </c>
      <c r="G616" t="s">
        <v>809</v>
      </c>
      <c r="H616" t="s">
        <v>22</v>
      </c>
      <c r="I616">
        <v>23</v>
      </c>
      <c r="J616">
        <v>8</v>
      </c>
    </row>
    <row r="617" spans="1:10">
      <c r="A617" s="112" t="str">
        <f>COL_SIZES[[#This Row],[datatype]]&amp;"_"&amp;COL_SIZES[[#This Row],[column_prec]]&amp;"_"&amp;COL_SIZES[[#This Row],[col_len]]</f>
        <v>bigint_19_8</v>
      </c>
      <c r="B6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17" s="113">
        <f>VLOOKUP(A617,DBMS_TYPE_SIZES[],2,FALSE)</f>
        <v>9</v>
      </c>
      <c r="D617" s="113">
        <f>VLOOKUP(A617,DBMS_TYPE_SIZES[],3,FALSE)</f>
        <v>8</v>
      </c>
      <c r="E617" s="114">
        <f>VLOOKUP(A617,DBMS_TYPE_SIZES[],4,FALSE)</f>
        <v>9</v>
      </c>
      <c r="F617" t="s">
        <v>147</v>
      </c>
      <c r="G617" t="s">
        <v>124</v>
      </c>
      <c r="H617" t="s">
        <v>19</v>
      </c>
      <c r="I617">
        <v>19</v>
      </c>
      <c r="J617">
        <v>8</v>
      </c>
    </row>
    <row r="618" spans="1:10">
      <c r="A618" s="112" t="str">
        <f>COL_SIZES[[#This Row],[datatype]]&amp;"_"&amp;COL_SIZES[[#This Row],[column_prec]]&amp;"_"&amp;COL_SIZES[[#This Row],[col_len]]</f>
        <v>smallint_5_2</v>
      </c>
      <c r="B618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618" s="113">
        <f>VLOOKUP(A618,DBMS_TYPE_SIZES[],2,FALSE)</f>
        <v>5</v>
      </c>
      <c r="D618" s="113">
        <f>VLOOKUP(A618,DBMS_TYPE_SIZES[],3,FALSE)</f>
        <v>2</v>
      </c>
      <c r="E618" s="114">
        <f>VLOOKUP(A618,DBMS_TYPE_SIZES[],4,FALSE)</f>
        <v>5</v>
      </c>
      <c r="F618" t="s">
        <v>147</v>
      </c>
      <c r="G618" t="s">
        <v>845</v>
      </c>
      <c r="H618" t="s">
        <v>21</v>
      </c>
      <c r="I618">
        <v>5</v>
      </c>
      <c r="J618">
        <v>2</v>
      </c>
    </row>
    <row r="619" spans="1:10">
      <c r="A619" s="112" t="str">
        <f>COL_SIZES[[#This Row],[datatype]]&amp;"_"&amp;COL_SIZES[[#This Row],[column_prec]]&amp;"_"&amp;COL_SIZES[[#This Row],[col_len]]</f>
        <v>numeric_16_9</v>
      </c>
      <c r="B61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619" s="113">
        <f>VLOOKUP(A619,DBMS_TYPE_SIZES[],2,FALSE)</f>
        <v>9</v>
      </c>
      <c r="D619" s="113">
        <f>VLOOKUP(A619,DBMS_TYPE_SIZES[],3,FALSE)</f>
        <v>9</v>
      </c>
      <c r="E619" s="114">
        <f>VLOOKUP(A619,DBMS_TYPE_SIZES[],4,FALSE)</f>
        <v>9</v>
      </c>
      <c r="F619" t="s">
        <v>147</v>
      </c>
      <c r="G619" t="s">
        <v>102</v>
      </c>
      <c r="H619" t="s">
        <v>67</v>
      </c>
      <c r="I619">
        <v>16</v>
      </c>
      <c r="J619">
        <v>9</v>
      </c>
    </row>
    <row r="620" spans="1:10">
      <c r="A620" s="112" t="str">
        <f>COL_SIZES[[#This Row],[datatype]]&amp;"_"&amp;COL_SIZES[[#This Row],[column_prec]]&amp;"_"&amp;COL_SIZES[[#This Row],[col_len]]</f>
        <v>varchar_0_255</v>
      </c>
      <c r="B62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20" s="113">
        <f>VLOOKUP(A620,DBMS_TYPE_SIZES[],2,FALSE)</f>
        <v>255</v>
      </c>
      <c r="D620" s="113">
        <f>VLOOKUP(A620,DBMS_TYPE_SIZES[],3,FALSE)</f>
        <v>255</v>
      </c>
      <c r="E620" s="114">
        <f>VLOOKUP(A620,DBMS_TYPE_SIZES[],4,FALSE)</f>
        <v>257</v>
      </c>
      <c r="F620" t="s">
        <v>147</v>
      </c>
      <c r="G620" t="s">
        <v>846</v>
      </c>
      <c r="H620" t="s">
        <v>92</v>
      </c>
      <c r="I620">
        <v>0</v>
      </c>
      <c r="J620">
        <v>255</v>
      </c>
    </row>
    <row r="621" spans="1:10">
      <c r="A621" s="112" t="str">
        <f>COL_SIZES[[#This Row],[datatype]]&amp;"_"&amp;COL_SIZES[[#This Row],[column_prec]]&amp;"_"&amp;COL_SIZES[[#This Row],[col_len]]</f>
        <v>int_10_4</v>
      </c>
      <c r="B6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1" s="113">
        <f>VLOOKUP(A621,DBMS_TYPE_SIZES[],2,FALSE)</f>
        <v>9</v>
      </c>
      <c r="D621" s="113">
        <f>VLOOKUP(A621,DBMS_TYPE_SIZES[],3,FALSE)</f>
        <v>4</v>
      </c>
      <c r="E621" s="114">
        <f>VLOOKUP(A621,DBMS_TYPE_SIZES[],4,FALSE)</f>
        <v>9</v>
      </c>
      <c r="F621" t="s">
        <v>147</v>
      </c>
      <c r="G621" t="s">
        <v>831</v>
      </c>
      <c r="H621" t="s">
        <v>20</v>
      </c>
      <c r="I621">
        <v>10</v>
      </c>
      <c r="J621">
        <v>4</v>
      </c>
    </row>
    <row r="622" spans="1:10">
      <c r="A622" s="112" t="str">
        <f>COL_SIZES[[#This Row],[datatype]]&amp;"_"&amp;COL_SIZES[[#This Row],[column_prec]]&amp;"_"&amp;COL_SIZES[[#This Row],[col_len]]</f>
        <v>int_10_4</v>
      </c>
      <c r="B6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2" s="113">
        <f>VLOOKUP(A622,DBMS_TYPE_SIZES[],2,FALSE)</f>
        <v>9</v>
      </c>
      <c r="D622" s="113">
        <f>VLOOKUP(A622,DBMS_TYPE_SIZES[],3,FALSE)</f>
        <v>4</v>
      </c>
      <c r="E622" s="114">
        <f>VLOOKUP(A622,DBMS_TYPE_SIZES[],4,FALSE)</f>
        <v>9</v>
      </c>
      <c r="F622" t="s">
        <v>147</v>
      </c>
      <c r="G622" t="s">
        <v>838</v>
      </c>
      <c r="H622" t="s">
        <v>20</v>
      </c>
      <c r="I622">
        <v>10</v>
      </c>
      <c r="J622">
        <v>4</v>
      </c>
    </row>
    <row r="623" spans="1:10">
      <c r="A623" s="112" t="str">
        <f>COL_SIZES[[#This Row],[datatype]]&amp;"_"&amp;COL_SIZES[[#This Row],[column_prec]]&amp;"_"&amp;COL_SIZES[[#This Row],[col_len]]</f>
        <v>int_10_4</v>
      </c>
      <c r="B6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3" s="113">
        <f>VLOOKUP(A623,DBMS_TYPE_SIZES[],2,FALSE)</f>
        <v>9</v>
      </c>
      <c r="D623" s="113">
        <f>VLOOKUP(A623,DBMS_TYPE_SIZES[],3,FALSE)</f>
        <v>4</v>
      </c>
      <c r="E623" s="114">
        <f>VLOOKUP(A623,DBMS_TYPE_SIZES[],4,FALSE)</f>
        <v>9</v>
      </c>
      <c r="F623" t="s">
        <v>147</v>
      </c>
      <c r="G623" t="s">
        <v>840</v>
      </c>
      <c r="H623" t="s">
        <v>20</v>
      </c>
      <c r="I623">
        <v>10</v>
      </c>
      <c r="J623">
        <v>4</v>
      </c>
    </row>
    <row r="624" spans="1:10">
      <c r="A624" s="112" t="str">
        <f>COL_SIZES[[#This Row],[datatype]]&amp;"_"&amp;COL_SIZES[[#This Row],[column_prec]]&amp;"_"&amp;COL_SIZES[[#This Row],[col_len]]</f>
        <v>varchar_0_50</v>
      </c>
      <c r="B62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24" s="113">
        <f>VLOOKUP(A624,DBMS_TYPE_SIZES[],2,FALSE)</f>
        <v>50</v>
      </c>
      <c r="D624" s="113">
        <f>VLOOKUP(A624,DBMS_TYPE_SIZES[],3,FALSE)</f>
        <v>50</v>
      </c>
      <c r="E624" s="114">
        <f>VLOOKUP(A624,DBMS_TYPE_SIZES[],4,FALSE)</f>
        <v>52</v>
      </c>
      <c r="F624" t="s">
        <v>147</v>
      </c>
      <c r="G624" t="s">
        <v>847</v>
      </c>
      <c r="H624" t="s">
        <v>92</v>
      </c>
      <c r="I624">
        <v>0</v>
      </c>
      <c r="J624">
        <v>50</v>
      </c>
    </row>
    <row r="625" spans="1:10">
      <c r="A625" s="112" t="str">
        <f>COL_SIZES[[#This Row],[datatype]]&amp;"_"&amp;COL_SIZES[[#This Row],[column_prec]]&amp;"_"&amp;COL_SIZES[[#This Row],[col_len]]</f>
        <v>int_10_4</v>
      </c>
      <c r="B6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5" s="113">
        <f>VLOOKUP(A625,DBMS_TYPE_SIZES[],2,FALSE)</f>
        <v>9</v>
      </c>
      <c r="D625" s="113">
        <f>VLOOKUP(A625,DBMS_TYPE_SIZES[],3,FALSE)</f>
        <v>4</v>
      </c>
      <c r="E625" s="114">
        <f>VLOOKUP(A625,DBMS_TYPE_SIZES[],4,FALSE)</f>
        <v>9</v>
      </c>
      <c r="F625" t="s">
        <v>147</v>
      </c>
      <c r="G625" t="s">
        <v>72</v>
      </c>
      <c r="H625" t="s">
        <v>20</v>
      </c>
      <c r="I625">
        <v>10</v>
      </c>
      <c r="J625">
        <v>4</v>
      </c>
    </row>
    <row r="626" spans="1:10">
      <c r="A626" s="112" t="str">
        <f>COL_SIZES[[#This Row],[datatype]]&amp;"_"&amp;COL_SIZES[[#This Row],[column_prec]]&amp;"_"&amp;COL_SIZES[[#This Row],[col_len]]</f>
        <v>datetime_23_8</v>
      </c>
      <c r="B6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26" s="113">
        <f>VLOOKUP(A626,DBMS_TYPE_SIZES[],2,FALSE)</f>
        <v>7</v>
      </c>
      <c r="D626" s="113">
        <f>VLOOKUP(A626,DBMS_TYPE_SIZES[],3,FALSE)</f>
        <v>8</v>
      </c>
      <c r="E626" s="114">
        <f>VLOOKUP(A626,DBMS_TYPE_SIZES[],4,FALSE)</f>
        <v>10</v>
      </c>
      <c r="F626" t="s">
        <v>147</v>
      </c>
      <c r="G626" t="s">
        <v>816</v>
      </c>
      <c r="H626" t="s">
        <v>22</v>
      </c>
      <c r="I626">
        <v>23</v>
      </c>
      <c r="J626">
        <v>8</v>
      </c>
    </row>
    <row r="627" spans="1:10">
      <c r="A627" s="112" t="str">
        <f>COL_SIZES[[#This Row],[datatype]]&amp;"_"&amp;COL_SIZES[[#This Row],[column_prec]]&amp;"_"&amp;COL_SIZES[[#This Row],[col_len]]</f>
        <v>int_10_4</v>
      </c>
      <c r="B6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7" s="113">
        <f>VLOOKUP(A627,DBMS_TYPE_SIZES[],2,FALSE)</f>
        <v>9</v>
      </c>
      <c r="D627" s="113">
        <f>VLOOKUP(A627,DBMS_TYPE_SIZES[],3,FALSE)</f>
        <v>4</v>
      </c>
      <c r="E627" s="114">
        <f>VLOOKUP(A627,DBMS_TYPE_SIZES[],4,FALSE)</f>
        <v>9</v>
      </c>
      <c r="F627" t="s">
        <v>147</v>
      </c>
      <c r="G627" t="s">
        <v>817</v>
      </c>
      <c r="H627" t="s">
        <v>20</v>
      </c>
      <c r="I627">
        <v>10</v>
      </c>
      <c r="J627">
        <v>4</v>
      </c>
    </row>
    <row r="628" spans="1:10">
      <c r="A628" s="112" t="str">
        <f>COL_SIZES[[#This Row],[datatype]]&amp;"_"&amp;COL_SIZES[[#This Row],[column_prec]]&amp;"_"&amp;COL_SIZES[[#This Row],[col_len]]</f>
        <v>int_10_4</v>
      </c>
      <c r="B6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8" s="113">
        <f>VLOOKUP(A628,DBMS_TYPE_SIZES[],2,FALSE)</f>
        <v>9</v>
      </c>
      <c r="D628" s="113">
        <f>VLOOKUP(A628,DBMS_TYPE_SIZES[],3,FALSE)</f>
        <v>4</v>
      </c>
      <c r="E628" s="114">
        <f>VLOOKUP(A628,DBMS_TYPE_SIZES[],4,FALSE)</f>
        <v>9</v>
      </c>
      <c r="F628" t="s">
        <v>147</v>
      </c>
      <c r="G628" t="s">
        <v>146</v>
      </c>
      <c r="H628" t="s">
        <v>20</v>
      </c>
      <c r="I628">
        <v>10</v>
      </c>
      <c r="J628">
        <v>4</v>
      </c>
    </row>
    <row r="629" spans="1:10">
      <c r="A629" s="112" t="str">
        <f>COL_SIZES[[#This Row],[datatype]]&amp;"_"&amp;COL_SIZES[[#This Row],[column_prec]]&amp;"_"&amp;COL_SIZES[[#This Row],[col_len]]</f>
        <v>int_10_4</v>
      </c>
      <c r="B6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29" s="113">
        <f>VLOOKUP(A629,DBMS_TYPE_SIZES[],2,FALSE)</f>
        <v>9</v>
      </c>
      <c r="D629" s="113">
        <f>VLOOKUP(A629,DBMS_TYPE_SIZES[],3,FALSE)</f>
        <v>4</v>
      </c>
      <c r="E629" s="114">
        <f>VLOOKUP(A629,DBMS_TYPE_SIZES[],4,FALSE)</f>
        <v>9</v>
      </c>
      <c r="F629" t="s">
        <v>147</v>
      </c>
      <c r="G629" t="s">
        <v>164</v>
      </c>
      <c r="H629" t="s">
        <v>20</v>
      </c>
      <c r="I629">
        <v>10</v>
      </c>
      <c r="J629">
        <v>4</v>
      </c>
    </row>
    <row r="630" spans="1:10">
      <c r="A630" s="112" t="str">
        <f>COL_SIZES[[#This Row],[datatype]]&amp;"_"&amp;COL_SIZES[[#This Row],[column_prec]]&amp;"_"&amp;COL_SIZES[[#This Row],[col_len]]</f>
        <v>varchar_0_255</v>
      </c>
      <c r="B63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30" s="113">
        <f>VLOOKUP(A630,DBMS_TYPE_SIZES[],2,FALSE)</f>
        <v>255</v>
      </c>
      <c r="D630" s="113">
        <f>VLOOKUP(A630,DBMS_TYPE_SIZES[],3,FALSE)</f>
        <v>255</v>
      </c>
      <c r="E630" s="114">
        <f>VLOOKUP(A630,DBMS_TYPE_SIZES[],4,FALSE)</f>
        <v>257</v>
      </c>
      <c r="F630" t="s">
        <v>147</v>
      </c>
      <c r="G630" t="s">
        <v>848</v>
      </c>
      <c r="H630" t="s">
        <v>92</v>
      </c>
      <c r="I630">
        <v>0</v>
      </c>
      <c r="J630">
        <v>255</v>
      </c>
    </row>
    <row r="631" spans="1:10">
      <c r="A631" s="112" t="str">
        <f>COL_SIZES[[#This Row],[datatype]]&amp;"_"&amp;COL_SIZES[[#This Row],[column_prec]]&amp;"_"&amp;COL_SIZES[[#This Row],[col_len]]</f>
        <v>int_10_4</v>
      </c>
      <c r="B6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1" s="113">
        <f>VLOOKUP(A631,DBMS_TYPE_SIZES[],2,FALSE)</f>
        <v>9</v>
      </c>
      <c r="D631" s="113">
        <f>VLOOKUP(A631,DBMS_TYPE_SIZES[],3,FALSE)</f>
        <v>4</v>
      </c>
      <c r="E631" s="114">
        <f>VLOOKUP(A631,DBMS_TYPE_SIZES[],4,FALSE)</f>
        <v>9</v>
      </c>
      <c r="F631" t="s">
        <v>147</v>
      </c>
      <c r="G631" t="s">
        <v>842</v>
      </c>
      <c r="H631" t="s">
        <v>20</v>
      </c>
      <c r="I631">
        <v>10</v>
      </c>
      <c r="J631">
        <v>4</v>
      </c>
    </row>
    <row r="632" spans="1:10">
      <c r="A632" s="112" t="str">
        <f>COL_SIZES[[#This Row],[datatype]]&amp;"_"&amp;COL_SIZES[[#This Row],[column_prec]]&amp;"_"&amp;COL_SIZES[[#This Row],[col_len]]</f>
        <v>datetime_23_8</v>
      </c>
      <c r="B63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32" s="113">
        <f>VLOOKUP(A632,DBMS_TYPE_SIZES[],2,FALSE)</f>
        <v>7</v>
      </c>
      <c r="D632" s="113">
        <f>VLOOKUP(A632,DBMS_TYPE_SIZES[],3,FALSE)</f>
        <v>8</v>
      </c>
      <c r="E632" s="114">
        <f>VLOOKUP(A632,DBMS_TYPE_SIZES[],4,FALSE)</f>
        <v>10</v>
      </c>
      <c r="F632" t="s">
        <v>148</v>
      </c>
      <c r="G632" t="s">
        <v>828</v>
      </c>
      <c r="H632" t="s">
        <v>22</v>
      </c>
      <c r="I632">
        <v>23</v>
      </c>
      <c r="J632">
        <v>8</v>
      </c>
    </row>
    <row r="633" spans="1:10">
      <c r="A633" s="112" t="str">
        <f>COL_SIZES[[#This Row],[datatype]]&amp;"_"&amp;COL_SIZES[[#This Row],[column_prec]]&amp;"_"&amp;COL_SIZES[[#This Row],[col_len]]</f>
        <v>int_10_4</v>
      </c>
      <c r="B6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3" s="113">
        <f>VLOOKUP(A633,DBMS_TYPE_SIZES[],2,FALSE)</f>
        <v>9</v>
      </c>
      <c r="D633" s="113">
        <f>VLOOKUP(A633,DBMS_TYPE_SIZES[],3,FALSE)</f>
        <v>4</v>
      </c>
      <c r="E633" s="114">
        <f>VLOOKUP(A633,DBMS_TYPE_SIZES[],4,FALSE)</f>
        <v>9</v>
      </c>
      <c r="F633" t="s">
        <v>148</v>
      </c>
      <c r="G633" t="s">
        <v>829</v>
      </c>
      <c r="H633" t="s">
        <v>20</v>
      </c>
      <c r="I633">
        <v>10</v>
      </c>
      <c r="J633">
        <v>4</v>
      </c>
    </row>
    <row r="634" spans="1:10">
      <c r="A634" s="112" t="str">
        <f>COL_SIZES[[#This Row],[datatype]]&amp;"_"&amp;COL_SIZES[[#This Row],[column_prec]]&amp;"_"&amp;COL_SIZES[[#This Row],[col_len]]</f>
        <v>int_10_4</v>
      </c>
      <c r="B6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4" s="113">
        <f>VLOOKUP(A634,DBMS_TYPE_SIZES[],2,FALSE)</f>
        <v>9</v>
      </c>
      <c r="D634" s="113">
        <f>VLOOKUP(A634,DBMS_TYPE_SIZES[],3,FALSE)</f>
        <v>4</v>
      </c>
      <c r="E634" s="114">
        <f>VLOOKUP(A634,DBMS_TYPE_SIZES[],4,FALSE)</f>
        <v>9</v>
      </c>
      <c r="F634" t="s">
        <v>148</v>
      </c>
      <c r="G634" t="s">
        <v>142</v>
      </c>
      <c r="H634" t="s">
        <v>20</v>
      </c>
      <c r="I634">
        <v>10</v>
      </c>
      <c r="J634">
        <v>4</v>
      </c>
    </row>
    <row r="635" spans="1:10">
      <c r="A635" s="112" t="str">
        <f>COL_SIZES[[#This Row],[datatype]]&amp;"_"&amp;COL_SIZES[[#This Row],[column_prec]]&amp;"_"&amp;COL_SIZES[[#This Row],[col_len]]</f>
        <v>varchar_0_50</v>
      </c>
      <c r="B63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35" s="113">
        <f>VLOOKUP(A635,DBMS_TYPE_SIZES[],2,FALSE)</f>
        <v>50</v>
      </c>
      <c r="D635" s="113">
        <f>VLOOKUP(A635,DBMS_TYPE_SIZES[],3,FALSE)</f>
        <v>50</v>
      </c>
      <c r="E635" s="114">
        <f>VLOOKUP(A635,DBMS_TYPE_SIZES[],4,FALSE)</f>
        <v>52</v>
      </c>
      <c r="F635" t="s">
        <v>148</v>
      </c>
      <c r="G635" t="s">
        <v>121</v>
      </c>
      <c r="H635" t="s">
        <v>92</v>
      </c>
      <c r="I635">
        <v>0</v>
      </c>
      <c r="J635">
        <v>50</v>
      </c>
    </row>
    <row r="636" spans="1:10">
      <c r="A636" s="112" t="str">
        <f>COL_SIZES[[#This Row],[datatype]]&amp;"_"&amp;COL_SIZES[[#This Row],[column_prec]]&amp;"_"&amp;COL_SIZES[[#This Row],[col_len]]</f>
        <v>int_10_4</v>
      </c>
      <c r="B6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6" s="113">
        <f>VLOOKUP(A636,DBMS_TYPE_SIZES[],2,FALSE)</f>
        <v>9</v>
      </c>
      <c r="D636" s="113">
        <f>VLOOKUP(A636,DBMS_TYPE_SIZES[],3,FALSE)</f>
        <v>4</v>
      </c>
      <c r="E636" s="114">
        <f>VLOOKUP(A636,DBMS_TYPE_SIZES[],4,FALSE)</f>
        <v>9</v>
      </c>
      <c r="F636" t="s">
        <v>148</v>
      </c>
      <c r="G636" t="s">
        <v>849</v>
      </c>
      <c r="H636" t="s">
        <v>20</v>
      </c>
      <c r="I636">
        <v>10</v>
      </c>
      <c r="J636">
        <v>4</v>
      </c>
    </row>
    <row r="637" spans="1:10">
      <c r="A637" s="112" t="str">
        <f>COL_SIZES[[#This Row],[datatype]]&amp;"_"&amp;COL_SIZES[[#This Row],[column_prec]]&amp;"_"&amp;COL_SIZES[[#This Row],[col_len]]</f>
        <v>numeric_16_9</v>
      </c>
      <c r="B63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637" s="113">
        <f>VLOOKUP(A637,DBMS_TYPE_SIZES[],2,FALSE)</f>
        <v>9</v>
      </c>
      <c r="D637" s="113">
        <f>VLOOKUP(A637,DBMS_TYPE_SIZES[],3,FALSE)</f>
        <v>9</v>
      </c>
      <c r="E637" s="114">
        <f>VLOOKUP(A637,DBMS_TYPE_SIZES[],4,FALSE)</f>
        <v>9</v>
      </c>
      <c r="F637" t="s">
        <v>148</v>
      </c>
      <c r="G637" t="s">
        <v>850</v>
      </c>
      <c r="H637" t="s">
        <v>67</v>
      </c>
      <c r="I637">
        <v>16</v>
      </c>
      <c r="J637">
        <v>9</v>
      </c>
    </row>
    <row r="638" spans="1:10">
      <c r="A638" s="112" t="str">
        <f>COL_SIZES[[#This Row],[datatype]]&amp;"_"&amp;COL_SIZES[[#This Row],[column_prec]]&amp;"_"&amp;COL_SIZES[[#This Row],[col_len]]</f>
        <v>int_10_4</v>
      </c>
      <c r="B6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8" s="113">
        <f>VLOOKUP(A638,DBMS_TYPE_SIZES[],2,FALSE)</f>
        <v>9</v>
      </c>
      <c r="D638" s="113">
        <f>VLOOKUP(A638,DBMS_TYPE_SIZES[],3,FALSE)</f>
        <v>4</v>
      </c>
      <c r="E638" s="114">
        <f>VLOOKUP(A638,DBMS_TYPE_SIZES[],4,FALSE)</f>
        <v>9</v>
      </c>
      <c r="F638" t="s">
        <v>148</v>
      </c>
      <c r="G638" t="s">
        <v>156</v>
      </c>
      <c r="H638" t="s">
        <v>20</v>
      </c>
      <c r="I638">
        <v>10</v>
      </c>
      <c r="J638">
        <v>4</v>
      </c>
    </row>
    <row r="639" spans="1:10">
      <c r="A639" s="112" t="str">
        <f>COL_SIZES[[#This Row],[datatype]]&amp;"_"&amp;COL_SIZES[[#This Row],[column_prec]]&amp;"_"&amp;COL_SIZES[[#This Row],[col_len]]</f>
        <v>int_10_4</v>
      </c>
      <c r="B6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39" s="113">
        <f>VLOOKUP(A639,DBMS_TYPE_SIZES[],2,FALSE)</f>
        <v>9</v>
      </c>
      <c r="D639" s="113">
        <f>VLOOKUP(A639,DBMS_TYPE_SIZES[],3,FALSE)</f>
        <v>4</v>
      </c>
      <c r="E639" s="114">
        <f>VLOOKUP(A639,DBMS_TYPE_SIZES[],4,FALSE)</f>
        <v>9</v>
      </c>
      <c r="F639" t="s">
        <v>148</v>
      </c>
      <c r="G639" t="s">
        <v>851</v>
      </c>
      <c r="H639" t="s">
        <v>20</v>
      </c>
      <c r="I639">
        <v>10</v>
      </c>
      <c r="J639">
        <v>4</v>
      </c>
    </row>
    <row r="640" spans="1:10">
      <c r="A640" s="112" t="str">
        <f>COL_SIZES[[#This Row],[datatype]]&amp;"_"&amp;COL_SIZES[[#This Row],[column_prec]]&amp;"_"&amp;COL_SIZES[[#This Row],[col_len]]</f>
        <v>int_10_4</v>
      </c>
      <c r="B6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0" s="113">
        <f>VLOOKUP(A640,DBMS_TYPE_SIZES[],2,FALSE)</f>
        <v>9</v>
      </c>
      <c r="D640" s="113">
        <f>VLOOKUP(A640,DBMS_TYPE_SIZES[],3,FALSE)</f>
        <v>4</v>
      </c>
      <c r="E640" s="114">
        <f>VLOOKUP(A640,DBMS_TYPE_SIZES[],4,FALSE)</f>
        <v>9</v>
      </c>
      <c r="F640" t="s">
        <v>148</v>
      </c>
      <c r="G640" t="s">
        <v>89</v>
      </c>
      <c r="H640" t="s">
        <v>20</v>
      </c>
      <c r="I640">
        <v>10</v>
      </c>
      <c r="J640">
        <v>4</v>
      </c>
    </row>
    <row r="641" spans="1:10">
      <c r="A641" s="112" t="str">
        <f>COL_SIZES[[#This Row],[datatype]]&amp;"_"&amp;COL_SIZES[[#This Row],[column_prec]]&amp;"_"&amp;COL_SIZES[[#This Row],[col_len]]</f>
        <v>int_10_4</v>
      </c>
      <c r="B6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1" s="113">
        <f>VLOOKUP(A641,DBMS_TYPE_SIZES[],2,FALSE)</f>
        <v>9</v>
      </c>
      <c r="D641" s="113">
        <f>VLOOKUP(A641,DBMS_TYPE_SIZES[],3,FALSE)</f>
        <v>4</v>
      </c>
      <c r="E641" s="114">
        <f>VLOOKUP(A641,DBMS_TYPE_SIZES[],4,FALSE)</f>
        <v>9</v>
      </c>
      <c r="F641" t="s">
        <v>148</v>
      </c>
      <c r="G641" t="s">
        <v>803</v>
      </c>
      <c r="H641" t="s">
        <v>20</v>
      </c>
      <c r="I641">
        <v>10</v>
      </c>
      <c r="J641">
        <v>4</v>
      </c>
    </row>
    <row r="642" spans="1:10">
      <c r="A642" s="112" t="str">
        <f>COL_SIZES[[#This Row],[datatype]]&amp;"_"&amp;COL_SIZES[[#This Row],[column_prec]]&amp;"_"&amp;COL_SIZES[[#This Row],[col_len]]</f>
        <v>int_10_4</v>
      </c>
      <c r="B6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2" s="113">
        <f>VLOOKUP(A642,DBMS_TYPE_SIZES[],2,FALSE)</f>
        <v>9</v>
      </c>
      <c r="D642" s="113">
        <f>VLOOKUP(A642,DBMS_TYPE_SIZES[],3,FALSE)</f>
        <v>4</v>
      </c>
      <c r="E642" s="114">
        <f>VLOOKUP(A642,DBMS_TYPE_SIZES[],4,FALSE)</f>
        <v>9</v>
      </c>
      <c r="F642" t="s">
        <v>148</v>
      </c>
      <c r="G642" t="s">
        <v>804</v>
      </c>
      <c r="H642" t="s">
        <v>20</v>
      </c>
      <c r="I642">
        <v>10</v>
      </c>
      <c r="J642">
        <v>4</v>
      </c>
    </row>
    <row r="643" spans="1:10">
      <c r="A643" s="112" t="str">
        <f>COL_SIZES[[#This Row],[datatype]]&amp;"_"&amp;COL_SIZES[[#This Row],[column_prec]]&amp;"_"&amp;COL_SIZES[[#This Row],[col_len]]</f>
        <v>int_10_4</v>
      </c>
      <c r="B6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3" s="113">
        <f>VLOOKUP(A643,DBMS_TYPE_SIZES[],2,FALSE)</f>
        <v>9</v>
      </c>
      <c r="D643" s="113">
        <f>VLOOKUP(A643,DBMS_TYPE_SIZES[],3,FALSE)</f>
        <v>4</v>
      </c>
      <c r="E643" s="114">
        <f>VLOOKUP(A643,DBMS_TYPE_SIZES[],4,FALSE)</f>
        <v>9</v>
      </c>
      <c r="F643" t="s">
        <v>148</v>
      </c>
      <c r="G643" t="s">
        <v>152</v>
      </c>
      <c r="H643" t="s">
        <v>20</v>
      </c>
      <c r="I643">
        <v>10</v>
      </c>
      <c r="J643">
        <v>4</v>
      </c>
    </row>
    <row r="644" spans="1:10">
      <c r="A644" s="112" t="str">
        <f>COL_SIZES[[#This Row],[datatype]]&amp;"_"&amp;COL_SIZES[[#This Row],[column_prec]]&amp;"_"&amp;COL_SIZES[[#This Row],[col_len]]</f>
        <v>varchar_0_255</v>
      </c>
      <c r="B64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44" s="113">
        <f>VLOOKUP(A644,DBMS_TYPE_SIZES[],2,FALSE)</f>
        <v>255</v>
      </c>
      <c r="D644" s="113">
        <f>VLOOKUP(A644,DBMS_TYPE_SIZES[],3,FALSE)</f>
        <v>255</v>
      </c>
      <c r="E644" s="114">
        <f>VLOOKUP(A644,DBMS_TYPE_SIZES[],4,FALSE)</f>
        <v>257</v>
      </c>
      <c r="F644" t="s">
        <v>148</v>
      </c>
      <c r="G644" t="s">
        <v>805</v>
      </c>
      <c r="H644" t="s">
        <v>92</v>
      </c>
      <c r="I644">
        <v>0</v>
      </c>
      <c r="J644">
        <v>255</v>
      </c>
    </row>
    <row r="645" spans="1:10">
      <c r="A645" s="112" t="str">
        <f>COL_SIZES[[#This Row],[datatype]]&amp;"_"&amp;COL_SIZES[[#This Row],[column_prec]]&amp;"_"&amp;COL_SIZES[[#This Row],[col_len]]</f>
        <v>varchar_0_255</v>
      </c>
      <c r="B64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45" s="113">
        <f>VLOOKUP(A645,DBMS_TYPE_SIZES[],2,FALSE)</f>
        <v>255</v>
      </c>
      <c r="D645" s="113">
        <f>VLOOKUP(A645,DBMS_TYPE_SIZES[],3,FALSE)</f>
        <v>255</v>
      </c>
      <c r="E645" s="114">
        <f>VLOOKUP(A645,DBMS_TYPE_SIZES[],4,FALSE)</f>
        <v>257</v>
      </c>
      <c r="F645" t="s">
        <v>148</v>
      </c>
      <c r="G645" t="s">
        <v>806</v>
      </c>
      <c r="H645" t="s">
        <v>92</v>
      </c>
      <c r="I645">
        <v>0</v>
      </c>
      <c r="J645">
        <v>255</v>
      </c>
    </row>
    <row r="646" spans="1:10">
      <c r="A646" s="112" t="str">
        <f>COL_SIZES[[#This Row],[datatype]]&amp;"_"&amp;COL_SIZES[[#This Row],[column_prec]]&amp;"_"&amp;COL_SIZES[[#This Row],[col_len]]</f>
        <v>int_10_4</v>
      </c>
      <c r="B6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6" s="113">
        <f>VLOOKUP(A646,DBMS_TYPE_SIZES[],2,FALSE)</f>
        <v>9</v>
      </c>
      <c r="D646" s="113">
        <f>VLOOKUP(A646,DBMS_TYPE_SIZES[],3,FALSE)</f>
        <v>4</v>
      </c>
      <c r="E646" s="114">
        <f>VLOOKUP(A646,DBMS_TYPE_SIZES[],4,FALSE)</f>
        <v>9</v>
      </c>
      <c r="F646" t="s">
        <v>148</v>
      </c>
      <c r="G646" t="s">
        <v>807</v>
      </c>
      <c r="H646" t="s">
        <v>20</v>
      </c>
      <c r="I646">
        <v>10</v>
      </c>
      <c r="J646">
        <v>4</v>
      </c>
    </row>
    <row r="647" spans="1:10">
      <c r="A647" s="112" t="str">
        <f>COL_SIZES[[#This Row],[datatype]]&amp;"_"&amp;COL_SIZES[[#This Row],[column_prec]]&amp;"_"&amp;COL_SIZES[[#This Row],[col_len]]</f>
        <v>bigint_19_8</v>
      </c>
      <c r="B6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47" s="113">
        <f>VLOOKUP(A647,DBMS_TYPE_SIZES[],2,FALSE)</f>
        <v>9</v>
      </c>
      <c r="D647" s="113">
        <f>VLOOKUP(A647,DBMS_TYPE_SIZES[],3,FALSE)</f>
        <v>8</v>
      </c>
      <c r="E647" s="114">
        <f>VLOOKUP(A647,DBMS_TYPE_SIZES[],4,FALSE)</f>
        <v>9</v>
      </c>
      <c r="F647" t="s">
        <v>148</v>
      </c>
      <c r="G647" t="s">
        <v>122</v>
      </c>
      <c r="H647" t="s">
        <v>19</v>
      </c>
      <c r="I647">
        <v>19</v>
      </c>
      <c r="J647">
        <v>8</v>
      </c>
    </row>
    <row r="648" spans="1:10">
      <c r="A648" s="112" t="str">
        <f>COL_SIZES[[#This Row],[datatype]]&amp;"_"&amp;COL_SIZES[[#This Row],[column_prec]]&amp;"_"&amp;COL_SIZES[[#This Row],[col_len]]</f>
        <v>int_10_4</v>
      </c>
      <c r="B6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8" s="113">
        <f>VLOOKUP(A648,DBMS_TYPE_SIZES[],2,FALSE)</f>
        <v>9</v>
      </c>
      <c r="D648" s="113">
        <f>VLOOKUP(A648,DBMS_TYPE_SIZES[],3,FALSE)</f>
        <v>4</v>
      </c>
      <c r="E648" s="114">
        <f>VLOOKUP(A648,DBMS_TYPE_SIZES[],4,FALSE)</f>
        <v>9</v>
      </c>
      <c r="F648" t="s">
        <v>148</v>
      </c>
      <c r="G648" t="s">
        <v>123</v>
      </c>
      <c r="H648" t="s">
        <v>20</v>
      </c>
      <c r="I648">
        <v>10</v>
      </c>
      <c r="J648">
        <v>4</v>
      </c>
    </row>
    <row r="649" spans="1:10">
      <c r="A649" s="112" t="str">
        <f>COL_SIZES[[#This Row],[datatype]]&amp;"_"&amp;COL_SIZES[[#This Row],[column_prec]]&amp;"_"&amp;COL_SIZES[[#This Row],[col_len]]</f>
        <v>int_10_4</v>
      </c>
      <c r="B6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49" s="113">
        <f>VLOOKUP(A649,DBMS_TYPE_SIZES[],2,FALSE)</f>
        <v>9</v>
      </c>
      <c r="D649" s="113">
        <f>VLOOKUP(A649,DBMS_TYPE_SIZES[],3,FALSE)</f>
        <v>4</v>
      </c>
      <c r="E649" s="114">
        <f>VLOOKUP(A649,DBMS_TYPE_SIZES[],4,FALSE)</f>
        <v>9</v>
      </c>
      <c r="F649" t="s">
        <v>148</v>
      </c>
      <c r="G649" t="s">
        <v>808</v>
      </c>
      <c r="H649" t="s">
        <v>20</v>
      </c>
      <c r="I649">
        <v>10</v>
      </c>
      <c r="J649">
        <v>4</v>
      </c>
    </row>
    <row r="650" spans="1:10">
      <c r="A650" s="112" t="str">
        <f>COL_SIZES[[#This Row],[datatype]]&amp;"_"&amp;COL_SIZES[[#This Row],[column_prec]]&amp;"_"&amp;COL_SIZES[[#This Row],[col_len]]</f>
        <v>datetime_23_8</v>
      </c>
      <c r="B65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50" s="113">
        <f>VLOOKUP(A650,DBMS_TYPE_SIZES[],2,FALSE)</f>
        <v>7</v>
      </c>
      <c r="D650" s="113">
        <f>VLOOKUP(A650,DBMS_TYPE_SIZES[],3,FALSE)</f>
        <v>8</v>
      </c>
      <c r="E650" s="114">
        <f>VLOOKUP(A650,DBMS_TYPE_SIZES[],4,FALSE)</f>
        <v>10</v>
      </c>
      <c r="F650" t="s">
        <v>148</v>
      </c>
      <c r="G650" t="s">
        <v>809</v>
      </c>
      <c r="H650" t="s">
        <v>22</v>
      </c>
      <c r="I650">
        <v>23</v>
      </c>
      <c r="J650">
        <v>8</v>
      </c>
    </row>
    <row r="651" spans="1:10">
      <c r="A651" s="112" t="str">
        <f>COL_SIZES[[#This Row],[datatype]]&amp;"_"&amp;COL_SIZES[[#This Row],[column_prec]]&amp;"_"&amp;COL_SIZES[[#This Row],[col_len]]</f>
        <v>bigint_19_8</v>
      </c>
      <c r="B65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51" s="113">
        <f>VLOOKUP(A651,DBMS_TYPE_SIZES[],2,FALSE)</f>
        <v>9</v>
      </c>
      <c r="D651" s="113">
        <f>VLOOKUP(A651,DBMS_TYPE_SIZES[],3,FALSE)</f>
        <v>8</v>
      </c>
      <c r="E651" s="114">
        <f>VLOOKUP(A651,DBMS_TYPE_SIZES[],4,FALSE)</f>
        <v>9</v>
      </c>
      <c r="F651" t="s">
        <v>148</v>
      </c>
      <c r="G651" t="s">
        <v>124</v>
      </c>
      <c r="H651" t="s">
        <v>19</v>
      </c>
      <c r="I651">
        <v>19</v>
      </c>
      <c r="J651">
        <v>8</v>
      </c>
    </row>
    <row r="652" spans="1:10">
      <c r="A652" s="112" t="str">
        <f>COL_SIZES[[#This Row],[datatype]]&amp;"_"&amp;COL_SIZES[[#This Row],[column_prec]]&amp;"_"&amp;COL_SIZES[[#This Row],[col_len]]</f>
        <v>varchar_0_50</v>
      </c>
      <c r="B65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52" s="113">
        <f>VLOOKUP(A652,DBMS_TYPE_SIZES[],2,FALSE)</f>
        <v>50</v>
      </c>
      <c r="D652" s="113">
        <f>VLOOKUP(A652,DBMS_TYPE_SIZES[],3,FALSE)</f>
        <v>50</v>
      </c>
      <c r="E652" s="114">
        <f>VLOOKUP(A652,DBMS_TYPE_SIZES[],4,FALSE)</f>
        <v>52</v>
      </c>
      <c r="F652" t="s">
        <v>148</v>
      </c>
      <c r="G652" t="s">
        <v>852</v>
      </c>
      <c r="H652" t="s">
        <v>92</v>
      </c>
      <c r="I652">
        <v>0</v>
      </c>
      <c r="J652">
        <v>50</v>
      </c>
    </row>
    <row r="653" spans="1:10">
      <c r="A653" s="112" t="str">
        <f>COL_SIZES[[#This Row],[datatype]]&amp;"_"&amp;COL_SIZES[[#This Row],[column_prec]]&amp;"_"&amp;COL_SIZES[[#This Row],[col_len]]</f>
        <v>int_10_4</v>
      </c>
      <c r="B6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53" s="113">
        <f>VLOOKUP(A653,DBMS_TYPE_SIZES[],2,FALSE)</f>
        <v>9</v>
      </c>
      <c r="D653" s="113">
        <f>VLOOKUP(A653,DBMS_TYPE_SIZES[],3,FALSE)</f>
        <v>4</v>
      </c>
      <c r="E653" s="114">
        <f>VLOOKUP(A653,DBMS_TYPE_SIZES[],4,FALSE)</f>
        <v>9</v>
      </c>
      <c r="F653" t="s">
        <v>148</v>
      </c>
      <c r="G653" t="s">
        <v>72</v>
      </c>
      <c r="H653" t="s">
        <v>20</v>
      </c>
      <c r="I653">
        <v>10</v>
      </c>
      <c r="J653">
        <v>4</v>
      </c>
    </row>
    <row r="654" spans="1:10">
      <c r="A654" s="112" t="str">
        <f>COL_SIZES[[#This Row],[datatype]]&amp;"_"&amp;COL_SIZES[[#This Row],[column_prec]]&amp;"_"&amp;COL_SIZES[[#This Row],[col_len]]</f>
        <v>int_10_4</v>
      </c>
      <c r="B6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54" s="113">
        <f>VLOOKUP(A654,DBMS_TYPE_SIZES[],2,FALSE)</f>
        <v>9</v>
      </c>
      <c r="D654" s="113">
        <f>VLOOKUP(A654,DBMS_TYPE_SIZES[],3,FALSE)</f>
        <v>4</v>
      </c>
      <c r="E654" s="114">
        <f>VLOOKUP(A654,DBMS_TYPE_SIZES[],4,FALSE)</f>
        <v>9</v>
      </c>
      <c r="F654" t="s">
        <v>148</v>
      </c>
      <c r="G654" t="s">
        <v>164</v>
      </c>
      <c r="H654" t="s">
        <v>20</v>
      </c>
      <c r="I654">
        <v>10</v>
      </c>
      <c r="J654">
        <v>4</v>
      </c>
    </row>
    <row r="655" spans="1:10">
      <c r="A655" s="112" t="str">
        <f>COL_SIZES[[#This Row],[datatype]]&amp;"_"&amp;COL_SIZES[[#This Row],[column_prec]]&amp;"_"&amp;COL_SIZES[[#This Row],[col_len]]</f>
        <v>datetime_23_8</v>
      </c>
      <c r="B65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55" s="113">
        <f>VLOOKUP(A655,DBMS_TYPE_SIZES[],2,FALSE)</f>
        <v>7</v>
      </c>
      <c r="D655" s="113">
        <f>VLOOKUP(A655,DBMS_TYPE_SIZES[],3,FALSE)</f>
        <v>8</v>
      </c>
      <c r="E655" s="114">
        <f>VLOOKUP(A655,DBMS_TYPE_SIZES[],4,FALSE)</f>
        <v>10</v>
      </c>
      <c r="F655" t="s">
        <v>149</v>
      </c>
      <c r="G655" t="s">
        <v>828</v>
      </c>
      <c r="H655" t="s">
        <v>22</v>
      </c>
      <c r="I655">
        <v>23</v>
      </c>
      <c r="J655">
        <v>8</v>
      </c>
    </row>
    <row r="656" spans="1:10">
      <c r="A656" s="112" t="str">
        <f>COL_SIZES[[#This Row],[datatype]]&amp;"_"&amp;COL_SIZES[[#This Row],[column_prec]]&amp;"_"&amp;COL_SIZES[[#This Row],[col_len]]</f>
        <v>int_10_4</v>
      </c>
      <c r="B6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56" s="113">
        <f>VLOOKUP(A656,DBMS_TYPE_SIZES[],2,FALSE)</f>
        <v>9</v>
      </c>
      <c r="D656" s="113">
        <f>VLOOKUP(A656,DBMS_TYPE_SIZES[],3,FALSE)</f>
        <v>4</v>
      </c>
      <c r="E656" s="114">
        <f>VLOOKUP(A656,DBMS_TYPE_SIZES[],4,FALSE)</f>
        <v>9</v>
      </c>
      <c r="F656" t="s">
        <v>149</v>
      </c>
      <c r="G656" t="s">
        <v>829</v>
      </c>
      <c r="H656" t="s">
        <v>20</v>
      </c>
      <c r="I656">
        <v>10</v>
      </c>
      <c r="J656">
        <v>4</v>
      </c>
    </row>
    <row r="657" spans="1:10">
      <c r="A657" s="112" t="str">
        <f>COL_SIZES[[#This Row],[datatype]]&amp;"_"&amp;COL_SIZES[[#This Row],[column_prec]]&amp;"_"&amp;COL_SIZES[[#This Row],[col_len]]</f>
        <v>int_10_4</v>
      </c>
      <c r="B6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57" s="113">
        <f>VLOOKUP(A657,DBMS_TYPE_SIZES[],2,FALSE)</f>
        <v>9</v>
      </c>
      <c r="D657" s="113">
        <f>VLOOKUP(A657,DBMS_TYPE_SIZES[],3,FALSE)</f>
        <v>4</v>
      </c>
      <c r="E657" s="114">
        <f>VLOOKUP(A657,DBMS_TYPE_SIZES[],4,FALSE)</f>
        <v>9</v>
      </c>
      <c r="F657" t="s">
        <v>149</v>
      </c>
      <c r="G657" t="s">
        <v>142</v>
      </c>
      <c r="H657" t="s">
        <v>20</v>
      </c>
      <c r="I657">
        <v>10</v>
      </c>
      <c r="J657">
        <v>4</v>
      </c>
    </row>
    <row r="658" spans="1:10">
      <c r="A658" s="112" t="str">
        <f>COL_SIZES[[#This Row],[datatype]]&amp;"_"&amp;COL_SIZES[[#This Row],[column_prec]]&amp;"_"&amp;COL_SIZES[[#This Row],[col_len]]</f>
        <v>varchar_0_50</v>
      </c>
      <c r="B65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58" s="113">
        <f>VLOOKUP(A658,DBMS_TYPE_SIZES[],2,FALSE)</f>
        <v>50</v>
      </c>
      <c r="D658" s="113">
        <f>VLOOKUP(A658,DBMS_TYPE_SIZES[],3,FALSE)</f>
        <v>50</v>
      </c>
      <c r="E658" s="114">
        <f>VLOOKUP(A658,DBMS_TYPE_SIZES[],4,FALSE)</f>
        <v>52</v>
      </c>
      <c r="F658" t="s">
        <v>149</v>
      </c>
      <c r="G658" t="s">
        <v>121</v>
      </c>
      <c r="H658" t="s">
        <v>92</v>
      </c>
      <c r="I658">
        <v>0</v>
      </c>
      <c r="J658">
        <v>50</v>
      </c>
    </row>
    <row r="659" spans="1:10">
      <c r="A659" s="112" t="str">
        <f>COL_SIZES[[#This Row],[datatype]]&amp;"_"&amp;COL_SIZES[[#This Row],[column_prec]]&amp;"_"&amp;COL_SIZES[[#This Row],[col_len]]</f>
        <v>int_10_4</v>
      </c>
      <c r="B6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59" s="113">
        <f>VLOOKUP(A659,DBMS_TYPE_SIZES[],2,FALSE)</f>
        <v>9</v>
      </c>
      <c r="D659" s="113">
        <f>VLOOKUP(A659,DBMS_TYPE_SIZES[],3,FALSE)</f>
        <v>4</v>
      </c>
      <c r="E659" s="114">
        <f>VLOOKUP(A659,DBMS_TYPE_SIZES[],4,FALSE)</f>
        <v>9</v>
      </c>
      <c r="F659" t="s">
        <v>149</v>
      </c>
      <c r="G659" t="s">
        <v>849</v>
      </c>
      <c r="H659" t="s">
        <v>20</v>
      </c>
      <c r="I659">
        <v>10</v>
      </c>
      <c r="J659">
        <v>4</v>
      </c>
    </row>
    <row r="660" spans="1:10">
      <c r="A660" s="112" t="str">
        <f>COL_SIZES[[#This Row],[datatype]]&amp;"_"&amp;COL_SIZES[[#This Row],[column_prec]]&amp;"_"&amp;COL_SIZES[[#This Row],[col_len]]</f>
        <v>numeric_16_9</v>
      </c>
      <c r="B66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660" s="113">
        <f>VLOOKUP(A660,DBMS_TYPE_SIZES[],2,FALSE)</f>
        <v>9</v>
      </c>
      <c r="D660" s="113">
        <f>VLOOKUP(A660,DBMS_TYPE_SIZES[],3,FALSE)</f>
        <v>9</v>
      </c>
      <c r="E660" s="114">
        <f>VLOOKUP(A660,DBMS_TYPE_SIZES[],4,FALSE)</f>
        <v>9</v>
      </c>
      <c r="F660" t="s">
        <v>149</v>
      </c>
      <c r="G660" t="s">
        <v>850</v>
      </c>
      <c r="H660" t="s">
        <v>67</v>
      </c>
      <c r="I660">
        <v>16</v>
      </c>
      <c r="J660">
        <v>9</v>
      </c>
    </row>
    <row r="661" spans="1:10">
      <c r="A661" s="112" t="str">
        <f>COL_SIZES[[#This Row],[datatype]]&amp;"_"&amp;COL_SIZES[[#This Row],[column_prec]]&amp;"_"&amp;COL_SIZES[[#This Row],[col_len]]</f>
        <v>int_10_4</v>
      </c>
      <c r="B6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1" s="113">
        <f>VLOOKUP(A661,DBMS_TYPE_SIZES[],2,FALSE)</f>
        <v>9</v>
      </c>
      <c r="D661" s="113">
        <f>VLOOKUP(A661,DBMS_TYPE_SIZES[],3,FALSE)</f>
        <v>4</v>
      </c>
      <c r="E661" s="114">
        <f>VLOOKUP(A661,DBMS_TYPE_SIZES[],4,FALSE)</f>
        <v>9</v>
      </c>
      <c r="F661" t="s">
        <v>149</v>
      </c>
      <c r="G661" t="s">
        <v>156</v>
      </c>
      <c r="H661" t="s">
        <v>20</v>
      </c>
      <c r="I661">
        <v>10</v>
      </c>
      <c r="J661">
        <v>4</v>
      </c>
    </row>
    <row r="662" spans="1:10">
      <c r="A662" s="112" t="str">
        <f>COL_SIZES[[#This Row],[datatype]]&amp;"_"&amp;COL_SIZES[[#This Row],[column_prec]]&amp;"_"&amp;COL_SIZES[[#This Row],[col_len]]</f>
        <v>int_10_4</v>
      </c>
      <c r="B6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2" s="113">
        <f>VLOOKUP(A662,DBMS_TYPE_SIZES[],2,FALSE)</f>
        <v>9</v>
      </c>
      <c r="D662" s="113">
        <f>VLOOKUP(A662,DBMS_TYPE_SIZES[],3,FALSE)</f>
        <v>4</v>
      </c>
      <c r="E662" s="114">
        <f>VLOOKUP(A662,DBMS_TYPE_SIZES[],4,FALSE)</f>
        <v>9</v>
      </c>
      <c r="F662" t="s">
        <v>149</v>
      </c>
      <c r="G662" t="s">
        <v>851</v>
      </c>
      <c r="H662" t="s">
        <v>20</v>
      </c>
      <c r="I662">
        <v>10</v>
      </c>
      <c r="J662">
        <v>4</v>
      </c>
    </row>
    <row r="663" spans="1:10">
      <c r="A663" s="112" t="str">
        <f>COL_SIZES[[#This Row],[datatype]]&amp;"_"&amp;COL_SIZES[[#This Row],[column_prec]]&amp;"_"&amp;COL_SIZES[[#This Row],[col_len]]</f>
        <v>int_10_4</v>
      </c>
      <c r="B6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3" s="113">
        <f>VLOOKUP(A663,DBMS_TYPE_SIZES[],2,FALSE)</f>
        <v>9</v>
      </c>
      <c r="D663" s="113">
        <f>VLOOKUP(A663,DBMS_TYPE_SIZES[],3,FALSE)</f>
        <v>4</v>
      </c>
      <c r="E663" s="114">
        <f>VLOOKUP(A663,DBMS_TYPE_SIZES[],4,FALSE)</f>
        <v>9</v>
      </c>
      <c r="F663" t="s">
        <v>149</v>
      </c>
      <c r="G663" t="s">
        <v>89</v>
      </c>
      <c r="H663" t="s">
        <v>20</v>
      </c>
      <c r="I663">
        <v>10</v>
      </c>
      <c r="J663">
        <v>4</v>
      </c>
    </row>
    <row r="664" spans="1:10">
      <c r="A664" s="112" t="str">
        <f>COL_SIZES[[#This Row],[datatype]]&amp;"_"&amp;COL_SIZES[[#This Row],[column_prec]]&amp;"_"&amp;COL_SIZES[[#This Row],[col_len]]</f>
        <v>int_10_4</v>
      </c>
      <c r="B6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4" s="113">
        <f>VLOOKUP(A664,DBMS_TYPE_SIZES[],2,FALSE)</f>
        <v>9</v>
      </c>
      <c r="D664" s="113">
        <f>VLOOKUP(A664,DBMS_TYPE_SIZES[],3,FALSE)</f>
        <v>4</v>
      </c>
      <c r="E664" s="114">
        <f>VLOOKUP(A664,DBMS_TYPE_SIZES[],4,FALSE)</f>
        <v>9</v>
      </c>
      <c r="F664" t="s">
        <v>149</v>
      </c>
      <c r="G664" t="s">
        <v>803</v>
      </c>
      <c r="H664" t="s">
        <v>20</v>
      </c>
      <c r="I664">
        <v>10</v>
      </c>
      <c r="J664">
        <v>4</v>
      </c>
    </row>
    <row r="665" spans="1:10">
      <c r="A665" s="112" t="str">
        <f>COL_SIZES[[#This Row],[datatype]]&amp;"_"&amp;COL_SIZES[[#This Row],[column_prec]]&amp;"_"&amp;COL_SIZES[[#This Row],[col_len]]</f>
        <v>int_10_4</v>
      </c>
      <c r="B6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5" s="113">
        <f>VLOOKUP(A665,DBMS_TYPE_SIZES[],2,FALSE)</f>
        <v>9</v>
      </c>
      <c r="D665" s="113">
        <f>VLOOKUP(A665,DBMS_TYPE_SIZES[],3,FALSE)</f>
        <v>4</v>
      </c>
      <c r="E665" s="114">
        <f>VLOOKUP(A665,DBMS_TYPE_SIZES[],4,FALSE)</f>
        <v>9</v>
      </c>
      <c r="F665" t="s">
        <v>149</v>
      </c>
      <c r="G665" t="s">
        <v>804</v>
      </c>
      <c r="H665" t="s">
        <v>20</v>
      </c>
      <c r="I665">
        <v>10</v>
      </c>
      <c r="J665">
        <v>4</v>
      </c>
    </row>
    <row r="666" spans="1:10">
      <c r="A666" s="112" t="str">
        <f>COL_SIZES[[#This Row],[datatype]]&amp;"_"&amp;COL_SIZES[[#This Row],[column_prec]]&amp;"_"&amp;COL_SIZES[[#This Row],[col_len]]</f>
        <v>int_10_4</v>
      </c>
      <c r="B6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6" s="113">
        <f>VLOOKUP(A666,DBMS_TYPE_SIZES[],2,FALSE)</f>
        <v>9</v>
      </c>
      <c r="D666" s="113">
        <f>VLOOKUP(A666,DBMS_TYPE_SIZES[],3,FALSE)</f>
        <v>4</v>
      </c>
      <c r="E666" s="114">
        <f>VLOOKUP(A666,DBMS_TYPE_SIZES[],4,FALSE)</f>
        <v>9</v>
      </c>
      <c r="F666" t="s">
        <v>149</v>
      </c>
      <c r="G666" t="s">
        <v>152</v>
      </c>
      <c r="H666" t="s">
        <v>20</v>
      </c>
      <c r="I666">
        <v>10</v>
      </c>
      <c r="J666">
        <v>4</v>
      </c>
    </row>
    <row r="667" spans="1:10">
      <c r="A667" s="112" t="str">
        <f>COL_SIZES[[#This Row],[datatype]]&amp;"_"&amp;COL_SIZES[[#This Row],[column_prec]]&amp;"_"&amp;COL_SIZES[[#This Row],[col_len]]</f>
        <v>varchar_0_255</v>
      </c>
      <c r="B66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67" s="113">
        <f>VLOOKUP(A667,DBMS_TYPE_SIZES[],2,FALSE)</f>
        <v>255</v>
      </c>
      <c r="D667" s="113">
        <f>VLOOKUP(A667,DBMS_TYPE_SIZES[],3,FALSE)</f>
        <v>255</v>
      </c>
      <c r="E667" s="114">
        <f>VLOOKUP(A667,DBMS_TYPE_SIZES[],4,FALSE)</f>
        <v>257</v>
      </c>
      <c r="F667" t="s">
        <v>149</v>
      </c>
      <c r="G667" t="s">
        <v>805</v>
      </c>
      <c r="H667" t="s">
        <v>92</v>
      </c>
      <c r="I667">
        <v>0</v>
      </c>
      <c r="J667">
        <v>255</v>
      </c>
    </row>
    <row r="668" spans="1:10">
      <c r="A668" s="112" t="str">
        <f>COL_SIZES[[#This Row],[datatype]]&amp;"_"&amp;COL_SIZES[[#This Row],[column_prec]]&amp;"_"&amp;COL_SIZES[[#This Row],[col_len]]</f>
        <v>varchar_0_255</v>
      </c>
      <c r="B66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68" s="113">
        <f>VLOOKUP(A668,DBMS_TYPE_SIZES[],2,FALSE)</f>
        <v>255</v>
      </c>
      <c r="D668" s="113">
        <f>VLOOKUP(A668,DBMS_TYPE_SIZES[],3,FALSE)</f>
        <v>255</v>
      </c>
      <c r="E668" s="114">
        <f>VLOOKUP(A668,DBMS_TYPE_SIZES[],4,FALSE)</f>
        <v>257</v>
      </c>
      <c r="F668" t="s">
        <v>149</v>
      </c>
      <c r="G668" t="s">
        <v>806</v>
      </c>
      <c r="H668" t="s">
        <v>92</v>
      </c>
      <c r="I668">
        <v>0</v>
      </c>
      <c r="J668">
        <v>255</v>
      </c>
    </row>
    <row r="669" spans="1:10">
      <c r="A669" s="112" t="str">
        <f>COL_SIZES[[#This Row],[datatype]]&amp;"_"&amp;COL_SIZES[[#This Row],[column_prec]]&amp;"_"&amp;COL_SIZES[[#This Row],[col_len]]</f>
        <v>int_10_4</v>
      </c>
      <c r="B6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69" s="113">
        <f>VLOOKUP(A669,DBMS_TYPE_SIZES[],2,FALSE)</f>
        <v>9</v>
      </c>
      <c r="D669" s="113">
        <f>VLOOKUP(A669,DBMS_TYPE_SIZES[],3,FALSE)</f>
        <v>4</v>
      </c>
      <c r="E669" s="114">
        <f>VLOOKUP(A669,DBMS_TYPE_SIZES[],4,FALSE)</f>
        <v>9</v>
      </c>
      <c r="F669" t="s">
        <v>149</v>
      </c>
      <c r="G669" t="s">
        <v>807</v>
      </c>
      <c r="H669" t="s">
        <v>20</v>
      </c>
      <c r="I669">
        <v>10</v>
      </c>
      <c r="J669">
        <v>4</v>
      </c>
    </row>
    <row r="670" spans="1:10">
      <c r="A670" s="112" t="str">
        <f>COL_SIZES[[#This Row],[datatype]]&amp;"_"&amp;COL_SIZES[[#This Row],[column_prec]]&amp;"_"&amp;COL_SIZES[[#This Row],[col_len]]</f>
        <v>bigint_19_8</v>
      </c>
      <c r="B67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70" s="113">
        <f>VLOOKUP(A670,DBMS_TYPE_SIZES[],2,FALSE)</f>
        <v>9</v>
      </c>
      <c r="D670" s="113">
        <f>VLOOKUP(A670,DBMS_TYPE_SIZES[],3,FALSE)</f>
        <v>8</v>
      </c>
      <c r="E670" s="114">
        <f>VLOOKUP(A670,DBMS_TYPE_SIZES[],4,FALSE)</f>
        <v>9</v>
      </c>
      <c r="F670" t="s">
        <v>149</v>
      </c>
      <c r="G670" t="s">
        <v>122</v>
      </c>
      <c r="H670" t="s">
        <v>19</v>
      </c>
      <c r="I670">
        <v>19</v>
      </c>
      <c r="J670">
        <v>8</v>
      </c>
    </row>
    <row r="671" spans="1:10">
      <c r="A671" s="112" t="str">
        <f>COL_SIZES[[#This Row],[datatype]]&amp;"_"&amp;COL_SIZES[[#This Row],[column_prec]]&amp;"_"&amp;COL_SIZES[[#This Row],[col_len]]</f>
        <v>int_10_4</v>
      </c>
      <c r="B6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71" s="113">
        <f>VLOOKUP(A671,DBMS_TYPE_SIZES[],2,FALSE)</f>
        <v>9</v>
      </c>
      <c r="D671" s="113">
        <f>VLOOKUP(A671,DBMS_TYPE_SIZES[],3,FALSE)</f>
        <v>4</v>
      </c>
      <c r="E671" s="114">
        <f>VLOOKUP(A671,DBMS_TYPE_SIZES[],4,FALSE)</f>
        <v>9</v>
      </c>
      <c r="F671" t="s">
        <v>149</v>
      </c>
      <c r="G671" t="s">
        <v>123</v>
      </c>
      <c r="H671" t="s">
        <v>20</v>
      </c>
      <c r="I671">
        <v>10</v>
      </c>
      <c r="J671">
        <v>4</v>
      </c>
    </row>
    <row r="672" spans="1:10">
      <c r="A672" s="112" t="str">
        <f>COL_SIZES[[#This Row],[datatype]]&amp;"_"&amp;COL_SIZES[[#This Row],[column_prec]]&amp;"_"&amp;COL_SIZES[[#This Row],[col_len]]</f>
        <v>int_10_4</v>
      </c>
      <c r="B6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72" s="113">
        <f>VLOOKUP(A672,DBMS_TYPE_SIZES[],2,FALSE)</f>
        <v>9</v>
      </c>
      <c r="D672" s="113">
        <f>VLOOKUP(A672,DBMS_TYPE_SIZES[],3,FALSE)</f>
        <v>4</v>
      </c>
      <c r="E672" s="114">
        <f>VLOOKUP(A672,DBMS_TYPE_SIZES[],4,FALSE)</f>
        <v>9</v>
      </c>
      <c r="F672" t="s">
        <v>149</v>
      </c>
      <c r="G672" t="s">
        <v>808</v>
      </c>
      <c r="H672" t="s">
        <v>20</v>
      </c>
      <c r="I672">
        <v>10</v>
      </c>
      <c r="J672">
        <v>4</v>
      </c>
    </row>
    <row r="673" spans="1:10">
      <c r="A673" s="112" t="str">
        <f>COL_SIZES[[#This Row],[datatype]]&amp;"_"&amp;COL_SIZES[[#This Row],[column_prec]]&amp;"_"&amp;COL_SIZES[[#This Row],[col_len]]</f>
        <v>datetime_23_8</v>
      </c>
      <c r="B67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73" s="113">
        <f>VLOOKUP(A673,DBMS_TYPE_SIZES[],2,FALSE)</f>
        <v>7</v>
      </c>
      <c r="D673" s="113">
        <f>VLOOKUP(A673,DBMS_TYPE_SIZES[],3,FALSE)</f>
        <v>8</v>
      </c>
      <c r="E673" s="114">
        <f>VLOOKUP(A673,DBMS_TYPE_SIZES[],4,FALSE)</f>
        <v>10</v>
      </c>
      <c r="F673" t="s">
        <v>149</v>
      </c>
      <c r="G673" t="s">
        <v>809</v>
      </c>
      <c r="H673" t="s">
        <v>22</v>
      </c>
      <c r="I673">
        <v>23</v>
      </c>
      <c r="J673">
        <v>8</v>
      </c>
    </row>
    <row r="674" spans="1:10">
      <c r="A674" s="112" t="str">
        <f>COL_SIZES[[#This Row],[datatype]]&amp;"_"&amp;COL_SIZES[[#This Row],[column_prec]]&amp;"_"&amp;COL_SIZES[[#This Row],[col_len]]</f>
        <v>bigint_19_8</v>
      </c>
      <c r="B67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74" s="113">
        <f>VLOOKUP(A674,DBMS_TYPE_SIZES[],2,FALSE)</f>
        <v>9</v>
      </c>
      <c r="D674" s="113">
        <f>VLOOKUP(A674,DBMS_TYPE_SIZES[],3,FALSE)</f>
        <v>8</v>
      </c>
      <c r="E674" s="114">
        <f>VLOOKUP(A674,DBMS_TYPE_SIZES[],4,FALSE)</f>
        <v>9</v>
      </c>
      <c r="F674" t="s">
        <v>149</v>
      </c>
      <c r="G674" t="s">
        <v>124</v>
      </c>
      <c r="H674" t="s">
        <v>19</v>
      </c>
      <c r="I674">
        <v>19</v>
      </c>
      <c r="J674">
        <v>8</v>
      </c>
    </row>
    <row r="675" spans="1:10">
      <c r="A675" s="112" t="str">
        <f>COL_SIZES[[#This Row],[datatype]]&amp;"_"&amp;COL_SIZES[[#This Row],[column_prec]]&amp;"_"&amp;COL_SIZES[[#This Row],[col_len]]</f>
        <v>varchar_0_50</v>
      </c>
      <c r="B67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75" s="113">
        <f>VLOOKUP(A675,DBMS_TYPE_SIZES[],2,FALSE)</f>
        <v>50</v>
      </c>
      <c r="D675" s="113">
        <f>VLOOKUP(A675,DBMS_TYPE_SIZES[],3,FALSE)</f>
        <v>50</v>
      </c>
      <c r="E675" s="114">
        <f>VLOOKUP(A675,DBMS_TYPE_SIZES[],4,FALSE)</f>
        <v>52</v>
      </c>
      <c r="F675" t="s">
        <v>149</v>
      </c>
      <c r="G675" t="s">
        <v>852</v>
      </c>
      <c r="H675" t="s">
        <v>92</v>
      </c>
      <c r="I675">
        <v>0</v>
      </c>
      <c r="J675">
        <v>50</v>
      </c>
    </row>
    <row r="676" spans="1:10">
      <c r="A676" s="112" t="str">
        <f>COL_SIZES[[#This Row],[datatype]]&amp;"_"&amp;COL_SIZES[[#This Row],[column_prec]]&amp;"_"&amp;COL_SIZES[[#This Row],[col_len]]</f>
        <v>int_10_4</v>
      </c>
      <c r="B6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76" s="113">
        <f>VLOOKUP(A676,DBMS_TYPE_SIZES[],2,FALSE)</f>
        <v>9</v>
      </c>
      <c r="D676" s="113">
        <f>VLOOKUP(A676,DBMS_TYPE_SIZES[],3,FALSE)</f>
        <v>4</v>
      </c>
      <c r="E676" s="114">
        <f>VLOOKUP(A676,DBMS_TYPE_SIZES[],4,FALSE)</f>
        <v>9</v>
      </c>
      <c r="F676" t="s">
        <v>149</v>
      </c>
      <c r="G676" t="s">
        <v>72</v>
      </c>
      <c r="H676" t="s">
        <v>20</v>
      </c>
      <c r="I676">
        <v>10</v>
      </c>
      <c r="J676">
        <v>4</v>
      </c>
    </row>
    <row r="677" spans="1:10">
      <c r="A677" s="112" t="str">
        <f>COL_SIZES[[#This Row],[datatype]]&amp;"_"&amp;COL_SIZES[[#This Row],[column_prec]]&amp;"_"&amp;COL_SIZES[[#This Row],[col_len]]</f>
        <v>int_10_4</v>
      </c>
      <c r="B6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77" s="113">
        <f>VLOOKUP(A677,DBMS_TYPE_SIZES[],2,FALSE)</f>
        <v>9</v>
      </c>
      <c r="D677" s="113">
        <f>VLOOKUP(A677,DBMS_TYPE_SIZES[],3,FALSE)</f>
        <v>4</v>
      </c>
      <c r="E677" s="114">
        <f>VLOOKUP(A677,DBMS_TYPE_SIZES[],4,FALSE)</f>
        <v>9</v>
      </c>
      <c r="F677" t="s">
        <v>149</v>
      </c>
      <c r="G677" t="s">
        <v>164</v>
      </c>
      <c r="H677" t="s">
        <v>20</v>
      </c>
      <c r="I677">
        <v>10</v>
      </c>
      <c r="J677">
        <v>4</v>
      </c>
    </row>
    <row r="678" spans="1:10">
      <c r="A678" s="112" t="str">
        <f>COL_SIZES[[#This Row],[datatype]]&amp;"_"&amp;COL_SIZES[[#This Row],[column_prec]]&amp;"_"&amp;COL_SIZES[[#This Row],[col_len]]</f>
        <v>varchar_0_50</v>
      </c>
      <c r="B67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78" s="113">
        <f>VLOOKUP(A678,DBMS_TYPE_SIZES[],2,FALSE)</f>
        <v>50</v>
      </c>
      <c r="D678" s="113">
        <f>VLOOKUP(A678,DBMS_TYPE_SIZES[],3,FALSE)</f>
        <v>50</v>
      </c>
      <c r="E678" s="114">
        <f>VLOOKUP(A678,DBMS_TYPE_SIZES[],4,FALSE)</f>
        <v>52</v>
      </c>
      <c r="F678" t="s">
        <v>150</v>
      </c>
      <c r="G678" t="s">
        <v>797</v>
      </c>
      <c r="H678" t="s">
        <v>92</v>
      </c>
      <c r="I678">
        <v>0</v>
      </c>
      <c r="J678">
        <v>50</v>
      </c>
    </row>
    <row r="679" spans="1:10">
      <c r="A679" s="112" t="str">
        <f>COL_SIZES[[#This Row],[datatype]]&amp;"_"&amp;COL_SIZES[[#This Row],[column_prec]]&amp;"_"&amp;COL_SIZES[[#This Row],[col_len]]</f>
        <v>varchar_0_50</v>
      </c>
      <c r="B67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79" s="113">
        <f>VLOOKUP(A679,DBMS_TYPE_SIZES[],2,FALSE)</f>
        <v>50</v>
      </c>
      <c r="D679" s="113">
        <f>VLOOKUP(A679,DBMS_TYPE_SIZES[],3,FALSE)</f>
        <v>50</v>
      </c>
      <c r="E679" s="114">
        <f>VLOOKUP(A679,DBMS_TYPE_SIZES[],4,FALSE)</f>
        <v>52</v>
      </c>
      <c r="F679" t="s">
        <v>150</v>
      </c>
      <c r="G679" t="s">
        <v>798</v>
      </c>
      <c r="H679" t="s">
        <v>92</v>
      </c>
      <c r="I679">
        <v>0</v>
      </c>
      <c r="J679">
        <v>50</v>
      </c>
    </row>
    <row r="680" spans="1:10">
      <c r="A680" s="112" t="str">
        <f>COL_SIZES[[#This Row],[datatype]]&amp;"_"&amp;COL_SIZES[[#This Row],[column_prec]]&amp;"_"&amp;COL_SIZES[[#This Row],[col_len]]</f>
        <v>varchar_0_50</v>
      </c>
      <c r="B68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80" s="113">
        <f>VLOOKUP(A680,DBMS_TYPE_SIZES[],2,FALSE)</f>
        <v>50</v>
      </c>
      <c r="D680" s="113">
        <f>VLOOKUP(A680,DBMS_TYPE_SIZES[],3,FALSE)</f>
        <v>50</v>
      </c>
      <c r="E680" s="114">
        <f>VLOOKUP(A680,DBMS_TYPE_SIZES[],4,FALSE)</f>
        <v>52</v>
      </c>
      <c r="F680" t="s">
        <v>150</v>
      </c>
      <c r="G680" t="s">
        <v>121</v>
      </c>
      <c r="H680" t="s">
        <v>92</v>
      </c>
      <c r="I680">
        <v>0</v>
      </c>
      <c r="J680">
        <v>50</v>
      </c>
    </row>
    <row r="681" spans="1:10">
      <c r="A681" s="112" t="str">
        <f>COL_SIZES[[#This Row],[datatype]]&amp;"_"&amp;COL_SIZES[[#This Row],[column_prec]]&amp;"_"&amp;COL_SIZES[[#This Row],[col_len]]</f>
        <v>int_10_4</v>
      </c>
      <c r="B6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1" s="113">
        <f>VLOOKUP(A681,DBMS_TYPE_SIZES[],2,FALSE)</f>
        <v>9</v>
      </c>
      <c r="D681" s="113">
        <f>VLOOKUP(A681,DBMS_TYPE_SIZES[],3,FALSE)</f>
        <v>4</v>
      </c>
      <c r="E681" s="114">
        <f>VLOOKUP(A681,DBMS_TYPE_SIZES[],4,FALSE)</f>
        <v>9</v>
      </c>
      <c r="F681" t="s">
        <v>150</v>
      </c>
      <c r="G681" t="s">
        <v>799</v>
      </c>
      <c r="H681" t="s">
        <v>20</v>
      </c>
      <c r="I681">
        <v>10</v>
      </c>
      <c r="J681">
        <v>4</v>
      </c>
    </row>
    <row r="682" spans="1:10">
      <c r="A682" s="112" t="str">
        <f>COL_SIZES[[#This Row],[datatype]]&amp;"_"&amp;COL_SIZES[[#This Row],[column_prec]]&amp;"_"&amp;COL_SIZES[[#This Row],[col_len]]</f>
        <v>varchar_0_50</v>
      </c>
      <c r="B68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682" s="113">
        <f>VLOOKUP(A682,DBMS_TYPE_SIZES[],2,FALSE)</f>
        <v>50</v>
      </c>
      <c r="D682" s="113">
        <f>VLOOKUP(A682,DBMS_TYPE_SIZES[],3,FALSE)</f>
        <v>50</v>
      </c>
      <c r="E682" s="114">
        <f>VLOOKUP(A682,DBMS_TYPE_SIZES[],4,FALSE)</f>
        <v>52</v>
      </c>
      <c r="F682" t="s">
        <v>150</v>
      </c>
      <c r="G682" t="s">
        <v>800</v>
      </c>
      <c r="H682" t="s">
        <v>92</v>
      </c>
      <c r="I682">
        <v>0</v>
      </c>
      <c r="J682">
        <v>50</v>
      </c>
    </row>
    <row r="683" spans="1:10">
      <c r="A683" s="112" t="str">
        <f>COL_SIZES[[#This Row],[datatype]]&amp;"_"&amp;COL_SIZES[[#This Row],[column_prec]]&amp;"_"&amp;COL_SIZES[[#This Row],[col_len]]</f>
        <v>numeric_20_13</v>
      </c>
      <c r="B683" s="112">
        <f>MIN(COL_SIZES[[#This Row],[column_length]],IFERROR(VALUE(VLOOKUP(COL_SIZES[[#This Row],[table_name]]&amp;"."&amp;COL_SIZES[[#This Row],[column_name]],AVG_COL_SIZES[#Data],2,FALSE)),COL_SIZES[[#This Row],[column_length]]))</f>
        <v>13</v>
      </c>
      <c r="C683" s="113">
        <f>VLOOKUP(A683,DBMS_TYPE_SIZES[],2,FALSE)</f>
        <v>15</v>
      </c>
      <c r="D683" s="113">
        <f>VLOOKUP(A683,DBMS_TYPE_SIZES[],3,FALSE)</f>
        <v>13</v>
      </c>
      <c r="E683" s="114">
        <f>VLOOKUP(A683,DBMS_TYPE_SIZES[],4,FALSE)</f>
        <v>15</v>
      </c>
      <c r="F683" t="s">
        <v>150</v>
      </c>
      <c r="G683" t="s">
        <v>801</v>
      </c>
      <c r="H683" t="s">
        <v>67</v>
      </c>
      <c r="I683">
        <v>20</v>
      </c>
      <c r="J683">
        <v>13</v>
      </c>
    </row>
    <row r="684" spans="1:10">
      <c r="A684" s="112" t="str">
        <f>COL_SIZES[[#This Row],[datatype]]&amp;"_"&amp;COL_SIZES[[#This Row],[column_prec]]&amp;"_"&amp;COL_SIZES[[#This Row],[col_len]]</f>
        <v>int_10_4</v>
      </c>
      <c r="B6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4" s="113">
        <f>VLOOKUP(A684,DBMS_TYPE_SIZES[],2,FALSE)</f>
        <v>9</v>
      </c>
      <c r="D684" s="113">
        <f>VLOOKUP(A684,DBMS_TYPE_SIZES[],3,FALSE)</f>
        <v>4</v>
      </c>
      <c r="E684" s="114">
        <f>VLOOKUP(A684,DBMS_TYPE_SIZES[],4,FALSE)</f>
        <v>9</v>
      </c>
      <c r="F684" t="s">
        <v>150</v>
      </c>
      <c r="G684" t="s">
        <v>156</v>
      </c>
      <c r="H684" t="s">
        <v>20</v>
      </c>
      <c r="I684">
        <v>10</v>
      </c>
      <c r="J684">
        <v>4</v>
      </c>
    </row>
    <row r="685" spans="1:10">
      <c r="A685" s="112" t="str">
        <f>COL_SIZES[[#This Row],[datatype]]&amp;"_"&amp;COL_SIZES[[#This Row],[column_prec]]&amp;"_"&amp;COL_SIZES[[#This Row],[col_len]]</f>
        <v>datetime_23_8</v>
      </c>
      <c r="B68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85" s="113">
        <f>VLOOKUP(A685,DBMS_TYPE_SIZES[],2,FALSE)</f>
        <v>7</v>
      </c>
      <c r="D685" s="113">
        <f>VLOOKUP(A685,DBMS_TYPE_SIZES[],3,FALSE)</f>
        <v>8</v>
      </c>
      <c r="E685" s="114">
        <f>VLOOKUP(A685,DBMS_TYPE_SIZES[],4,FALSE)</f>
        <v>10</v>
      </c>
      <c r="F685" t="s">
        <v>150</v>
      </c>
      <c r="G685" t="s">
        <v>679</v>
      </c>
      <c r="H685" t="s">
        <v>22</v>
      </c>
      <c r="I685">
        <v>23</v>
      </c>
      <c r="J685">
        <v>8</v>
      </c>
    </row>
    <row r="686" spans="1:10">
      <c r="A686" s="112" t="str">
        <f>COL_SIZES[[#This Row],[datatype]]&amp;"_"&amp;COL_SIZES[[#This Row],[column_prec]]&amp;"_"&amp;COL_SIZES[[#This Row],[col_len]]</f>
        <v>int_10_4</v>
      </c>
      <c r="B6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6" s="113">
        <f>VLOOKUP(A686,DBMS_TYPE_SIZES[],2,FALSE)</f>
        <v>9</v>
      </c>
      <c r="D686" s="113">
        <f>VLOOKUP(A686,DBMS_TYPE_SIZES[],3,FALSE)</f>
        <v>4</v>
      </c>
      <c r="E686" s="114">
        <f>VLOOKUP(A686,DBMS_TYPE_SIZES[],4,FALSE)</f>
        <v>9</v>
      </c>
      <c r="F686" t="s">
        <v>150</v>
      </c>
      <c r="G686" t="s">
        <v>802</v>
      </c>
      <c r="H686" t="s">
        <v>20</v>
      </c>
      <c r="I686">
        <v>10</v>
      </c>
      <c r="J686">
        <v>4</v>
      </c>
    </row>
    <row r="687" spans="1:10">
      <c r="A687" s="112" t="str">
        <f>COL_SIZES[[#This Row],[datatype]]&amp;"_"&amp;COL_SIZES[[#This Row],[column_prec]]&amp;"_"&amp;COL_SIZES[[#This Row],[col_len]]</f>
        <v>int_10_4</v>
      </c>
      <c r="B6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7" s="113">
        <f>VLOOKUP(A687,DBMS_TYPE_SIZES[],2,FALSE)</f>
        <v>9</v>
      </c>
      <c r="D687" s="113">
        <f>VLOOKUP(A687,DBMS_TYPE_SIZES[],3,FALSE)</f>
        <v>4</v>
      </c>
      <c r="E687" s="114">
        <f>VLOOKUP(A687,DBMS_TYPE_SIZES[],4,FALSE)</f>
        <v>9</v>
      </c>
      <c r="F687" t="s">
        <v>150</v>
      </c>
      <c r="G687" t="s">
        <v>154</v>
      </c>
      <c r="H687" t="s">
        <v>20</v>
      </c>
      <c r="I687">
        <v>10</v>
      </c>
      <c r="J687">
        <v>4</v>
      </c>
    </row>
    <row r="688" spans="1:10">
      <c r="A688" s="112" t="str">
        <f>COL_SIZES[[#This Row],[datatype]]&amp;"_"&amp;COL_SIZES[[#This Row],[column_prec]]&amp;"_"&amp;COL_SIZES[[#This Row],[col_len]]</f>
        <v>int_10_4</v>
      </c>
      <c r="B6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8" s="113">
        <f>VLOOKUP(A688,DBMS_TYPE_SIZES[],2,FALSE)</f>
        <v>9</v>
      </c>
      <c r="D688" s="113">
        <f>VLOOKUP(A688,DBMS_TYPE_SIZES[],3,FALSE)</f>
        <v>4</v>
      </c>
      <c r="E688" s="114">
        <f>VLOOKUP(A688,DBMS_TYPE_SIZES[],4,FALSE)</f>
        <v>9</v>
      </c>
      <c r="F688" t="s">
        <v>150</v>
      </c>
      <c r="G688" t="s">
        <v>89</v>
      </c>
      <c r="H688" t="s">
        <v>20</v>
      </c>
      <c r="I688">
        <v>10</v>
      </c>
      <c r="J688">
        <v>4</v>
      </c>
    </row>
    <row r="689" spans="1:10">
      <c r="A689" s="112" t="str">
        <f>COL_SIZES[[#This Row],[datatype]]&amp;"_"&amp;COL_SIZES[[#This Row],[column_prec]]&amp;"_"&amp;COL_SIZES[[#This Row],[col_len]]</f>
        <v>int_10_4</v>
      </c>
      <c r="B6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89" s="113">
        <f>VLOOKUP(A689,DBMS_TYPE_SIZES[],2,FALSE)</f>
        <v>9</v>
      </c>
      <c r="D689" s="113">
        <f>VLOOKUP(A689,DBMS_TYPE_SIZES[],3,FALSE)</f>
        <v>4</v>
      </c>
      <c r="E689" s="114">
        <f>VLOOKUP(A689,DBMS_TYPE_SIZES[],4,FALSE)</f>
        <v>9</v>
      </c>
      <c r="F689" t="s">
        <v>150</v>
      </c>
      <c r="G689" t="s">
        <v>803</v>
      </c>
      <c r="H689" t="s">
        <v>20</v>
      </c>
      <c r="I689">
        <v>10</v>
      </c>
      <c r="J689">
        <v>4</v>
      </c>
    </row>
    <row r="690" spans="1:10">
      <c r="A690" s="112" t="str">
        <f>COL_SIZES[[#This Row],[datatype]]&amp;"_"&amp;COL_SIZES[[#This Row],[column_prec]]&amp;"_"&amp;COL_SIZES[[#This Row],[col_len]]</f>
        <v>int_10_4</v>
      </c>
      <c r="B6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0" s="113">
        <f>VLOOKUP(A690,DBMS_TYPE_SIZES[],2,FALSE)</f>
        <v>9</v>
      </c>
      <c r="D690" s="113">
        <f>VLOOKUP(A690,DBMS_TYPE_SIZES[],3,FALSE)</f>
        <v>4</v>
      </c>
      <c r="E690" s="114">
        <f>VLOOKUP(A690,DBMS_TYPE_SIZES[],4,FALSE)</f>
        <v>9</v>
      </c>
      <c r="F690" t="s">
        <v>150</v>
      </c>
      <c r="G690" t="s">
        <v>804</v>
      </c>
      <c r="H690" t="s">
        <v>20</v>
      </c>
      <c r="I690">
        <v>10</v>
      </c>
      <c r="J690">
        <v>4</v>
      </c>
    </row>
    <row r="691" spans="1:10">
      <c r="A691" s="112" t="str">
        <f>COL_SIZES[[#This Row],[datatype]]&amp;"_"&amp;COL_SIZES[[#This Row],[column_prec]]&amp;"_"&amp;COL_SIZES[[#This Row],[col_len]]</f>
        <v>int_10_4</v>
      </c>
      <c r="B6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1" s="113">
        <f>VLOOKUP(A691,DBMS_TYPE_SIZES[],2,FALSE)</f>
        <v>9</v>
      </c>
      <c r="D691" s="113">
        <f>VLOOKUP(A691,DBMS_TYPE_SIZES[],3,FALSE)</f>
        <v>4</v>
      </c>
      <c r="E691" s="114">
        <f>VLOOKUP(A691,DBMS_TYPE_SIZES[],4,FALSE)</f>
        <v>9</v>
      </c>
      <c r="F691" t="s">
        <v>150</v>
      </c>
      <c r="G691" t="s">
        <v>152</v>
      </c>
      <c r="H691" t="s">
        <v>20</v>
      </c>
      <c r="I691">
        <v>10</v>
      </c>
      <c r="J691">
        <v>4</v>
      </c>
    </row>
    <row r="692" spans="1:10">
      <c r="A692" s="112" t="str">
        <f>COL_SIZES[[#This Row],[datatype]]&amp;"_"&amp;COL_SIZES[[#This Row],[column_prec]]&amp;"_"&amp;COL_SIZES[[#This Row],[col_len]]</f>
        <v>varchar_0_255</v>
      </c>
      <c r="B6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92" s="113">
        <f>VLOOKUP(A692,DBMS_TYPE_SIZES[],2,FALSE)</f>
        <v>255</v>
      </c>
      <c r="D692" s="113">
        <f>VLOOKUP(A692,DBMS_TYPE_SIZES[],3,FALSE)</f>
        <v>255</v>
      </c>
      <c r="E692" s="114">
        <f>VLOOKUP(A692,DBMS_TYPE_SIZES[],4,FALSE)</f>
        <v>257</v>
      </c>
      <c r="F692" t="s">
        <v>150</v>
      </c>
      <c r="G692" t="s">
        <v>805</v>
      </c>
      <c r="H692" t="s">
        <v>92</v>
      </c>
      <c r="I692">
        <v>0</v>
      </c>
      <c r="J692">
        <v>255</v>
      </c>
    </row>
    <row r="693" spans="1:10">
      <c r="A693" s="112" t="str">
        <f>COL_SIZES[[#This Row],[datatype]]&amp;"_"&amp;COL_SIZES[[#This Row],[column_prec]]&amp;"_"&amp;COL_SIZES[[#This Row],[col_len]]</f>
        <v>varchar_0_255</v>
      </c>
      <c r="B69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693" s="113">
        <f>VLOOKUP(A693,DBMS_TYPE_SIZES[],2,FALSE)</f>
        <v>255</v>
      </c>
      <c r="D693" s="113">
        <f>VLOOKUP(A693,DBMS_TYPE_SIZES[],3,FALSE)</f>
        <v>255</v>
      </c>
      <c r="E693" s="114">
        <f>VLOOKUP(A693,DBMS_TYPE_SIZES[],4,FALSE)</f>
        <v>257</v>
      </c>
      <c r="F693" t="s">
        <v>150</v>
      </c>
      <c r="G693" t="s">
        <v>806</v>
      </c>
      <c r="H693" t="s">
        <v>92</v>
      </c>
      <c r="I693">
        <v>0</v>
      </c>
      <c r="J693">
        <v>255</v>
      </c>
    </row>
    <row r="694" spans="1:10">
      <c r="A694" s="112" t="str">
        <f>COL_SIZES[[#This Row],[datatype]]&amp;"_"&amp;COL_SIZES[[#This Row],[column_prec]]&amp;"_"&amp;COL_SIZES[[#This Row],[col_len]]</f>
        <v>int_10_4</v>
      </c>
      <c r="B6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4" s="113">
        <f>VLOOKUP(A694,DBMS_TYPE_SIZES[],2,FALSE)</f>
        <v>9</v>
      </c>
      <c r="D694" s="113">
        <f>VLOOKUP(A694,DBMS_TYPE_SIZES[],3,FALSE)</f>
        <v>4</v>
      </c>
      <c r="E694" s="114">
        <f>VLOOKUP(A694,DBMS_TYPE_SIZES[],4,FALSE)</f>
        <v>9</v>
      </c>
      <c r="F694" t="s">
        <v>150</v>
      </c>
      <c r="G694" t="s">
        <v>807</v>
      </c>
      <c r="H694" t="s">
        <v>20</v>
      </c>
      <c r="I694">
        <v>10</v>
      </c>
      <c r="J694">
        <v>4</v>
      </c>
    </row>
    <row r="695" spans="1:10">
      <c r="A695" s="112" t="str">
        <f>COL_SIZES[[#This Row],[datatype]]&amp;"_"&amp;COL_SIZES[[#This Row],[column_prec]]&amp;"_"&amp;COL_SIZES[[#This Row],[col_len]]</f>
        <v>bigint_19_8</v>
      </c>
      <c r="B6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95" s="113">
        <f>VLOOKUP(A695,DBMS_TYPE_SIZES[],2,FALSE)</f>
        <v>9</v>
      </c>
      <c r="D695" s="113">
        <f>VLOOKUP(A695,DBMS_TYPE_SIZES[],3,FALSE)</f>
        <v>8</v>
      </c>
      <c r="E695" s="114">
        <f>VLOOKUP(A695,DBMS_TYPE_SIZES[],4,FALSE)</f>
        <v>9</v>
      </c>
      <c r="F695" t="s">
        <v>150</v>
      </c>
      <c r="G695" t="s">
        <v>122</v>
      </c>
      <c r="H695" t="s">
        <v>19</v>
      </c>
      <c r="I695">
        <v>19</v>
      </c>
      <c r="J695">
        <v>8</v>
      </c>
    </row>
    <row r="696" spans="1:10">
      <c r="A696" s="112" t="str">
        <f>COL_SIZES[[#This Row],[datatype]]&amp;"_"&amp;COL_SIZES[[#This Row],[column_prec]]&amp;"_"&amp;COL_SIZES[[#This Row],[col_len]]</f>
        <v>int_10_4</v>
      </c>
      <c r="B6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6" s="113">
        <f>VLOOKUP(A696,DBMS_TYPE_SIZES[],2,FALSE)</f>
        <v>9</v>
      </c>
      <c r="D696" s="113">
        <f>VLOOKUP(A696,DBMS_TYPE_SIZES[],3,FALSE)</f>
        <v>4</v>
      </c>
      <c r="E696" s="114">
        <f>VLOOKUP(A696,DBMS_TYPE_SIZES[],4,FALSE)</f>
        <v>9</v>
      </c>
      <c r="F696" t="s">
        <v>150</v>
      </c>
      <c r="G696" t="s">
        <v>123</v>
      </c>
      <c r="H696" t="s">
        <v>20</v>
      </c>
      <c r="I696">
        <v>10</v>
      </c>
      <c r="J696">
        <v>4</v>
      </c>
    </row>
    <row r="697" spans="1:10">
      <c r="A697" s="112" t="str">
        <f>COL_SIZES[[#This Row],[datatype]]&amp;"_"&amp;COL_SIZES[[#This Row],[column_prec]]&amp;"_"&amp;COL_SIZES[[#This Row],[col_len]]</f>
        <v>int_10_4</v>
      </c>
      <c r="B6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697" s="113">
        <f>VLOOKUP(A697,DBMS_TYPE_SIZES[],2,FALSE)</f>
        <v>9</v>
      </c>
      <c r="D697" s="113">
        <f>VLOOKUP(A697,DBMS_TYPE_SIZES[],3,FALSE)</f>
        <v>4</v>
      </c>
      <c r="E697" s="114">
        <f>VLOOKUP(A697,DBMS_TYPE_SIZES[],4,FALSE)</f>
        <v>9</v>
      </c>
      <c r="F697" t="s">
        <v>150</v>
      </c>
      <c r="G697" t="s">
        <v>808</v>
      </c>
      <c r="H697" t="s">
        <v>20</v>
      </c>
      <c r="I697">
        <v>10</v>
      </c>
      <c r="J697">
        <v>4</v>
      </c>
    </row>
    <row r="698" spans="1:10">
      <c r="A698" s="112" t="str">
        <f>COL_SIZES[[#This Row],[datatype]]&amp;"_"&amp;COL_SIZES[[#This Row],[column_prec]]&amp;"_"&amp;COL_SIZES[[#This Row],[col_len]]</f>
        <v>datetime_23_8</v>
      </c>
      <c r="B6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98" s="113">
        <f>VLOOKUP(A698,DBMS_TYPE_SIZES[],2,FALSE)</f>
        <v>7</v>
      </c>
      <c r="D698" s="113">
        <f>VLOOKUP(A698,DBMS_TYPE_SIZES[],3,FALSE)</f>
        <v>8</v>
      </c>
      <c r="E698" s="114">
        <f>VLOOKUP(A698,DBMS_TYPE_SIZES[],4,FALSE)</f>
        <v>10</v>
      </c>
      <c r="F698" t="s">
        <v>150</v>
      </c>
      <c r="G698" t="s">
        <v>809</v>
      </c>
      <c r="H698" t="s">
        <v>22</v>
      </c>
      <c r="I698">
        <v>23</v>
      </c>
      <c r="J698">
        <v>8</v>
      </c>
    </row>
    <row r="699" spans="1:10">
      <c r="A699" s="112" t="str">
        <f>COL_SIZES[[#This Row],[datatype]]&amp;"_"&amp;COL_SIZES[[#This Row],[column_prec]]&amp;"_"&amp;COL_SIZES[[#This Row],[col_len]]</f>
        <v>bigint_19_8</v>
      </c>
      <c r="B6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699" s="113">
        <f>VLOOKUP(A699,DBMS_TYPE_SIZES[],2,FALSE)</f>
        <v>9</v>
      </c>
      <c r="D699" s="113">
        <f>VLOOKUP(A699,DBMS_TYPE_SIZES[],3,FALSE)</f>
        <v>8</v>
      </c>
      <c r="E699" s="114">
        <f>VLOOKUP(A699,DBMS_TYPE_SIZES[],4,FALSE)</f>
        <v>9</v>
      </c>
      <c r="F699" t="s">
        <v>150</v>
      </c>
      <c r="G699" t="s">
        <v>124</v>
      </c>
      <c r="H699" t="s">
        <v>19</v>
      </c>
      <c r="I699">
        <v>19</v>
      </c>
      <c r="J699">
        <v>8</v>
      </c>
    </row>
    <row r="700" spans="1:10">
      <c r="A700" s="112" t="str">
        <f>COL_SIZES[[#This Row],[datatype]]&amp;"_"&amp;COL_SIZES[[#This Row],[column_prec]]&amp;"_"&amp;COL_SIZES[[#This Row],[col_len]]</f>
        <v>numeric_16_9</v>
      </c>
      <c r="B70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700" s="113">
        <f>VLOOKUP(A700,DBMS_TYPE_SIZES[],2,FALSE)</f>
        <v>9</v>
      </c>
      <c r="D700" s="113">
        <f>VLOOKUP(A700,DBMS_TYPE_SIZES[],3,FALSE)</f>
        <v>9</v>
      </c>
      <c r="E700" s="114">
        <f>VLOOKUP(A700,DBMS_TYPE_SIZES[],4,FALSE)</f>
        <v>9</v>
      </c>
      <c r="F700" t="s">
        <v>150</v>
      </c>
      <c r="G700" t="s">
        <v>102</v>
      </c>
      <c r="H700" t="s">
        <v>67</v>
      </c>
      <c r="I700">
        <v>16</v>
      </c>
      <c r="J700">
        <v>9</v>
      </c>
    </row>
    <row r="701" spans="1:10">
      <c r="A701" s="112" t="str">
        <f>COL_SIZES[[#This Row],[datatype]]&amp;"_"&amp;COL_SIZES[[#This Row],[column_prec]]&amp;"_"&amp;COL_SIZES[[#This Row],[col_len]]</f>
        <v>varchar_0_50</v>
      </c>
      <c r="B70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01" s="113">
        <f>VLOOKUP(A701,DBMS_TYPE_SIZES[],2,FALSE)</f>
        <v>50</v>
      </c>
      <c r="D701" s="113">
        <f>VLOOKUP(A701,DBMS_TYPE_SIZES[],3,FALSE)</f>
        <v>50</v>
      </c>
      <c r="E701" s="114">
        <f>VLOOKUP(A701,DBMS_TYPE_SIZES[],4,FALSE)</f>
        <v>52</v>
      </c>
      <c r="F701" t="s">
        <v>150</v>
      </c>
      <c r="G701" t="s">
        <v>130</v>
      </c>
      <c r="H701" t="s">
        <v>92</v>
      </c>
      <c r="I701">
        <v>0</v>
      </c>
      <c r="J701">
        <v>50</v>
      </c>
    </row>
    <row r="702" spans="1:10">
      <c r="A702" s="112" t="str">
        <f>COL_SIZES[[#This Row],[datatype]]&amp;"_"&amp;COL_SIZES[[#This Row],[column_prec]]&amp;"_"&amp;COL_SIZES[[#This Row],[col_len]]</f>
        <v>int_10_4</v>
      </c>
      <c r="B7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2" s="113">
        <f>VLOOKUP(A702,DBMS_TYPE_SIZES[],2,FALSE)</f>
        <v>9</v>
      </c>
      <c r="D702" s="113">
        <f>VLOOKUP(A702,DBMS_TYPE_SIZES[],3,FALSE)</f>
        <v>4</v>
      </c>
      <c r="E702" s="114">
        <f>VLOOKUP(A702,DBMS_TYPE_SIZES[],4,FALSE)</f>
        <v>9</v>
      </c>
      <c r="F702" t="s">
        <v>150</v>
      </c>
      <c r="G702" t="s">
        <v>810</v>
      </c>
      <c r="H702" t="s">
        <v>20</v>
      </c>
      <c r="I702">
        <v>10</v>
      </c>
      <c r="J702">
        <v>4</v>
      </c>
    </row>
    <row r="703" spans="1:10">
      <c r="A703" s="112" t="str">
        <f>COL_SIZES[[#This Row],[datatype]]&amp;"_"&amp;COL_SIZES[[#This Row],[column_prec]]&amp;"_"&amp;COL_SIZES[[#This Row],[col_len]]</f>
        <v>varchar_0_50</v>
      </c>
      <c r="B70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03" s="113">
        <f>VLOOKUP(A703,DBMS_TYPE_SIZES[],2,FALSE)</f>
        <v>50</v>
      </c>
      <c r="D703" s="113">
        <f>VLOOKUP(A703,DBMS_TYPE_SIZES[],3,FALSE)</f>
        <v>50</v>
      </c>
      <c r="E703" s="114">
        <f>VLOOKUP(A703,DBMS_TYPE_SIZES[],4,FALSE)</f>
        <v>52</v>
      </c>
      <c r="F703" t="s">
        <v>150</v>
      </c>
      <c r="G703" t="s">
        <v>125</v>
      </c>
      <c r="H703" t="s">
        <v>92</v>
      </c>
      <c r="I703">
        <v>0</v>
      </c>
      <c r="J703">
        <v>50</v>
      </c>
    </row>
    <row r="704" spans="1:10">
      <c r="A704" s="112" t="str">
        <f>COL_SIZES[[#This Row],[datatype]]&amp;"_"&amp;COL_SIZES[[#This Row],[column_prec]]&amp;"_"&amp;COL_SIZES[[#This Row],[col_len]]</f>
        <v>int_10_4</v>
      </c>
      <c r="B7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4" s="113">
        <f>VLOOKUP(A704,DBMS_TYPE_SIZES[],2,FALSE)</f>
        <v>9</v>
      </c>
      <c r="D704" s="113">
        <f>VLOOKUP(A704,DBMS_TYPE_SIZES[],3,FALSE)</f>
        <v>4</v>
      </c>
      <c r="E704" s="114">
        <f>VLOOKUP(A704,DBMS_TYPE_SIZES[],4,FALSE)</f>
        <v>9</v>
      </c>
      <c r="F704" t="s">
        <v>150</v>
      </c>
      <c r="G704" t="s">
        <v>811</v>
      </c>
      <c r="H704" t="s">
        <v>20</v>
      </c>
      <c r="I704">
        <v>10</v>
      </c>
      <c r="J704">
        <v>4</v>
      </c>
    </row>
    <row r="705" spans="1:10">
      <c r="A705" s="112" t="str">
        <f>COL_SIZES[[#This Row],[datatype]]&amp;"_"&amp;COL_SIZES[[#This Row],[column_prec]]&amp;"_"&amp;COL_SIZES[[#This Row],[col_len]]</f>
        <v>varchar_0_50</v>
      </c>
      <c r="B70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05" s="113">
        <f>VLOOKUP(A705,DBMS_TYPE_SIZES[],2,FALSE)</f>
        <v>50</v>
      </c>
      <c r="D705" s="113">
        <f>VLOOKUP(A705,DBMS_TYPE_SIZES[],3,FALSE)</f>
        <v>50</v>
      </c>
      <c r="E705" s="114">
        <f>VLOOKUP(A705,DBMS_TYPE_SIZES[],4,FALSE)</f>
        <v>52</v>
      </c>
      <c r="F705" t="s">
        <v>150</v>
      </c>
      <c r="G705" t="s">
        <v>126</v>
      </c>
      <c r="H705" t="s">
        <v>92</v>
      </c>
      <c r="I705">
        <v>0</v>
      </c>
      <c r="J705">
        <v>50</v>
      </c>
    </row>
    <row r="706" spans="1:10">
      <c r="A706" s="112" t="str">
        <f>COL_SIZES[[#This Row],[datatype]]&amp;"_"&amp;COL_SIZES[[#This Row],[column_prec]]&amp;"_"&amp;COL_SIZES[[#This Row],[col_len]]</f>
        <v>varchar_0_50</v>
      </c>
      <c r="B70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06" s="113">
        <f>VLOOKUP(A706,DBMS_TYPE_SIZES[],2,FALSE)</f>
        <v>50</v>
      </c>
      <c r="D706" s="113">
        <f>VLOOKUP(A706,DBMS_TYPE_SIZES[],3,FALSE)</f>
        <v>50</v>
      </c>
      <c r="E706" s="114">
        <f>VLOOKUP(A706,DBMS_TYPE_SIZES[],4,FALSE)</f>
        <v>52</v>
      </c>
      <c r="F706" t="s">
        <v>150</v>
      </c>
      <c r="G706" t="s">
        <v>127</v>
      </c>
      <c r="H706" t="s">
        <v>92</v>
      </c>
      <c r="I706">
        <v>0</v>
      </c>
      <c r="J706">
        <v>50</v>
      </c>
    </row>
    <row r="707" spans="1:10">
      <c r="A707" s="112" t="str">
        <f>COL_SIZES[[#This Row],[datatype]]&amp;"_"&amp;COL_SIZES[[#This Row],[column_prec]]&amp;"_"&amp;COL_SIZES[[#This Row],[col_len]]</f>
        <v>int_10_4</v>
      </c>
      <c r="B7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7" s="113">
        <f>VLOOKUP(A707,DBMS_TYPE_SIZES[],2,FALSE)</f>
        <v>9</v>
      </c>
      <c r="D707" s="113">
        <f>VLOOKUP(A707,DBMS_TYPE_SIZES[],3,FALSE)</f>
        <v>4</v>
      </c>
      <c r="E707" s="114">
        <f>VLOOKUP(A707,DBMS_TYPE_SIZES[],4,FALSE)</f>
        <v>9</v>
      </c>
      <c r="F707" t="s">
        <v>150</v>
      </c>
      <c r="G707" t="s">
        <v>72</v>
      </c>
      <c r="H707" t="s">
        <v>20</v>
      </c>
      <c r="I707">
        <v>10</v>
      </c>
      <c r="J707">
        <v>4</v>
      </c>
    </row>
    <row r="708" spans="1:10">
      <c r="A708" s="112" t="str">
        <f>COL_SIZES[[#This Row],[datatype]]&amp;"_"&amp;COL_SIZES[[#This Row],[column_prec]]&amp;"_"&amp;COL_SIZES[[#This Row],[col_len]]</f>
        <v>int_10_4</v>
      </c>
      <c r="B7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8" s="113">
        <f>VLOOKUP(A708,DBMS_TYPE_SIZES[],2,FALSE)</f>
        <v>9</v>
      </c>
      <c r="D708" s="113">
        <f>VLOOKUP(A708,DBMS_TYPE_SIZES[],3,FALSE)</f>
        <v>4</v>
      </c>
      <c r="E708" s="114">
        <f>VLOOKUP(A708,DBMS_TYPE_SIZES[],4,FALSE)</f>
        <v>9</v>
      </c>
      <c r="F708" t="s">
        <v>150</v>
      </c>
      <c r="G708" t="s">
        <v>812</v>
      </c>
      <c r="H708" t="s">
        <v>20</v>
      </c>
      <c r="I708">
        <v>10</v>
      </c>
      <c r="J708">
        <v>4</v>
      </c>
    </row>
    <row r="709" spans="1:10">
      <c r="A709" s="112" t="str">
        <f>COL_SIZES[[#This Row],[datatype]]&amp;"_"&amp;COL_SIZES[[#This Row],[column_prec]]&amp;"_"&amp;COL_SIZES[[#This Row],[col_len]]</f>
        <v>int_10_4</v>
      </c>
      <c r="B7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09" s="113">
        <f>VLOOKUP(A709,DBMS_TYPE_SIZES[],2,FALSE)</f>
        <v>9</v>
      </c>
      <c r="D709" s="113">
        <f>VLOOKUP(A709,DBMS_TYPE_SIZES[],3,FALSE)</f>
        <v>4</v>
      </c>
      <c r="E709" s="114">
        <f>VLOOKUP(A709,DBMS_TYPE_SIZES[],4,FALSE)</f>
        <v>9</v>
      </c>
      <c r="F709" t="s">
        <v>150</v>
      </c>
      <c r="G709" t="s">
        <v>813</v>
      </c>
      <c r="H709" t="s">
        <v>20</v>
      </c>
      <c r="I709">
        <v>10</v>
      </c>
      <c r="J709">
        <v>4</v>
      </c>
    </row>
    <row r="710" spans="1:10">
      <c r="A710" s="112" t="str">
        <f>COL_SIZES[[#This Row],[datatype]]&amp;"_"&amp;COL_SIZES[[#This Row],[column_prec]]&amp;"_"&amp;COL_SIZES[[#This Row],[col_len]]</f>
        <v>int_10_4</v>
      </c>
      <c r="B7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0" s="113">
        <f>VLOOKUP(A710,DBMS_TYPE_SIZES[],2,FALSE)</f>
        <v>9</v>
      </c>
      <c r="D710" s="113">
        <f>VLOOKUP(A710,DBMS_TYPE_SIZES[],3,FALSE)</f>
        <v>4</v>
      </c>
      <c r="E710" s="114">
        <f>VLOOKUP(A710,DBMS_TYPE_SIZES[],4,FALSE)</f>
        <v>9</v>
      </c>
      <c r="F710" t="s">
        <v>150</v>
      </c>
      <c r="G710" t="s">
        <v>814</v>
      </c>
      <c r="H710" t="s">
        <v>20</v>
      </c>
      <c r="I710">
        <v>10</v>
      </c>
      <c r="J710">
        <v>4</v>
      </c>
    </row>
    <row r="711" spans="1:10">
      <c r="A711" s="112" t="str">
        <f>COL_SIZES[[#This Row],[datatype]]&amp;"_"&amp;COL_SIZES[[#This Row],[column_prec]]&amp;"_"&amp;COL_SIZES[[#This Row],[col_len]]</f>
        <v>int_10_4</v>
      </c>
      <c r="B7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1" s="113">
        <f>VLOOKUP(A711,DBMS_TYPE_SIZES[],2,FALSE)</f>
        <v>9</v>
      </c>
      <c r="D711" s="113">
        <f>VLOOKUP(A711,DBMS_TYPE_SIZES[],3,FALSE)</f>
        <v>4</v>
      </c>
      <c r="E711" s="114">
        <f>VLOOKUP(A711,DBMS_TYPE_SIZES[],4,FALSE)</f>
        <v>9</v>
      </c>
      <c r="F711" t="s">
        <v>150</v>
      </c>
      <c r="G711" t="s">
        <v>815</v>
      </c>
      <c r="H711" t="s">
        <v>20</v>
      </c>
      <c r="I711">
        <v>10</v>
      </c>
      <c r="J711">
        <v>4</v>
      </c>
    </row>
    <row r="712" spans="1:10">
      <c r="A712" s="112" t="str">
        <f>COL_SIZES[[#This Row],[datatype]]&amp;"_"&amp;COL_SIZES[[#This Row],[column_prec]]&amp;"_"&amp;COL_SIZES[[#This Row],[col_len]]</f>
        <v>datetime_23_8</v>
      </c>
      <c r="B71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12" s="113">
        <f>VLOOKUP(A712,DBMS_TYPE_SIZES[],2,FALSE)</f>
        <v>7</v>
      </c>
      <c r="D712" s="113">
        <f>VLOOKUP(A712,DBMS_TYPE_SIZES[],3,FALSE)</f>
        <v>8</v>
      </c>
      <c r="E712" s="114">
        <f>VLOOKUP(A712,DBMS_TYPE_SIZES[],4,FALSE)</f>
        <v>10</v>
      </c>
      <c r="F712" t="s">
        <v>150</v>
      </c>
      <c r="G712" t="s">
        <v>816</v>
      </c>
      <c r="H712" t="s">
        <v>22</v>
      </c>
      <c r="I712">
        <v>23</v>
      </c>
      <c r="J712">
        <v>8</v>
      </c>
    </row>
    <row r="713" spans="1:10">
      <c r="A713" s="112" t="str">
        <f>COL_SIZES[[#This Row],[datatype]]&amp;"_"&amp;COL_SIZES[[#This Row],[column_prec]]&amp;"_"&amp;COL_SIZES[[#This Row],[col_len]]</f>
        <v>int_10_4</v>
      </c>
      <c r="B7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3" s="113">
        <f>VLOOKUP(A713,DBMS_TYPE_SIZES[],2,FALSE)</f>
        <v>9</v>
      </c>
      <c r="D713" s="113">
        <f>VLOOKUP(A713,DBMS_TYPE_SIZES[],3,FALSE)</f>
        <v>4</v>
      </c>
      <c r="E713" s="114">
        <f>VLOOKUP(A713,DBMS_TYPE_SIZES[],4,FALSE)</f>
        <v>9</v>
      </c>
      <c r="F713" t="s">
        <v>150</v>
      </c>
      <c r="G713" t="s">
        <v>817</v>
      </c>
      <c r="H713" t="s">
        <v>20</v>
      </c>
      <c r="I713">
        <v>10</v>
      </c>
      <c r="J713">
        <v>4</v>
      </c>
    </row>
    <row r="714" spans="1:10">
      <c r="A714" s="112" t="str">
        <f>COL_SIZES[[#This Row],[datatype]]&amp;"_"&amp;COL_SIZES[[#This Row],[column_prec]]&amp;"_"&amp;COL_SIZES[[#This Row],[col_len]]</f>
        <v>int_10_4</v>
      </c>
      <c r="B7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4" s="113">
        <f>VLOOKUP(A714,DBMS_TYPE_SIZES[],2,FALSE)</f>
        <v>9</v>
      </c>
      <c r="D714" s="113">
        <f>VLOOKUP(A714,DBMS_TYPE_SIZES[],3,FALSE)</f>
        <v>4</v>
      </c>
      <c r="E714" s="114">
        <f>VLOOKUP(A714,DBMS_TYPE_SIZES[],4,FALSE)</f>
        <v>9</v>
      </c>
      <c r="F714" t="s">
        <v>150</v>
      </c>
      <c r="G714" t="s">
        <v>146</v>
      </c>
      <c r="H714" t="s">
        <v>20</v>
      </c>
      <c r="I714">
        <v>10</v>
      </c>
      <c r="J714">
        <v>4</v>
      </c>
    </row>
    <row r="715" spans="1:10">
      <c r="A715" s="112" t="str">
        <f>COL_SIZES[[#This Row],[datatype]]&amp;"_"&amp;COL_SIZES[[#This Row],[column_prec]]&amp;"_"&amp;COL_SIZES[[#This Row],[col_len]]</f>
        <v>int_10_4</v>
      </c>
      <c r="B7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5" s="113">
        <f>VLOOKUP(A715,DBMS_TYPE_SIZES[],2,FALSE)</f>
        <v>9</v>
      </c>
      <c r="D715" s="113">
        <f>VLOOKUP(A715,DBMS_TYPE_SIZES[],3,FALSE)</f>
        <v>4</v>
      </c>
      <c r="E715" s="114">
        <f>VLOOKUP(A715,DBMS_TYPE_SIZES[],4,FALSE)</f>
        <v>9</v>
      </c>
      <c r="F715" t="s">
        <v>150</v>
      </c>
      <c r="G715" t="s">
        <v>164</v>
      </c>
      <c r="H715" t="s">
        <v>20</v>
      </c>
      <c r="I715">
        <v>10</v>
      </c>
      <c r="J715">
        <v>4</v>
      </c>
    </row>
    <row r="716" spans="1:10">
      <c r="A716" s="112" t="str">
        <f>COL_SIZES[[#This Row],[datatype]]&amp;"_"&amp;COL_SIZES[[#This Row],[column_prec]]&amp;"_"&amp;COL_SIZES[[#This Row],[col_len]]</f>
        <v>varchar_0_50</v>
      </c>
      <c r="B71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16" s="113">
        <f>VLOOKUP(A716,DBMS_TYPE_SIZES[],2,FALSE)</f>
        <v>50</v>
      </c>
      <c r="D716" s="113">
        <f>VLOOKUP(A716,DBMS_TYPE_SIZES[],3,FALSE)</f>
        <v>50</v>
      </c>
      <c r="E716" s="114">
        <f>VLOOKUP(A716,DBMS_TYPE_SIZES[],4,FALSE)</f>
        <v>52</v>
      </c>
      <c r="F716" t="s">
        <v>151</v>
      </c>
      <c r="G716" t="s">
        <v>121</v>
      </c>
      <c r="H716" t="s">
        <v>92</v>
      </c>
      <c r="I716">
        <v>0</v>
      </c>
      <c r="J716">
        <v>50</v>
      </c>
    </row>
    <row r="717" spans="1:10">
      <c r="A717" s="112" t="str">
        <f>COL_SIZES[[#This Row],[datatype]]&amp;"_"&amp;COL_SIZES[[#This Row],[column_prec]]&amp;"_"&amp;COL_SIZES[[#This Row],[col_len]]</f>
        <v>int_10_4</v>
      </c>
      <c r="B7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7" s="113">
        <f>VLOOKUP(A717,DBMS_TYPE_SIZES[],2,FALSE)</f>
        <v>9</v>
      </c>
      <c r="D717" s="113">
        <f>VLOOKUP(A717,DBMS_TYPE_SIZES[],3,FALSE)</f>
        <v>4</v>
      </c>
      <c r="E717" s="114">
        <f>VLOOKUP(A717,DBMS_TYPE_SIZES[],4,FALSE)</f>
        <v>9</v>
      </c>
      <c r="F717" t="s">
        <v>151</v>
      </c>
      <c r="G717" t="s">
        <v>853</v>
      </c>
      <c r="H717" t="s">
        <v>20</v>
      </c>
      <c r="I717">
        <v>10</v>
      </c>
      <c r="J717">
        <v>4</v>
      </c>
    </row>
    <row r="718" spans="1:10">
      <c r="A718" s="112" t="str">
        <f>COL_SIZES[[#This Row],[datatype]]&amp;"_"&amp;COL_SIZES[[#This Row],[column_prec]]&amp;"_"&amp;COL_SIZES[[#This Row],[col_len]]</f>
        <v>int_10_4</v>
      </c>
      <c r="B7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8" s="113">
        <f>VLOOKUP(A718,DBMS_TYPE_SIZES[],2,FALSE)</f>
        <v>9</v>
      </c>
      <c r="D718" s="113">
        <f>VLOOKUP(A718,DBMS_TYPE_SIZES[],3,FALSE)</f>
        <v>4</v>
      </c>
      <c r="E718" s="114">
        <f>VLOOKUP(A718,DBMS_TYPE_SIZES[],4,FALSE)</f>
        <v>9</v>
      </c>
      <c r="F718" t="s">
        <v>151</v>
      </c>
      <c r="G718" t="s">
        <v>854</v>
      </c>
      <c r="H718" t="s">
        <v>20</v>
      </c>
      <c r="I718">
        <v>10</v>
      </c>
      <c r="J718">
        <v>4</v>
      </c>
    </row>
    <row r="719" spans="1:10">
      <c r="A719" s="112" t="str">
        <f>COL_SIZES[[#This Row],[datatype]]&amp;"_"&amp;COL_SIZES[[#This Row],[column_prec]]&amp;"_"&amp;COL_SIZES[[#This Row],[col_len]]</f>
        <v>int_10_4</v>
      </c>
      <c r="B7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19" s="113">
        <f>VLOOKUP(A719,DBMS_TYPE_SIZES[],2,FALSE)</f>
        <v>9</v>
      </c>
      <c r="D719" s="113">
        <f>VLOOKUP(A719,DBMS_TYPE_SIZES[],3,FALSE)</f>
        <v>4</v>
      </c>
      <c r="E719" s="114">
        <f>VLOOKUP(A719,DBMS_TYPE_SIZES[],4,FALSE)</f>
        <v>9</v>
      </c>
      <c r="F719" t="s">
        <v>151</v>
      </c>
      <c r="G719" t="s">
        <v>855</v>
      </c>
      <c r="H719" t="s">
        <v>20</v>
      </c>
      <c r="I719">
        <v>10</v>
      </c>
      <c r="J719">
        <v>4</v>
      </c>
    </row>
    <row r="720" spans="1:10">
      <c r="A720" s="112" t="str">
        <f>COL_SIZES[[#This Row],[datatype]]&amp;"_"&amp;COL_SIZES[[#This Row],[column_prec]]&amp;"_"&amp;COL_SIZES[[#This Row],[col_len]]</f>
        <v>int_10_4</v>
      </c>
      <c r="B7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0" s="113">
        <f>VLOOKUP(A720,DBMS_TYPE_SIZES[],2,FALSE)</f>
        <v>9</v>
      </c>
      <c r="D720" s="113">
        <f>VLOOKUP(A720,DBMS_TYPE_SIZES[],3,FALSE)</f>
        <v>4</v>
      </c>
      <c r="E720" s="114">
        <f>VLOOKUP(A720,DBMS_TYPE_SIZES[],4,FALSE)</f>
        <v>9</v>
      </c>
      <c r="F720" t="s">
        <v>151</v>
      </c>
      <c r="G720" t="s">
        <v>856</v>
      </c>
      <c r="H720" t="s">
        <v>20</v>
      </c>
      <c r="I720">
        <v>10</v>
      </c>
      <c r="J720">
        <v>4</v>
      </c>
    </row>
    <row r="721" spans="1:10">
      <c r="A721" s="112" t="str">
        <f>COL_SIZES[[#This Row],[datatype]]&amp;"_"&amp;COL_SIZES[[#This Row],[column_prec]]&amp;"_"&amp;COL_SIZES[[#This Row],[col_len]]</f>
        <v>int_10_4</v>
      </c>
      <c r="B7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1" s="113">
        <f>VLOOKUP(A721,DBMS_TYPE_SIZES[],2,FALSE)</f>
        <v>9</v>
      </c>
      <c r="D721" s="113">
        <f>VLOOKUP(A721,DBMS_TYPE_SIZES[],3,FALSE)</f>
        <v>4</v>
      </c>
      <c r="E721" s="114">
        <f>VLOOKUP(A721,DBMS_TYPE_SIZES[],4,FALSE)</f>
        <v>9</v>
      </c>
      <c r="F721" t="s">
        <v>151</v>
      </c>
      <c r="G721" t="s">
        <v>857</v>
      </c>
      <c r="H721" t="s">
        <v>20</v>
      </c>
      <c r="I721">
        <v>10</v>
      </c>
      <c r="J721">
        <v>4</v>
      </c>
    </row>
    <row r="722" spans="1:10">
      <c r="A722" s="112" t="str">
        <f>COL_SIZES[[#This Row],[datatype]]&amp;"_"&amp;COL_SIZES[[#This Row],[column_prec]]&amp;"_"&amp;COL_SIZES[[#This Row],[col_len]]</f>
        <v>int_10_4</v>
      </c>
      <c r="B7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2" s="113">
        <f>VLOOKUP(A722,DBMS_TYPE_SIZES[],2,FALSE)</f>
        <v>9</v>
      </c>
      <c r="D722" s="113">
        <f>VLOOKUP(A722,DBMS_TYPE_SIZES[],3,FALSE)</f>
        <v>4</v>
      </c>
      <c r="E722" s="114">
        <f>VLOOKUP(A722,DBMS_TYPE_SIZES[],4,FALSE)</f>
        <v>9</v>
      </c>
      <c r="F722" t="s">
        <v>151</v>
      </c>
      <c r="G722" t="s">
        <v>858</v>
      </c>
      <c r="H722" t="s">
        <v>20</v>
      </c>
      <c r="I722">
        <v>10</v>
      </c>
      <c r="J722">
        <v>4</v>
      </c>
    </row>
    <row r="723" spans="1:10">
      <c r="A723" s="112" t="str">
        <f>COL_SIZES[[#This Row],[datatype]]&amp;"_"&amp;COL_SIZES[[#This Row],[column_prec]]&amp;"_"&amp;COL_SIZES[[#This Row],[col_len]]</f>
        <v>int_10_4</v>
      </c>
      <c r="B7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3" s="113">
        <f>VLOOKUP(A723,DBMS_TYPE_SIZES[],2,FALSE)</f>
        <v>9</v>
      </c>
      <c r="D723" s="113">
        <f>VLOOKUP(A723,DBMS_TYPE_SIZES[],3,FALSE)</f>
        <v>4</v>
      </c>
      <c r="E723" s="114">
        <f>VLOOKUP(A723,DBMS_TYPE_SIZES[],4,FALSE)</f>
        <v>9</v>
      </c>
      <c r="F723" t="s">
        <v>151</v>
      </c>
      <c r="G723" t="s">
        <v>859</v>
      </c>
      <c r="H723" t="s">
        <v>20</v>
      </c>
      <c r="I723">
        <v>10</v>
      </c>
      <c r="J723">
        <v>4</v>
      </c>
    </row>
    <row r="724" spans="1:10">
      <c r="A724" s="112" t="str">
        <f>COL_SIZES[[#This Row],[datatype]]&amp;"_"&amp;COL_SIZES[[#This Row],[column_prec]]&amp;"_"&amp;COL_SIZES[[#This Row],[col_len]]</f>
        <v>int_10_4</v>
      </c>
      <c r="B7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4" s="113">
        <f>VLOOKUP(A724,DBMS_TYPE_SIZES[],2,FALSE)</f>
        <v>9</v>
      </c>
      <c r="D724" s="113">
        <f>VLOOKUP(A724,DBMS_TYPE_SIZES[],3,FALSE)</f>
        <v>4</v>
      </c>
      <c r="E724" s="114">
        <f>VLOOKUP(A724,DBMS_TYPE_SIZES[],4,FALSE)</f>
        <v>9</v>
      </c>
      <c r="F724" t="s">
        <v>151</v>
      </c>
      <c r="G724" t="s">
        <v>860</v>
      </c>
      <c r="H724" t="s">
        <v>20</v>
      </c>
      <c r="I724">
        <v>10</v>
      </c>
      <c r="J724">
        <v>4</v>
      </c>
    </row>
    <row r="725" spans="1:10">
      <c r="A725" s="112" t="str">
        <f>COL_SIZES[[#This Row],[datatype]]&amp;"_"&amp;COL_SIZES[[#This Row],[column_prec]]&amp;"_"&amp;COL_SIZES[[#This Row],[col_len]]</f>
        <v>int_10_4</v>
      </c>
      <c r="B7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5" s="113">
        <f>VLOOKUP(A725,DBMS_TYPE_SIZES[],2,FALSE)</f>
        <v>9</v>
      </c>
      <c r="D725" s="113">
        <f>VLOOKUP(A725,DBMS_TYPE_SIZES[],3,FALSE)</f>
        <v>4</v>
      </c>
      <c r="E725" s="114">
        <f>VLOOKUP(A725,DBMS_TYPE_SIZES[],4,FALSE)</f>
        <v>9</v>
      </c>
      <c r="F725" t="s">
        <v>151</v>
      </c>
      <c r="G725" t="s">
        <v>861</v>
      </c>
      <c r="H725" t="s">
        <v>20</v>
      </c>
      <c r="I725">
        <v>10</v>
      </c>
      <c r="J725">
        <v>4</v>
      </c>
    </row>
    <row r="726" spans="1:10">
      <c r="A726" s="112" t="str">
        <f>COL_SIZES[[#This Row],[datatype]]&amp;"_"&amp;COL_SIZES[[#This Row],[column_prec]]&amp;"_"&amp;COL_SIZES[[#This Row],[col_len]]</f>
        <v>int_10_4</v>
      </c>
      <c r="B7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26" s="113">
        <f>VLOOKUP(A726,DBMS_TYPE_SIZES[],2,FALSE)</f>
        <v>9</v>
      </c>
      <c r="D726" s="113">
        <f>VLOOKUP(A726,DBMS_TYPE_SIZES[],3,FALSE)</f>
        <v>4</v>
      </c>
      <c r="E726" s="114">
        <f>VLOOKUP(A726,DBMS_TYPE_SIZES[],4,FALSE)</f>
        <v>9</v>
      </c>
      <c r="F726" t="s">
        <v>151</v>
      </c>
      <c r="G726" t="s">
        <v>862</v>
      </c>
      <c r="H726" t="s">
        <v>20</v>
      </c>
      <c r="I726">
        <v>10</v>
      </c>
      <c r="J726">
        <v>4</v>
      </c>
    </row>
    <row r="727" spans="1:10">
      <c r="A727" s="112" t="str">
        <f>COL_SIZES[[#This Row],[datatype]]&amp;"_"&amp;COL_SIZES[[#This Row],[column_prec]]&amp;"_"&amp;COL_SIZES[[#This Row],[col_len]]</f>
        <v>smallint_5_2</v>
      </c>
      <c r="B72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27" s="113">
        <f>VLOOKUP(A727,DBMS_TYPE_SIZES[],2,FALSE)</f>
        <v>5</v>
      </c>
      <c r="D727" s="113">
        <f>VLOOKUP(A727,DBMS_TYPE_SIZES[],3,FALSE)</f>
        <v>2</v>
      </c>
      <c r="E727" s="114">
        <f>VLOOKUP(A727,DBMS_TYPE_SIZES[],4,FALSE)</f>
        <v>5</v>
      </c>
      <c r="F727" t="s">
        <v>151</v>
      </c>
      <c r="G727" t="s">
        <v>863</v>
      </c>
      <c r="H727" t="s">
        <v>21</v>
      </c>
      <c r="I727">
        <v>5</v>
      </c>
      <c r="J727">
        <v>2</v>
      </c>
    </row>
    <row r="728" spans="1:10">
      <c r="A728" s="112" t="str">
        <f>COL_SIZES[[#This Row],[datatype]]&amp;"_"&amp;COL_SIZES[[#This Row],[column_prec]]&amp;"_"&amp;COL_SIZES[[#This Row],[col_len]]</f>
        <v>smallint_5_2</v>
      </c>
      <c r="B728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28" s="113">
        <f>VLOOKUP(A728,DBMS_TYPE_SIZES[],2,FALSE)</f>
        <v>5</v>
      </c>
      <c r="D728" s="113">
        <f>VLOOKUP(A728,DBMS_TYPE_SIZES[],3,FALSE)</f>
        <v>2</v>
      </c>
      <c r="E728" s="114">
        <f>VLOOKUP(A728,DBMS_TYPE_SIZES[],4,FALSE)</f>
        <v>5</v>
      </c>
      <c r="F728" t="s">
        <v>151</v>
      </c>
      <c r="G728" t="s">
        <v>864</v>
      </c>
      <c r="H728" t="s">
        <v>21</v>
      </c>
      <c r="I728">
        <v>5</v>
      </c>
      <c r="J728">
        <v>2</v>
      </c>
    </row>
    <row r="729" spans="1:10">
      <c r="A729" s="112" t="str">
        <f>COL_SIZES[[#This Row],[datatype]]&amp;"_"&amp;COL_SIZES[[#This Row],[column_prec]]&amp;"_"&amp;COL_SIZES[[#This Row],[col_len]]</f>
        <v>smallint_5_2</v>
      </c>
      <c r="B729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29" s="113">
        <f>VLOOKUP(A729,DBMS_TYPE_SIZES[],2,FALSE)</f>
        <v>5</v>
      </c>
      <c r="D729" s="113">
        <f>VLOOKUP(A729,DBMS_TYPE_SIZES[],3,FALSE)</f>
        <v>2</v>
      </c>
      <c r="E729" s="114">
        <f>VLOOKUP(A729,DBMS_TYPE_SIZES[],4,FALSE)</f>
        <v>5</v>
      </c>
      <c r="F729" t="s">
        <v>151</v>
      </c>
      <c r="G729" t="s">
        <v>865</v>
      </c>
      <c r="H729" t="s">
        <v>21</v>
      </c>
      <c r="I729">
        <v>5</v>
      </c>
      <c r="J729">
        <v>2</v>
      </c>
    </row>
    <row r="730" spans="1:10">
      <c r="A730" s="112" t="str">
        <f>COL_SIZES[[#This Row],[datatype]]&amp;"_"&amp;COL_SIZES[[#This Row],[column_prec]]&amp;"_"&amp;COL_SIZES[[#This Row],[col_len]]</f>
        <v>smallint_5_2</v>
      </c>
      <c r="B730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30" s="113">
        <f>VLOOKUP(A730,DBMS_TYPE_SIZES[],2,FALSE)</f>
        <v>5</v>
      </c>
      <c r="D730" s="113">
        <f>VLOOKUP(A730,DBMS_TYPE_SIZES[],3,FALSE)</f>
        <v>2</v>
      </c>
      <c r="E730" s="114">
        <f>VLOOKUP(A730,DBMS_TYPE_SIZES[],4,FALSE)</f>
        <v>5</v>
      </c>
      <c r="F730" t="s">
        <v>151</v>
      </c>
      <c r="G730" t="s">
        <v>866</v>
      </c>
      <c r="H730" t="s">
        <v>21</v>
      </c>
      <c r="I730">
        <v>5</v>
      </c>
      <c r="J730">
        <v>2</v>
      </c>
    </row>
    <row r="731" spans="1:10">
      <c r="A731" s="112" t="str">
        <f>COL_SIZES[[#This Row],[datatype]]&amp;"_"&amp;COL_SIZES[[#This Row],[column_prec]]&amp;"_"&amp;COL_SIZES[[#This Row],[col_len]]</f>
        <v>smallint_5_2</v>
      </c>
      <c r="B73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31" s="113">
        <f>VLOOKUP(A731,DBMS_TYPE_SIZES[],2,FALSE)</f>
        <v>5</v>
      </c>
      <c r="D731" s="113">
        <f>VLOOKUP(A731,DBMS_TYPE_SIZES[],3,FALSE)</f>
        <v>2</v>
      </c>
      <c r="E731" s="114">
        <f>VLOOKUP(A731,DBMS_TYPE_SIZES[],4,FALSE)</f>
        <v>5</v>
      </c>
      <c r="F731" t="s">
        <v>151</v>
      </c>
      <c r="G731" t="s">
        <v>867</v>
      </c>
      <c r="H731" t="s">
        <v>21</v>
      </c>
      <c r="I731">
        <v>5</v>
      </c>
      <c r="J731">
        <v>2</v>
      </c>
    </row>
    <row r="732" spans="1:10">
      <c r="A732" s="112" t="str">
        <f>COL_SIZES[[#This Row],[datatype]]&amp;"_"&amp;COL_SIZES[[#This Row],[column_prec]]&amp;"_"&amp;COL_SIZES[[#This Row],[col_len]]</f>
        <v>int_10_4</v>
      </c>
      <c r="B7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2" s="113">
        <f>VLOOKUP(A732,DBMS_TYPE_SIZES[],2,FALSE)</f>
        <v>9</v>
      </c>
      <c r="D732" s="113">
        <f>VLOOKUP(A732,DBMS_TYPE_SIZES[],3,FALSE)</f>
        <v>4</v>
      </c>
      <c r="E732" s="114">
        <f>VLOOKUP(A732,DBMS_TYPE_SIZES[],4,FALSE)</f>
        <v>9</v>
      </c>
      <c r="F732" t="s">
        <v>151</v>
      </c>
      <c r="G732" t="s">
        <v>156</v>
      </c>
      <c r="H732" t="s">
        <v>20</v>
      </c>
      <c r="I732">
        <v>10</v>
      </c>
      <c r="J732">
        <v>4</v>
      </c>
    </row>
    <row r="733" spans="1:10">
      <c r="A733" s="112" t="str">
        <f>COL_SIZES[[#This Row],[datatype]]&amp;"_"&amp;COL_SIZES[[#This Row],[column_prec]]&amp;"_"&amp;COL_SIZES[[#This Row],[col_len]]</f>
        <v>int_10_4</v>
      </c>
      <c r="B7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3" s="113">
        <f>VLOOKUP(A733,DBMS_TYPE_SIZES[],2,FALSE)</f>
        <v>9</v>
      </c>
      <c r="D733" s="113">
        <f>VLOOKUP(A733,DBMS_TYPE_SIZES[],3,FALSE)</f>
        <v>4</v>
      </c>
      <c r="E733" s="114">
        <f>VLOOKUP(A733,DBMS_TYPE_SIZES[],4,FALSE)</f>
        <v>9</v>
      </c>
      <c r="F733" t="s">
        <v>151</v>
      </c>
      <c r="G733" t="s">
        <v>89</v>
      </c>
      <c r="H733" t="s">
        <v>20</v>
      </c>
      <c r="I733">
        <v>10</v>
      </c>
      <c r="J733">
        <v>4</v>
      </c>
    </row>
    <row r="734" spans="1:10">
      <c r="A734" s="112" t="str">
        <f>COL_SIZES[[#This Row],[datatype]]&amp;"_"&amp;COL_SIZES[[#This Row],[column_prec]]&amp;"_"&amp;COL_SIZES[[#This Row],[col_len]]</f>
        <v>smallint_5_2</v>
      </c>
      <c r="B734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34" s="113">
        <f>VLOOKUP(A734,DBMS_TYPE_SIZES[],2,FALSE)</f>
        <v>5</v>
      </c>
      <c r="D734" s="113">
        <f>VLOOKUP(A734,DBMS_TYPE_SIZES[],3,FALSE)</f>
        <v>2</v>
      </c>
      <c r="E734" s="114">
        <f>VLOOKUP(A734,DBMS_TYPE_SIZES[],4,FALSE)</f>
        <v>5</v>
      </c>
      <c r="F734" t="s">
        <v>151</v>
      </c>
      <c r="G734" t="s">
        <v>868</v>
      </c>
      <c r="H734" t="s">
        <v>21</v>
      </c>
      <c r="I734">
        <v>5</v>
      </c>
      <c r="J734">
        <v>2</v>
      </c>
    </row>
    <row r="735" spans="1:10">
      <c r="A735" s="112" t="str">
        <f>COL_SIZES[[#This Row],[datatype]]&amp;"_"&amp;COL_SIZES[[#This Row],[column_prec]]&amp;"_"&amp;COL_SIZES[[#This Row],[col_len]]</f>
        <v>smallint_5_2</v>
      </c>
      <c r="B73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35" s="113">
        <f>VLOOKUP(A735,DBMS_TYPE_SIZES[],2,FALSE)</f>
        <v>5</v>
      </c>
      <c r="D735" s="113">
        <f>VLOOKUP(A735,DBMS_TYPE_SIZES[],3,FALSE)</f>
        <v>2</v>
      </c>
      <c r="E735" s="114">
        <f>VLOOKUP(A735,DBMS_TYPE_SIZES[],4,FALSE)</f>
        <v>5</v>
      </c>
      <c r="F735" t="s">
        <v>151</v>
      </c>
      <c r="G735" t="s">
        <v>869</v>
      </c>
      <c r="H735" t="s">
        <v>21</v>
      </c>
      <c r="I735">
        <v>5</v>
      </c>
      <c r="J735">
        <v>2</v>
      </c>
    </row>
    <row r="736" spans="1:10">
      <c r="A736" s="112" t="str">
        <f>COL_SIZES[[#This Row],[datatype]]&amp;"_"&amp;COL_SIZES[[#This Row],[column_prec]]&amp;"_"&amp;COL_SIZES[[#This Row],[col_len]]</f>
        <v>smallint_5_2</v>
      </c>
      <c r="B73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736" s="113">
        <f>VLOOKUP(A736,DBMS_TYPE_SIZES[],2,FALSE)</f>
        <v>5</v>
      </c>
      <c r="D736" s="113">
        <f>VLOOKUP(A736,DBMS_TYPE_SIZES[],3,FALSE)</f>
        <v>2</v>
      </c>
      <c r="E736" s="114">
        <f>VLOOKUP(A736,DBMS_TYPE_SIZES[],4,FALSE)</f>
        <v>5</v>
      </c>
      <c r="F736" t="s">
        <v>151</v>
      </c>
      <c r="G736" t="s">
        <v>870</v>
      </c>
      <c r="H736" t="s">
        <v>21</v>
      </c>
      <c r="I736">
        <v>5</v>
      </c>
      <c r="J736">
        <v>2</v>
      </c>
    </row>
    <row r="737" spans="1:10">
      <c r="A737" s="112" t="str">
        <f>COL_SIZES[[#This Row],[datatype]]&amp;"_"&amp;COL_SIZES[[#This Row],[column_prec]]&amp;"_"&amp;COL_SIZES[[#This Row],[col_len]]</f>
        <v>int_10_4</v>
      </c>
      <c r="B7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7" s="113">
        <f>VLOOKUP(A737,DBMS_TYPE_SIZES[],2,FALSE)</f>
        <v>9</v>
      </c>
      <c r="D737" s="113">
        <f>VLOOKUP(A737,DBMS_TYPE_SIZES[],3,FALSE)</f>
        <v>4</v>
      </c>
      <c r="E737" s="114">
        <f>VLOOKUP(A737,DBMS_TYPE_SIZES[],4,FALSE)</f>
        <v>9</v>
      </c>
      <c r="F737" t="s">
        <v>151</v>
      </c>
      <c r="G737" t="s">
        <v>803</v>
      </c>
      <c r="H737" t="s">
        <v>20</v>
      </c>
      <c r="I737">
        <v>10</v>
      </c>
      <c r="J737">
        <v>4</v>
      </c>
    </row>
    <row r="738" spans="1:10">
      <c r="A738" s="112" t="str">
        <f>COL_SIZES[[#This Row],[datatype]]&amp;"_"&amp;COL_SIZES[[#This Row],[column_prec]]&amp;"_"&amp;COL_SIZES[[#This Row],[col_len]]</f>
        <v>int_10_4</v>
      </c>
      <c r="B7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8" s="113">
        <f>VLOOKUP(A738,DBMS_TYPE_SIZES[],2,FALSE)</f>
        <v>9</v>
      </c>
      <c r="D738" s="113">
        <f>VLOOKUP(A738,DBMS_TYPE_SIZES[],3,FALSE)</f>
        <v>4</v>
      </c>
      <c r="E738" s="114">
        <f>VLOOKUP(A738,DBMS_TYPE_SIZES[],4,FALSE)</f>
        <v>9</v>
      </c>
      <c r="F738" t="s">
        <v>151</v>
      </c>
      <c r="G738" t="s">
        <v>804</v>
      </c>
      <c r="H738" t="s">
        <v>20</v>
      </c>
      <c r="I738">
        <v>10</v>
      </c>
      <c r="J738">
        <v>4</v>
      </c>
    </row>
    <row r="739" spans="1:10">
      <c r="A739" s="112" t="str">
        <f>COL_SIZES[[#This Row],[datatype]]&amp;"_"&amp;COL_SIZES[[#This Row],[column_prec]]&amp;"_"&amp;COL_SIZES[[#This Row],[col_len]]</f>
        <v>int_10_4</v>
      </c>
      <c r="B7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39" s="113">
        <f>VLOOKUP(A739,DBMS_TYPE_SIZES[],2,FALSE)</f>
        <v>9</v>
      </c>
      <c r="D739" s="113">
        <f>VLOOKUP(A739,DBMS_TYPE_SIZES[],3,FALSE)</f>
        <v>4</v>
      </c>
      <c r="E739" s="114">
        <f>VLOOKUP(A739,DBMS_TYPE_SIZES[],4,FALSE)</f>
        <v>9</v>
      </c>
      <c r="F739" t="s">
        <v>151</v>
      </c>
      <c r="G739" t="s">
        <v>152</v>
      </c>
      <c r="H739" t="s">
        <v>20</v>
      </c>
      <c r="I739">
        <v>10</v>
      </c>
      <c r="J739">
        <v>4</v>
      </c>
    </row>
    <row r="740" spans="1:10">
      <c r="A740" s="112" t="str">
        <f>COL_SIZES[[#This Row],[datatype]]&amp;"_"&amp;COL_SIZES[[#This Row],[column_prec]]&amp;"_"&amp;COL_SIZES[[#This Row],[col_len]]</f>
        <v>varchar_0_255</v>
      </c>
      <c r="B7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740" s="113">
        <f>VLOOKUP(A740,DBMS_TYPE_SIZES[],2,FALSE)</f>
        <v>255</v>
      </c>
      <c r="D740" s="113">
        <f>VLOOKUP(A740,DBMS_TYPE_SIZES[],3,FALSE)</f>
        <v>255</v>
      </c>
      <c r="E740" s="114">
        <f>VLOOKUP(A740,DBMS_TYPE_SIZES[],4,FALSE)</f>
        <v>257</v>
      </c>
      <c r="F740" t="s">
        <v>151</v>
      </c>
      <c r="G740" t="s">
        <v>805</v>
      </c>
      <c r="H740" t="s">
        <v>92</v>
      </c>
      <c r="I740">
        <v>0</v>
      </c>
      <c r="J740">
        <v>255</v>
      </c>
    </row>
    <row r="741" spans="1:10">
      <c r="A741" s="112" t="str">
        <f>COL_SIZES[[#This Row],[datatype]]&amp;"_"&amp;COL_SIZES[[#This Row],[column_prec]]&amp;"_"&amp;COL_SIZES[[#This Row],[col_len]]</f>
        <v>varchar_0_255</v>
      </c>
      <c r="B74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741" s="113">
        <f>VLOOKUP(A741,DBMS_TYPE_SIZES[],2,FALSE)</f>
        <v>255</v>
      </c>
      <c r="D741" s="113">
        <f>VLOOKUP(A741,DBMS_TYPE_SIZES[],3,FALSE)</f>
        <v>255</v>
      </c>
      <c r="E741" s="114">
        <f>VLOOKUP(A741,DBMS_TYPE_SIZES[],4,FALSE)</f>
        <v>257</v>
      </c>
      <c r="F741" t="s">
        <v>151</v>
      </c>
      <c r="G741" t="s">
        <v>806</v>
      </c>
      <c r="H741" t="s">
        <v>92</v>
      </c>
      <c r="I741">
        <v>0</v>
      </c>
      <c r="J741">
        <v>255</v>
      </c>
    </row>
    <row r="742" spans="1:10">
      <c r="A742" s="112" t="str">
        <f>COL_SIZES[[#This Row],[datatype]]&amp;"_"&amp;COL_SIZES[[#This Row],[column_prec]]&amp;"_"&amp;COL_SIZES[[#This Row],[col_len]]</f>
        <v>int_10_4</v>
      </c>
      <c r="B7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42" s="113">
        <f>VLOOKUP(A742,DBMS_TYPE_SIZES[],2,FALSE)</f>
        <v>9</v>
      </c>
      <c r="D742" s="113">
        <f>VLOOKUP(A742,DBMS_TYPE_SIZES[],3,FALSE)</f>
        <v>4</v>
      </c>
      <c r="E742" s="114">
        <f>VLOOKUP(A742,DBMS_TYPE_SIZES[],4,FALSE)</f>
        <v>9</v>
      </c>
      <c r="F742" t="s">
        <v>151</v>
      </c>
      <c r="G742" t="s">
        <v>807</v>
      </c>
      <c r="H742" t="s">
        <v>20</v>
      </c>
      <c r="I742">
        <v>10</v>
      </c>
      <c r="J742">
        <v>4</v>
      </c>
    </row>
    <row r="743" spans="1:10">
      <c r="A743" s="112" t="str">
        <f>COL_SIZES[[#This Row],[datatype]]&amp;"_"&amp;COL_SIZES[[#This Row],[column_prec]]&amp;"_"&amp;COL_SIZES[[#This Row],[col_len]]</f>
        <v>bigint_19_8</v>
      </c>
      <c r="B74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43" s="113">
        <f>VLOOKUP(A743,DBMS_TYPE_SIZES[],2,FALSE)</f>
        <v>9</v>
      </c>
      <c r="D743" s="113">
        <f>VLOOKUP(A743,DBMS_TYPE_SIZES[],3,FALSE)</f>
        <v>8</v>
      </c>
      <c r="E743" s="114">
        <f>VLOOKUP(A743,DBMS_TYPE_SIZES[],4,FALSE)</f>
        <v>9</v>
      </c>
      <c r="F743" t="s">
        <v>151</v>
      </c>
      <c r="G743" t="s">
        <v>122</v>
      </c>
      <c r="H743" t="s">
        <v>19</v>
      </c>
      <c r="I743">
        <v>19</v>
      </c>
      <c r="J743">
        <v>8</v>
      </c>
    </row>
    <row r="744" spans="1:10">
      <c r="A744" s="112" t="str">
        <f>COL_SIZES[[#This Row],[datatype]]&amp;"_"&amp;COL_SIZES[[#This Row],[column_prec]]&amp;"_"&amp;COL_SIZES[[#This Row],[col_len]]</f>
        <v>int_10_4</v>
      </c>
      <c r="B7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44" s="113">
        <f>VLOOKUP(A744,DBMS_TYPE_SIZES[],2,FALSE)</f>
        <v>9</v>
      </c>
      <c r="D744" s="113">
        <f>VLOOKUP(A744,DBMS_TYPE_SIZES[],3,FALSE)</f>
        <v>4</v>
      </c>
      <c r="E744" s="114">
        <f>VLOOKUP(A744,DBMS_TYPE_SIZES[],4,FALSE)</f>
        <v>9</v>
      </c>
      <c r="F744" t="s">
        <v>151</v>
      </c>
      <c r="G744" t="s">
        <v>123</v>
      </c>
      <c r="H744" t="s">
        <v>20</v>
      </c>
      <c r="I744">
        <v>10</v>
      </c>
      <c r="J744">
        <v>4</v>
      </c>
    </row>
    <row r="745" spans="1:10">
      <c r="A745" s="112" t="str">
        <f>COL_SIZES[[#This Row],[datatype]]&amp;"_"&amp;COL_SIZES[[#This Row],[column_prec]]&amp;"_"&amp;COL_SIZES[[#This Row],[col_len]]</f>
        <v>int_10_4</v>
      </c>
      <c r="B7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45" s="113">
        <f>VLOOKUP(A745,DBMS_TYPE_SIZES[],2,FALSE)</f>
        <v>9</v>
      </c>
      <c r="D745" s="113">
        <f>VLOOKUP(A745,DBMS_TYPE_SIZES[],3,FALSE)</f>
        <v>4</v>
      </c>
      <c r="E745" s="114">
        <f>VLOOKUP(A745,DBMS_TYPE_SIZES[],4,FALSE)</f>
        <v>9</v>
      </c>
      <c r="F745" t="s">
        <v>151</v>
      </c>
      <c r="G745" t="s">
        <v>808</v>
      </c>
      <c r="H745" t="s">
        <v>20</v>
      </c>
      <c r="I745">
        <v>10</v>
      </c>
      <c r="J745">
        <v>4</v>
      </c>
    </row>
    <row r="746" spans="1:10">
      <c r="A746" s="112" t="str">
        <f>COL_SIZES[[#This Row],[datatype]]&amp;"_"&amp;COL_SIZES[[#This Row],[column_prec]]&amp;"_"&amp;COL_SIZES[[#This Row],[col_len]]</f>
        <v>datetime_23_8</v>
      </c>
      <c r="B7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46" s="113">
        <f>VLOOKUP(A746,DBMS_TYPE_SIZES[],2,FALSE)</f>
        <v>7</v>
      </c>
      <c r="D746" s="113">
        <f>VLOOKUP(A746,DBMS_TYPE_SIZES[],3,FALSE)</f>
        <v>8</v>
      </c>
      <c r="E746" s="114">
        <f>VLOOKUP(A746,DBMS_TYPE_SIZES[],4,FALSE)</f>
        <v>10</v>
      </c>
      <c r="F746" t="s">
        <v>151</v>
      </c>
      <c r="G746" t="s">
        <v>809</v>
      </c>
      <c r="H746" t="s">
        <v>22</v>
      </c>
      <c r="I746">
        <v>23</v>
      </c>
      <c r="J746">
        <v>8</v>
      </c>
    </row>
    <row r="747" spans="1:10">
      <c r="A747" s="112" t="str">
        <f>COL_SIZES[[#This Row],[datatype]]&amp;"_"&amp;COL_SIZES[[#This Row],[column_prec]]&amp;"_"&amp;COL_SIZES[[#This Row],[col_len]]</f>
        <v>bigint_19_8</v>
      </c>
      <c r="B7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47" s="113">
        <f>VLOOKUP(A747,DBMS_TYPE_SIZES[],2,FALSE)</f>
        <v>9</v>
      </c>
      <c r="D747" s="113">
        <f>VLOOKUP(A747,DBMS_TYPE_SIZES[],3,FALSE)</f>
        <v>8</v>
      </c>
      <c r="E747" s="114">
        <f>VLOOKUP(A747,DBMS_TYPE_SIZES[],4,FALSE)</f>
        <v>9</v>
      </c>
      <c r="F747" t="s">
        <v>151</v>
      </c>
      <c r="G747" t="s">
        <v>124</v>
      </c>
      <c r="H747" t="s">
        <v>19</v>
      </c>
      <c r="I747">
        <v>19</v>
      </c>
      <c r="J747">
        <v>8</v>
      </c>
    </row>
    <row r="748" spans="1:10">
      <c r="A748" s="112" t="str">
        <f>COL_SIZES[[#This Row],[datatype]]&amp;"_"&amp;COL_SIZES[[#This Row],[column_prec]]&amp;"_"&amp;COL_SIZES[[#This Row],[col_len]]</f>
        <v>numeric_16_9</v>
      </c>
      <c r="B74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748" s="113">
        <f>VLOOKUP(A748,DBMS_TYPE_SIZES[],2,FALSE)</f>
        <v>9</v>
      </c>
      <c r="D748" s="113">
        <f>VLOOKUP(A748,DBMS_TYPE_SIZES[],3,FALSE)</f>
        <v>9</v>
      </c>
      <c r="E748" s="114">
        <f>VLOOKUP(A748,DBMS_TYPE_SIZES[],4,FALSE)</f>
        <v>9</v>
      </c>
      <c r="F748" t="s">
        <v>151</v>
      </c>
      <c r="G748" t="s">
        <v>102</v>
      </c>
      <c r="H748" t="s">
        <v>67</v>
      </c>
      <c r="I748">
        <v>16</v>
      </c>
      <c r="J748">
        <v>9</v>
      </c>
    </row>
    <row r="749" spans="1:10">
      <c r="A749" s="112" t="str">
        <f>COL_SIZES[[#This Row],[datatype]]&amp;"_"&amp;COL_SIZES[[#This Row],[column_prec]]&amp;"_"&amp;COL_SIZES[[#This Row],[col_len]]</f>
        <v>int_10_4</v>
      </c>
      <c r="B7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49" s="113">
        <f>VLOOKUP(A749,DBMS_TYPE_SIZES[],2,FALSE)</f>
        <v>9</v>
      </c>
      <c r="D749" s="113">
        <f>VLOOKUP(A749,DBMS_TYPE_SIZES[],3,FALSE)</f>
        <v>4</v>
      </c>
      <c r="E749" s="114">
        <f>VLOOKUP(A749,DBMS_TYPE_SIZES[],4,FALSE)</f>
        <v>9</v>
      </c>
      <c r="F749" t="s">
        <v>151</v>
      </c>
      <c r="G749" t="s">
        <v>72</v>
      </c>
      <c r="H749" t="s">
        <v>20</v>
      </c>
      <c r="I749">
        <v>10</v>
      </c>
      <c r="J749">
        <v>4</v>
      </c>
    </row>
    <row r="750" spans="1:10">
      <c r="A750" s="112" t="str">
        <f>COL_SIZES[[#This Row],[datatype]]&amp;"_"&amp;COL_SIZES[[#This Row],[column_prec]]&amp;"_"&amp;COL_SIZES[[#This Row],[col_len]]</f>
        <v>int_10_4</v>
      </c>
      <c r="B7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0" s="113">
        <f>VLOOKUP(A750,DBMS_TYPE_SIZES[],2,FALSE)</f>
        <v>9</v>
      </c>
      <c r="D750" s="113">
        <f>VLOOKUP(A750,DBMS_TYPE_SIZES[],3,FALSE)</f>
        <v>4</v>
      </c>
      <c r="E750" s="114">
        <f>VLOOKUP(A750,DBMS_TYPE_SIZES[],4,FALSE)</f>
        <v>9</v>
      </c>
      <c r="F750" t="s">
        <v>151</v>
      </c>
      <c r="G750" t="s">
        <v>871</v>
      </c>
      <c r="H750" t="s">
        <v>20</v>
      </c>
      <c r="I750">
        <v>10</v>
      </c>
      <c r="J750">
        <v>4</v>
      </c>
    </row>
    <row r="751" spans="1:10">
      <c r="A751" s="112" t="str">
        <f>COL_SIZES[[#This Row],[datatype]]&amp;"_"&amp;COL_SIZES[[#This Row],[column_prec]]&amp;"_"&amp;COL_SIZES[[#This Row],[col_len]]</f>
        <v>int_10_4</v>
      </c>
      <c r="B7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1" s="113">
        <f>VLOOKUP(A751,DBMS_TYPE_SIZES[],2,FALSE)</f>
        <v>9</v>
      </c>
      <c r="D751" s="113">
        <f>VLOOKUP(A751,DBMS_TYPE_SIZES[],3,FALSE)</f>
        <v>4</v>
      </c>
      <c r="E751" s="114">
        <f>VLOOKUP(A751,DBMS_TYPE_SIZES[],4,FALSE)</f>
        <v>9</v>
      </c>
      <c r="F751" t="s">
        <v>151</v>
      </c>
      <c r="G751" t="s">
        <v>872</v>
      </c>
      <c r="H751" t="s">
        <v>20</v>
      </c>
      <c r="I751">
        <v>10</v>
      </c>
      <c r="J751">
        <v>4</v>
      </c>
    </row>
    <row r="752" spans="1:10">
      <c r="A752" s="112" t="str">
        <f>COL_SIZES[[#This Row],[datatype]]&amp;"_"&amp;COL_SIZES[[#This Row],[column_prec]]&amp;"_"&amp;COL_SIZES[[#This Row],[col_len]]</f>
        <v>int_10_4</v>
      </c>
      <c r="B7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2" s="113">
        <f>VLOOKUP(A752,DBMS_TYPE_SIZES[],2,FALSE)</f>
        <v>9</v>
      </c>
      <c r="D752" s="113">
        <f>VLOOKUP(A752,DBMS_TYPE_SIZES[],3,FALSE)</f>
        <v>4</v>
      </c>
      <c r="E752" s="114">
        <f>VLOOKUP(A752,DBMS_TYPE_SIZES[],4,FALSE)</f>
        <v>9</v>
      </c>
      <c r="F752" t="s">
        <v>151</v>
      </c>
      <c r="G752" t="s">
        <v>873</v>
      </c>
      <c r="H752" t="s">
        <v>20</v>
      </c>
      <c r="I752">
        <v>10</v>
      </c>
      <c r="J752">
        <v>4</v>
      </c>
    </row>
    <row r="753" spans="1:10">
      <c r="A753" s="112" t="str">
        <f>COL_SIZES[[#This Row],[datatype]]&amp;"_"&amp;COL_SIZES[[#This Row],[column_prec]]&amp;"_"&amp;COL_SIZES[[#This Row],[col_len]]</f>
        <v>int_10_4</v>
      </c>
      <c r="B7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3" s="113">
        <f>VLOOKUP(A753,DBMS_TYPE_SIZES[],2,FALSE)</f>
        <v>9</v>
      </c>
      <c r="D753" s="113">
        <f>VLOOKUP(A753,DBMS_TYPE_SIZES[],3,FALSE)</f>
        <v>4</v>
      </c>
      <c r="E753" s="114">
        <f>VLOOKUP(A753,DBMS_TYPE_SIZES[],4,FALSE)</f>
        <v>9</v>
      </c>
      <c r="F753" t="s">
        <v>151</v>
      </c>
      <c r="G753" t="s">
        <v>874</v>
      </c>
      <c r="H753" t="s">
        <v>20</v>
      </c>
      <c r="I753">
        <v>10</v>
      </c>
      <c r="J753">
        <v>4</v>
      </c>
    </row>
    <row r="754" spans="1:10">
      <c r="A754" s="112" t="str">
        <f>COL_SIZES[[#This Row],[datatype]]&amp;"_"&amp;COL_SIZES[[#This Row],[column_prec]]&amp;"_"&amp;COL_SIZES[[#This Row],[col_len]]</f>
        <v>int_10_4</v>
      </c>
      <c r="B7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4" s="113">
        <f>VLOOKUP(A754,DBMS_TYPE_SIZES[],2,FALSE)</f>
        <v>9</v>
      </c>
      <c r="D754" s="113">
        <f>VLOOKUP(A754,DBMS_TYPE_SIZES[],3,FALSE)</f>
        <v>4</v>
      </c>
      <c r="E754" s="114">
        <f>VLOOKUP(A754,DBMS_TYPE_SIZES[],4,FALSE)</f>
        <v>9</v>
      </c>
      <c r="F754" t="s">
        <v>151</v>
      </c>
      <c r="G754" t="s">
        <v>875</v>
      </c>
      <c r="H754" t="s">
        <v>20</v>
      </c>
      <c r="I754">
        <v>10</v>
      </c>
      <c r="J754">
        <v>4</v>
      </c>
    </row>
    <row r="755" spans="1:10">
      <c r="A755" s="112" t="str">
        <f>COL_SIZES[[#This Row],[datatype]]&amp;"_"&amp;COL_SIZES[[#This Row],[column_prec]]&amp;"_"&amp;COL_SIZES[[#This Row],[col_len]]</f>
        <v>int_10_4</v>
      </c>
      <c r="B7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5" s="113">
        <f>VLOOKUP(A755,DBMS_TYPE_SIZES[],2,FALSE)</f>
        <v>9</v>
      </c>
      <c r="D755" s="113">
        <f>VLOOKUP(A755,DBMS_TYPE_SIZES[],3,FALSE)</f>
        <v>4</v>
      </c>
      <c r="E755" s="114">
        <f>VLOOKUP(A755,DBMS_TYPE_SIZES[],4,FALSE)</f>
        <v>9</v>
      </c>
      <c r="F755" t="s">
        <v>151</v>
      </c>
      <c r="G755" t="s">
        <v>876</v>
      </c>
      <c r="H755" t="s">
        <v>20</v>
      </c>
      <c r="I755">
        <v>10</v>
      </c>
      <c r="J755">
        <v>4</v>
      </c>
    </row>
    <row r="756" spans="1:10">
      <c r="A756" s="112" t="str">
        <f>COL_SIZES[[#This Row],[datatype]]&amp;"_"&amp;COL_SIZES[[#This Row],[column_prec]]&amp;"_"&amp;COL_SIZES[[#This Row],[col_len]]</f>
        <v>int_10_4</v>
      </c>
      <c r="B7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6" s="113">
        <f>VLOOKUP(A756,DBMS_TYPE_SIZES[],2,FALSE)</f>
        <v>9</v>
      </c>
      <c r="D756" s="113">
        <f>VLOOKUP(A756,DBMS_TYPE_SIZES[],3,FALSE)</f>
        <v>4</v>
      </c>
      <c r="E756" s="114">
        <f>VLOOKUP(A756,DBMS_TYPE_SIZES[],4,FALSE)</f>
        <v>9</v>
      </c>
      <c r="F756" t="s">
        <v>151</v>
      </c>
      <c r="G756" t="s">
        <v>877</v>
      </c>
      <c r="H756" t="s">
        <v>20</v>
      </c>
      <c r="I756">
        <v>10</v>
      </c>
      <c r="J756">
        <v>4</v>
      </c>
    </row>
    <row r="757" spans="1:10">
      <c r="A757" s="112" t="str">
        <f>COL_SIZES[[#This Row],[datatype]]&amp;"_"&amp;COL_SIZES[[#This Row],[column_prec]]&amp;"_"&amp;COL_SIZES[[#This Row],[col_len]]</f>
        <v>int_10_4</v>
      </c>
      <c r="B7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7" s="113">
        <f>VLOOKUP(A757,DBMS_TYPE_SIZES[],2,FALSE)</f>
        <v>9</v>
      </c>
      <c r="D757" s="113">
        <f>VLOOKUP(A757,DBMS_TYPE_SIZES[],3,FALSE)</f>
        <v>4</v>
      </c>
      <c r="E757" s="114">
        <f>VLOOKUP(A757,DBMS_TYPE_SIZES[],4,FALSE)</f>
        <v>9</v>
      </c>
      <c r="F757" t="s">
        <v>151</v>
      </c>
      <c r="G757" t="s">
        <v>878</v>
      </c>
      <c r="H757" t="s">
        <v>20</v>
      </c>
      <c r="I757">
        <v>10</v>
      </c>
      <c r="J757">
        <v>4</v>
      </c>
    </row>
    <row r="758" spans="1:10">
      <c r="A758" s="112" t="str">
        <f>COL_SIZES[[#This Row],[datatype]]&amp;"_"&amp;COL_SIZES[[#This Row],[column_prec]]&amp;"_"&amp;COL_SIZES[[#This Row],[col_len]]</f>
        <v>int_10_4</v>
      </c>
      <c r="B7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58" s="113">
        <f>VLOOKUP(A758,DBMS_TYPE_SIZES[],2,FALSE)</f>
        <v>9</v>
      </c>
      <c r="D758" s="113">
        <f>VLOOKUP(A758,DBMS_TYPE_SIZES[],3,FALSE)</f>
        <v>4</v>
      </c>
      <c r="E758" s="114">
        <f>VLOOKUP(A758,DBMS_TYPE_SIZES[],4,FALSE)</f>
        <v>9</v>
      </c>
      <c r="F758" t="s">
        <v>151</v>
      </c>
      <c r="G758" t="s">
        <v>164</v>
      </c>
      <c r="H758" t="s">
        <v>20</v>
      </c>
      <c r="I758">
        <v>10</v>
      </c>
      <c r="J758">
        <v>4</v>
      </c>
    </row>
    <row r="759" spans="1:10">
      <c r="A759" s="112" t="str">
        <f>COL_SIZES[[#This Row],[datatype]]&amp;"_"&amp;COL_SIZES[[#This Row],[column_prec]]&amp;"_"&amp;COL_SIZES[[#This Row],[col_len]]</f>
        <v>varchar_0_50</v>
      </c>
      <c r="B75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59" s="113">
        <f>VLOOKUP(A759,DBMS_TYPE_SIZES[],2,FALSE)</f>
        <v>50</v>
      </c>
      <c r="D759" s="113">
        <f>VLOOKUP(A759,DBMS_TYPE_SIZES[],3,FALSE)</f>
        <v>50</v>
      </c>
      <c r="E759" s="114">
        <f>VLOOKUP(A759,DBMS_TYPE_SIZES[],4,FALSE)</f>
        <v>52</v>
      </c>
      <c r="F759" t="s">
        <v>153</v>
      </c>
      <c r="G759" t="s">
        <v>797</v>
      </c>
      <c r="H759" t="s">
        <v>92</v>
      </c>
      <c r="I759">
        <v>0</v>
      </c>
      <c r="J759">
        <v>50</v>
      </c>
    </row>
    <row r="760" spans="1:10">
      <c r="A760" s="112" t="str">
        <f>COL_SIZES[[#This Row],[datatype]]&amp;"_"&amp;COL_SIZES[[#This Row],[column_prec]]&amp;"_"&amp;COL_SIZES[[#This Row],[col_len]]</f>
        <v>varchar_0_50</v>
      </c>
      <c r="B76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60" s="113">
        <f>VLOOKUP(A760,DBMS_TYPE_SIZES[],2,FALSE)</f>
        <v>50</v>
      </c>
      <c r="D760" s="113">
        <f>VLOOKUP(A760,DBMS_TYPE_SIZES[],3,FALSE)</f>
        <v>50</v>
      </c>
      <c r="E760" s="114">
        <f>VLOOKUP(A760,DBMS_TYPE_SIZES[],4,FALSE)</f>
        <v>52</v>
      </c>
      <c r="F760" t="s">
        <v>153</v>
      </c>
      <c r="G760" t="s">
        <v>798</v>
      </c>
      <c r="H760" t="s">
        <v>92</v>
      </c>
      <c r="I760">
        <v>0</v>
      </c>
      <c r="J760">
        <v>50</v>
      </c>
    </row>
    <row r="761" spans="1:10">
      <c r="A761" s="112" t="str">
        <f>COL_SIZES[[#This Row],[datatype]]&amp;"_"&amp;COL_SIZES[[#This Row],[column_prec]]&amp;"_"&amp;COL_SIZES[[#This Row],[col_len]]</f>
        <v>varchar_0_50</v>
      </c>
      <c r="B76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61" s="113">
        <f>VLOOKUP(A761,DBMS_TYPE_SIZES[],2,FALSE)</f>
        <v>50</v>
      </c>
      <c r="D761" s="113">
        <f>VLOOKUP(A761,DBMS_TYPE_SIZES[],3,FALSE)</f>
        <v>50</v>
      </c>
      <c r="E761" s="114">
        <f>VLOOKUP(A761,DBMS_TYPE_SIZES[],4,FALSE)</f>
        <v>52</v>
      </c>
      <c r="F761" t="s">
        <v>153</v>
      </c>
      <c r="G761" t="s">
        <v>121</v>
      </c>
      <c r="H761" t="s">
        <v>92</v>
      </c>
      <c r="I761">
        <v>0</v>
      </c>
      <c r="J761">
        <v>50</v>
      </c>
    </row>
    <row r="762" spans="1:10">
      <c r="A762" s="112" t="str">
        <f>COL_SIZES[[#This Row],[datatype]]&amp;"_"&amp;COL_SIZES[[#This Row],[column_prec]]&amp;"_"&amp;COL_SIZES[[#This Row],[col_len]]</f>
        <v>int_10_4</v>
      </c>
      <c r="B7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2" s="113">
        <f>VLOOKUP(A762,DBMS_TYPE_SIZES[],2,FALSE)</f>
        <v>9</v>
      </c>
      <c r="D762" s="113">
        <f>VLOOKUP(A762,DBMS_TYPE_SIZES[],3,FALSE)</f>
        <v>4</v>
      </c>
      <c r="E762" s="114">
        <f>VLOOKUP(A762,DBMS_TYPE_SIZES[],4,FALSE)</f>
        <v>9</v>
      </c>
      <c r="F762" t="s">
        <v>153</v>
      </c>
      <c r="G762" t="s">
        <v>799</v>
      </c>
      <c r="H762" t="s">
        <v>20</v>
      </c>
      <c r="I762">
        <v>10</v>
      </c>
      <c r="J762">
        <v>4</v>
      </c>
    </row>
    <row r="763" spans="1:10">
      <c r="A763" s="112" t="str">
        <f>COL_SIZES[[#This Row],[datatype]]&amp;"_"&amp;COL_SIZES[[#This Row],[column_prec]]&amp;"_"&amp;COL_SIZES[[#This Row],[col_len]]</f>
        <v>varchar_0_50</v>
      </c>
      <c r="B76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63" s="113">
        <f>VLOOKUP(A763,DBMS_TYPE_SIZES[],2,FALSE)</f>
        <v>50</v>
      </c>
      <c r="D763" s="113">
        <f>VLOOKUP(A763,DBMS_TYPE_SIZES[],3,FALSE)</f>
        <v>50</v>
      </c>
      <c r="E763" s="114">
        <f>VLOOKUP(A763,DBMS_TYPE_SIZES[],4,FALSE)</f>
        <v>52</v>
      </c>
      <c r="F763" t="s">
        <v>153</v>
      </c>
      <c r="G763" t="s">
        <v>800</v>
      </c>
      <c r="H763" t="s">
        <v>92</v>
      </c>
      <c r="I763">
        <v>0</v>
      </c>
      <c r="J763">
        <v>50</v>
      </c>
    </row>
    <row r="764" spans="1:10">
      <c r="A764" s="112" t="str">
        <f>COL_SIZES[[#This Row],[datatype]]&amp;"_"&amp;COL_SIZES[[#This Row],[column_prec]]&amp;"_"&amp;COL_SIZES[[#This Row],[col_len]]</f>
        <v>numeric_20_13</v>
      </c>
      <c r="B764" s="112">
        <f>MIN(COL_SIZES[[#This Row],[column_length]],IFERROR(VALUE(VLOOKUP(COL_SIZES[[#This Row],[table_name]]&amp;"."&amp;COL_SIZES[[#This Row],[column_name]],AVG_COL_SIZES[#Data],2,FALSE)),COL_SIZES[[#This Row],[column_length]]))</f>
        <v>13</v>
      </c>
      <c r="C764" s="113">
        <f>VLOOKUP(A764,DBMS_TYPE_SIZES[],2,FALSE)</f>
        <v>15</v>
      </c>
      <c r="D764" s="113">
        <f>VLOOKUP(A764,DBMS_TYPE_SIZES[],3,FALSE)</f>
        <v>13</v>
      </c>
      <c r="E764" s="114">
        <f>VLOOKUP(A764,DBMS_TYPE_SIZES[],4,FALSE)</f>
        <v>15</v>
      </c>
      <c r="F764" t="s">
        <v>153</v>
      </c>
      <c r="G764" t="s">
        <v>801</v>
      </c>
      <c r="H764" t="s">
        <v>67</v>
      </c>
      <c r="I764">
        <v>20</v>
      </c>
      <c r="J764">
        <v>13</v>
      </c>
    </row>
    <row r="765" spans="1:10">
      <c r="A765" s="112" t="str">
        <f>COL_SIZES[[#This Row],[datatype]]&amp;"_"&amp;COL_SIZES[[#This Row],[column_prec]]&amp;"_"&amp;COL_SIZES[[#This Row],[col_len]]</f>
        <v>int_10_4</v>
      </c>
      <c r="B7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5" s="113">
        <f>VLOOKUP(A765,DBMS_TYPE_SIZES[],2,FALSE)</f>
        <v>9</v>
      </c>
      <c r="D765" s="113">
        <f>VLOOKUP(A765,DBMS_TYPE_SIZES[],3,FALSE)</f>
        <v>4</v>
      </c>
      <c r="E765" s="114">
        <f>VLOOKUP(A765,DBMS_TYPE_SIZES[],4,FALSE)</f>
        <v>9</v>
      </c>
      <c r="F765" t="s">
        <v>153</v>
      </c>
      <c r="G765" t="s">
        <v>156</v>
      </c>
      <c r="H765" t="s">
        <v>20</v>
      </c>
      <c r="I765">
        <v>10</v>
      </c>
      <c r="J765">
        <v>4</v>
      </c>
    </row>
    <row r="766" spans="1:10">
      <c r="A766" s="112" t="str">
        <f>COL_SIZES[[#This Row],[datatype]]&amp;"_"&amp;COL_SIZES[[#This Row],[column_prec]]&amp;"_"&amp;COL_SIZES[[#This Row],[col_len]]</f>
        <v>datetime_23_8</v>
      </c>
      <c r="B76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66" s="113">
        <f>VLOOKUP(A766,DBMS_TYPE_SIZES[],2,FALSE)</f>
        <v>7</v>
      </c>
      <c r="D766" s="113">
        <f>VLOOKUP(A766,DBMS_TYPE_SIZES[],3,FALSE)</f>
        <v>8</v>
      </c>
      <c r="E766" s="114">
        <f>VLOOKUP(A766,DBMS_TYPE_SIZES[],4,FALSE)</f>
        <v>10</v>
      </c>
      <c r="F766" t="s">
        <v>153</v>
      </c>
      <c r="G766" t="s">
        <v>679</v>
      </c>
      <c r="H766" t="s">
        <v>22</v>
      </c>
      <c r="I766">
        <v>23</v>
      </c>
      <c r="J766">
        <v>8</v>
      </c>
    </row>
    <row r="767" spans="1:10">
      <c r="A767" s="112" t="str">
        <f>COL_SIZES[[#This Row],[datatype]]&amp;"_"&amp;COL_SIZES[[#This Row],[column_prec]]&amp;"_"&amp;COL_SIZES[[#This Row],[col_len]]</f>
        <v>int_10_4</v>
      </c>
      <c r="B7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7" s="113">
        <f>VLOOKUP(A767,DBMS_TYPE_SIZES[],2,FALSE)</f>
        <v>9</v>
      </c>
      <c r="D767" s="113">
        <f>VLOOKUP(A767,DBMS_TYPE_SIZES[],3,FALSE)</f>
        <v>4</v>
      </c>
      <c r="E767" s="114">
        <f>VLOOKUP(A767,DBMS_TYPE_SIZES[],4,FALSE)</f>
        <v>9</v>
      </c>
      <c r="F767" t="s">
        <v>153</v>
      </c>
      <c r="G767" t="s">
        <v>802</v>
      </c>
      <c r="H767" t="s">
        <v>20</v>
      </c>
      <c r="I767">
        <v>10</v>
      </c>
      <c r="J767">
        <v>4</v>
      </c>
    </row>
    <row r="768" spans="1:10">
      <c r="A768" s="112" t="str">
        <f>COL_SIZES[[#This Row],[datatype]]&amp;"_"&amp;COL_SIZES[[#This Row],[column_prec]]&amp;"_"&amp;COL_SIZES[[#This Row],[col_len]]</f>
        <v>int_10_4</v>
      </c>
      <c r="B7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8" s="113">
        <f>VLOOKUP(A768,DBMS_TYPE_SIZES[],2,FALSE)</f>
        <v>9</v>
      </c>
      <c r="D768" s="113">
        <f>VLOOKUP(A768,DBMS_TYPE_SIZES[],3,FALSE)</f>
        <v>4</v>
      </c>
      <c r="E768" s="114">
        <f>VLOOKUP(A768,DBMS_TYPE_SIZES[],4,FALSE)</f>
        <v>9</v>
      </c>
      <c r="F768" t="s">
        <v>153</v>
      </c>
      <c r="G768" t="s">
        <v>154</v>
      </c>
      <c r="H768" t="s">
        <v>20</v>
      </c>
      <c r="I768">
        <v>10</v>
      </c>
      <c r="J768">
        <v>4</v>
      </c>
    </row>
    <row r="769" spans="1:10">
      <c r="A769" s="112" t="str">
        <f>COL_SIZES[[#This Row],[datatype]]&amp;"_"&amp;COL_SIZES[[#This Row],[column_prec]]&amp;"_"&amp;COL_SIZES[[#This Row],[col_len]]</f>
        <v>int_10_4</v>
      </c>
      <c r="B7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69" s="113">
        <f>VLOOKUP(A769,DBMS_TYPE_SIZES[],2,FALSE)</f>
        <v>9</v>
      </c>
      <c r="D769" s="113">
        <f>VLOOKUP(A769,DBMS_TYPE_SIZES[],3,FALSE)</f>
        <v>4</v>
      </c>
      <c r="E769" s="114">
        <f>VLOOKUP(A769,DBMS_TYPE_SIZES[],4,FALSE)</f>
        <v>9</v>
      </c>
      <c r="F769" t="s">
        <v>153</v>
      </c>
      <c r="G769" t="s">
        <v>89</v>
      </c>
      <c r="H769" t="s">
        <v>20</v>
      </c>
      <c r="I769">
        <v>10</v>
      </c>
      <c r="J769">
        <v>4</v>
      </c>
    </row>
    <row r="770" spans="1:10">
      <c r="A770" s="112" t="str">
        <f>COL_SIZES[[#This Row],[datatype]]&amp;"_"&amp;COL_SIZES[[#This Row],[column_prec]]&amp;"_"&amp;COL_SIZES[[#This Row],[col_len]]</f>
        <v>int_10_4</v>
      </c>
      <c r="B7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0" s="113">
        <f>VLOOKUP(A770,DBMS_TYPE_SIZES[],2,FALSE)</f>
        <v>9</v>
      </c>
      <c r="D770" s="113">
        <f>VLOOKUP(A770,DBMS_TYPE_SIZES[],3,FALSE)</f>
        <v>4</v>
      </c>
      <c r="E770" s="114">
        <f>VLOOKUP(A770,DBMS_TYPE_SIZES[],4,FALSE)</f>
        <v>9</v>
      </c>
      <c r="F770" t="s">
        <v>153</v>
      </c>
      <c r="G770" t="s">
        <v>803</v>
      </c>
      <c r="H770" t="s">
        <v>20</v>
      </c>
      <c r="I770">
        <v>10</v>
      </c>
      <c r="J770">
        <v>4</v>
      </c>
    </row>
    <row r="771" spans="1:10">
      <c r="A771" s="112" t="str">
        <f>COL_SIZES[[#This Row],[datatype]]&amp;"_"&amp;COL_SIZES[[#This Row],[column_prec]]&amp;"_"&amp;COL_SIZES[[#This Row],[col_len]]</f>
        <v>int_10_4</v>
      </c>
      <c r="B7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1" s="113">
        <f>VLOOKUP(A771,DBMS_TYPE_SIZES[],2,FALSE)</f>
        <v>9</v>
      </c>
      <c r="D771" s="113">
        <f>VLOOKUP(A771,DBMS_TYPE_SIZES[],3,FALSE)</f>
        <v>4</v>
      </c>
      <c r="E771" s="114">
        <f>VLOOKUP(A771,DBMS_TYPE_SIZES[],4,FALSE)</f>
        <v>9</v>
      </c>
      <c r="F771" t="s">
        <v>153</v>
      </c>
      <c r="G771" t="s">
        <v>804</v>
      </c>
      <c r="H771" t="s">
        <v>20</v>
      </c>
      <c r="I771">
        <v>10</v>
      </c>
      <c r="J771">
        <v>4</v>
      </c>
    </row>
    <row r="772" spans="1:10">
      <c r="A772" s="112" t="str">
        <f>COL_SIZES[[#This Row],[datatype]]&amp;"_"&amp;COL_SIZES[[#This Row],[column_prec]]&amp;"_"&amp;COL_SIZES[[#This Row],[col_len]]</f>
        <v>int_10_4</v>
      </c>
      <c r="B7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2" s="113">
        <f>VLOOKUP(A772,DBMS_TYPE_SIZES[],2,FALSE)</f>
        <v>9</v>
      </c>
      <c r="D772" s="113">
        <f>VLOOKUP(A772,DBMS_TYPE_SIZES[],3,FALSE)</f>
        <v>4</v>
      </c>
      <c r="E772" s="114">
        <f>VLOOKUP(A772,DBMS_TYPE_SIZES[],4,FALSE)</f>
        <v>9</v>
      </c>
      <c r="F772" t="s">
        <v>153</v>
      </c>
      <c r="G772" t="s">
        <v>152</v>
      </c>
      <c r="H772" t="s">
        <v>20</v>
      </c>
      <c r="I772">
        <v>10</v>
      </c>
      <c r="J772">
        <v>4</v>
      </c>
    </row>
    <row r="773" spans="1:10">
      <c r="A773" s="112" t="str">
        <f>COL_SIZES[[#This Row],[datatype]]&amp;"_"&amp;COL_SIZES[[#This Row],[column_prec]]&amp;"_"&amp;COL_SIZES[[#This Row],[col_len]]</f>
        <v>varchar_0_255</v>
      </c>
      <c r="B77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773" s="113">
        <f>VLOOKUP(A773,DBMS_TYPE_SIZES[],2,FALSE)</f>
        <v>255</v>
      </c>
      <c r="D773" s="113">
        <f>VLOOKUP(A773,DBMS_TYPE_SIZES[],3,FALSE)</f>
        <v>255</v>
      </c>
      <c r="E773" s="114">
        <f>VLOOKUP(A773,DBMS_TYPE_SIZES[],4,FALSE)</f>
        <v>257</v>
      </c>
      <c r="F773" t="s">
        <v>153</v>
      </c>
      <c r="G773" t="s">
        <v>805</v>
      </c>
      <c r="H773" t="s">
        <v>92</v>
      </c>
      <c r="I773">
        <v>0</v>
      </c>
      <c r="J773">
        <v>255</v>
      </c>
    </row>
    <row r="774" spans="1:10">
      <c r="A774" s="112" t="str">
        <f>COL_SIZES[[#This Row],[datatype]]&amp;"_"&amp;COL_SIZES[[#This Row],[column_prec]]&amp;"_"&amp;COL_SIZES[[#This Row],[col_len]]</f>
        <v>varchar_0_255</v>
      </c>
      <c r="B77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774" s="113">
        <f>VLOOKUP(A774,DBMS_TYPE_SIZES[],2,FALSE)</f>
        <v>255</v>
      </c>
      <c r="D774" s="113">
        <f>VLOOKUP(A774,DBMS_TYPE_SIZES[],3,FALSE)</f>
        <v>255</v>
      </c>
      <c r="E774" s="114">
        <f>VLOOKUP(A774,DBMS_TYPE_SIZES[],4,FALSE)</f>
        <v>257</v>
      </c>
      <c r="F774" t="s">
        <v>153</v>
      </c>
      <c r="G774" t="s">
        <v>806</v>
      </c>
      <c r="H774" t="s">
        <v>92</v>
      </c>
      <c r="I774">
        <v>0</v>
      </c>
      <c r="J774">
        <v>255</v>
      </c>
    </row>
    <row r="775" spans="1:10">
      <c r="A775" s="112" t="str">
        <f>COL_SIZES[[#This Row],[datatype]]&amp;"_"&amp;COL_SIZES[[#This Row],[column_prec]]&amp;"_"&amp;COL_SIZES[[#This Row],[col_len]]</f>
        <v>int_10_4</v>
      </c>
      <c r="B7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5" s="113">
        <f>VLOOKUP(A775,DBMS_TYPE_SIZES[],2,FALSE)</f>
        <v>9</v>
      </c>
      <c r="D775" s="113">
        <f>VLOOKUP(A775,DBMS_TYPE_SIZES[],3,FALSE)</f>
        <v>4</v>
      </c>
      <c r="E775" s="114">
        <f>VLOOKUP(A775,DBMS_TYPE_SIZES[],4,FALSE)</f>
        <v>9</v>
      </c>
      <c r="F775" t="s">
        <v>153</v>
      </c>
      <c r="G775" t="s">
        <v>807</v>
      </c>
      <c r="H775" t="s">
        <v>20</v>
      </c>
      <c r="I775">
        <v>10</v>
      </c>
      <c r="J775">
        <v>4</v>
      </c>
    </row>
    <row r="776" spans="1:10">
      <c r="A776" s="112" t="str">
        <f>COL_SIZES[[#This Row],[datatype]]&amp;"_"&amp;COL_SIZES[[#This Row],[column_prec]]&amp;"_"&amp;COL_SIZES[[#This Row],[col_len]]</f>
        <v>bigint_19_8</v>
      </c>
      <c r="B77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76" s="113">
        <f>VLOOKUP(A776,DBMS_TYPE_SIZES[],2,FALSE)</f>
        <v>9</v>
      </c>
      <c r="D776" s="113">
        <f>VLOOKUP(A776,DBMS_TYPE_SIZES[],3,FALSE)</f>
        <v>8</v>
      </c>
      <c r="E776" s="114">
        <f>VLOOKUP(A776,DBMS_TYPE_SIZES[],4,FALSE)</f>
        <v>9</v>
      </c>
      <c r="F776" t="s">
        <v>153</v>
      </c>
      <c r="G776" t="s">
        <v>122</v>
      </c>
      <c r="H776" t="s">
        <v>19</v>
      </c>
      <c r="I776">
        <v>19</v>
      </c>
      <c r="J776">
        <v>8</v>
      </c>
    </row>
    <row r="777" spans="1:10">
      <c r="A777" s="112" t="str">
        <f>COL_SIZES[[#This Row],[datatype]]&amp;"_"&amp;COL_SIZES[[#This Row],[column_prec]]&amp;"_"&amp;COL_SIZES[[#This Row],[col_len]]</f>
        <v>int_10_4</v>
      </c>
      <c r="B7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7" s="113">
        <f>VLOOKUP(A777,DBMS_TYPE_SIZES[],2,FALSE)</f>
        <v>9</v>
      </c>
      <c r="D777" s="113">
        <f>VLOOKUP(A777,DBMS_TYPE_SIZES[],3,FALSE)</f>
        <v>4</v>
      </c>
      <c r="E777" s="114">
        <f>VLOOKUP(A777,DBMS_TYPE_SIZES[],4,FALSE)</f>
        <v>9</v>
      </c>
      <c r="F777" t="s">
        <v>153</v>
      </c>
      <c r="G777" t="s">
        <v>123</v>
      </c>
      <c r="H777" t="s">
        <v>20</v>
      </c>
      <c r="I777">
        <v>10</v>
      </c>
      <c r="J777">
        <v>4</v>
      </c>
    </row>
    <row r="778" spans="1:10">
      <c r="A778" s="112" t="str">
        <f>COL_SIZES[[#This Row],[datatype]]&amp;"_"&amp;COL_SIZES[[#This Row],[column_prec]]&amp;"_"&amp;COL_SIZES[[#This Row],[col_len]]</f>
        <v>int_10_4</v>
      </c>
      <c r="B7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78" s="113">
        <f>VLOOKUP(A778,DBMS_TYPE_SIZES[],2,FALSE)</f>
        <v>9</v>
      </c>
      <c r="D778" s="113">
        <f>VLOOKUP(A778,DBMS_TYPE_SIZES[],3,FALSE)</f>
        <v>4</v>
      </c>
      <c r="E778" s="114">
        <f>VLOOKUP(A778,DBMS_TYPE_SIZES[],4,FALSE)</f>
        <v>9</v>
      </c>
      <c r="F778" t="s">
        <v>153</v>
      </c>
      <c r="G778" t="s">
        <v>808</v>
      </c>
      <c r="H778" t="s">
        <v>20</v>
      </c>
      <c r="I778">
        <v>10</v>
      </c>
      <c r="J778">
        <v>4</v>
      </c>
    </row>
    <row r="779" spans="1:10">
      <c r="A779" s="112" t="str">
        <f>COL_SIZES[[#This Row],[datatype]]&amp;"_"&amp;COL_SIZES[[#This Row],[column_prec]]&amp;"_"&amp;COL_SIZES[[#This Row],[col_len]]</f>
        <v>datetime_23_8</v>
      </c>
      <c r="B7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79" s="113">
        <f>VLOOKUP(A779,DBMS_TYPE_SIZES[],2,FALSE)</f>
        <v>7</v>
      </c>
      <c r="D779" s="113">
        <f>VLOOKUP(A779,DBMS_TYPE_SIZES[],3,FALSE)</f>
        <v>8</v>
      </c>
      <c r="E779" s="114">
        <f>VLOOKUP(A779,DBMS_TYPE_SIZES[],4,FALSE)</f>
        <v>10</v>
      </c>
      <c r="F779" t="s">
        <v>153</v>
      </c>
      <c r="G779" t="s">
        <v>809</v>
      </c>
      <c r="H779" t="s">
        <v>22</v>
      </c>
      <c r="I779">
        <v>23</v>
      </c>
      <c r="J779">
        <v>8</v>
      </c>
    </row>
    <row r="780" spans="1:10">
      <c r="A780" s="112" t="str">
        <f>COL_SIZES[[#This Row],[datatype]]&amp;"_"&amp;COL_SIZES[[#This Row],[column_prec]]&amp;"_"&amp;COL_SIZES[[#This Row],[col_len]]</f>
        <v>bigint_19_8</v>
      </c>
      <c r="B7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80" s="113">
        <f>VLOOKUP(A780,DBMS_TYPE_SIZES[],2,FALSE)</f>
        <v>9</v>
      </c>
      <c r="D780" s="113">
        <f>VLOOKUP(A780,DBMS_TYPE_SIZES[],3,FALSE)</f>
        <v>8</v>
      </c>
      <c r="E780" s="114">
        <f>VLOOKUP(A780,DBMS_TYPE_SIZES[],4,FALSE)</f>
        <v>9</v>
      </c>
      <c r="F780" t="s">
        <v>153</v>
      </c>
      <c r="G780" t="s">
        <v>124</v>
      </c>
      <c r="H780" t="s">
        <v>19</v>
      </c>
      <c r="I780">
        <v>19</v>
      </c>
      <c r="J780">
        <v>8</v>
      </c>
    </row>
    <row r="781" spans="1:10">
      <c r="A781" s="112" t="str">
        <f>COL_SIZES[[#This Row],[datatype]]&amp;"_"&amp;COL_SIZES[[#This Row],[column_prec]]&amp;"_"&amp;COL_SIZES[[#This Row],[col_len]]</f>
        <v>numeric_16_9</v>
      </c>
      <c r="B78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781" s="113">
        <f>VLOOKUP(A781,DBMS_TYPE_SIZES[],2,FALSE)</f>
        <v>9</v>
      </c>
      <c r="D781" s="113">
        <f>VLOOKUP(A781,DBMS_TYPE_SIZES[],3,FALSE)</f>
        <v>9</v>
      </c>
      <c r="E781" s="114">
        <f>VLOOKUP(A781,DBMS_TYPE_SIZES[],4,FALSE)</f>
        <v>9</v>
      </c>
      <c r="F781" t="s">
        <v>153</v>
      </c>
      <c r="G781" t="s">
        <v>102</v>
      </c>
      <c r="H781" t="s">
        <v>67</v>
      </c>
      <c r="I781">
        <v>16</v>
      </c>
      <c r="J781">
        <v>9</v>
      </c>
    </row>
    <row r="782" spans="1:10">
      <c r="A782" s="112" t="str">
        <f>COL_SIZES[[#This Row],[datatype]]&amp;"_"&amp;COL_SIZES[[#This Row],[column_prec]]&amp;"_"&amp;COL_SIZES[[#This Row],[col_len]]</f>
        <v>varchar_0_50</v>
      </c>
      <c r="B78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82" s="113">
        <f>VLOOKUP(A782,DBMS_TYPE_SIZES[],2,FALSE)</f>
        <v>50</v>
      </c>
      <c r="D782" s="113">
        <f>VLOOKUP(A782,DBMS_TYPE_SIZES[],3,FALSE)</f>
        <v>50</v>
      </c>
      <c r="E782" s="114">
        <f>VLOOKUP(A782,DBMS_TYPE_SIZES[],4,FALSE)</f>
        <v>52</v>
      </c>
      <c r="F782" t="s">
        <v>153</v>
      </c>
      <c r="G782" t="s">
        <v>130</v>
      </c>
      <c r="H782" t="s">
        <v>92</v>
      </c>
      <c r="I782">
        <v>0</v>
      </c>
      <c r="J782">
        <v>50</v>
      </c>
    </row>
    <row r="783" spans="1:10">
      <c r="A783" s="112" t="str">
        <f>COL_SIZES[[#This Row],[datatype]]&amp;"_"&amp;COL_SIZES[[#This Row],[column_prec]]&amp;"_"&amp;COL_SIZES[[#This Row],[col_len]]</f>
        <v>int_10_4</v>
      </c>
      <c r="B7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83" s="113">
        <f>VLOOKUP(A783,DBMS_TYPE_SIZES[],2,FALSE)</f>
        <v>9</v>
      </c>
      <c r="D783" s="113">
        <f>VLOOKUP(A783,DBMS_TYPE_SIZES[],3,FALSE)</f>
        <v>4</v>
      </c>
      <c r="E783" s="114">
        <f>VLOOKUP(A783,DBMS_TYPE_SIZES[],4,FALSE)</f>
        <v>9</v>
      </c>
      <c r="F783" t="s">
        <v>153</v>
      </c>
      <c r="G783" t="s">
        <v>810</v>
      </c>
      <c r="H783" t="s">
        <v>20</v>
      </c>
      <c r="I783">
        <v>10</v>
      </c>
      <c r="J783">
        <v>4</v>
      </c>
    </row>
    <row r="784" spans="1:10">
      <c r="A784" s="112" t="str">
        <f>COL_SIZES[[#This Row],[datatype]]&amp;"_"&amp;COL_SIZES[[#This Row],[column_prec]]&amp;"_"&amp;COL_SIZES[[#This Row],[col_len]]</f>
        <v>varchar_0_50</v>
      </c>
      <c r="B78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84" s="113">
        <f>VLOOKUP(A784,DBMS_TYPE_SIZES[],2,FALSE)</f>
        <v>50</v>
      </c>
      <c r="D784" s="113">
        <f>VLOOKUP(A784,DBMS_TYPE_SIZES[],3,FALSE)</f>
        <v>50</v>
      </c>
      <c r="E784" s="114">
        <f>VLOOKUP(A784,DBMS_TYPE_SIZES[],4,FALSE)</f>
        <v>52</v>
      </c>
      <c r="F784" t="s">
        <v>153</v>
      </c>
      <c r="G784" t="s">
        <v>125</v>
      </c>
      <c r="H784" t="s">
        <v>92</v>
      </c>
      <c r="I784">
        <v>0</v>
      </c>
      <c r="J784">
        <v>50</v>
      </c>
    </row>
    <row r="785" spans="1:10">
      <c r="A785" s="112" t="str">
        <f>COL_SIZES[[#This Row],[datatype]]&amp;"_"&amp;COL_SIZES[[#This Row],[column_prec]]&amp;"_"&amp;COL_SIZES[[#This Row],[col_len]]</f>
        <v>int_10_4</v>
      </c>
      <c r="B7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85" s="113">
        <f>VLOOKUP(A785,DBMS_TYPE_SIZES[],2,FALSE)</f>
        <v>9</v>
      </c>
      <c r="D785" s="113">
        <f>VLOOKUP(A785,DBMS_TYPE_SIZES[],3,FALSE)</f>
        <v>4</v>
      </c>
      <c r="E785" s="114">
        <f>VLOOKUP(A785,DBMS_TYPE_SIZES[],4,FALSE)</f>
        <v>9</v>
      </c>
      <c r="F785" t="s">
        <v>153</v>
      </c>
      <c r="G785" t="s">
        <v>811</v>
      </c>
      <c r="H785" t="s">
        <v>20</v>
      </c>
      <c r="I785">
        <v>10</v>
      </c>
      <c r="J785">
        <v>4</v>
      </c>
    </row>
    <row r="786" spans="1:10">
      <c r="A786" s="112" t="str">
        <f>COL_SIZES[[#This Row],[datatype]]&amp;"_"&amp;COL_SIZES[[#This Row],[column_prec]]&amp;"_"&amp;COL_SIZES[[#This Row],[col_len]]</f>
        <v>varchar_0_50</v>
      </c>
      <c r="B78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86" s="113">
        <f>VLOOKUP(A786,DBMS_TYPE_SIZES[],2,FALSE)</f>
        <v>50</v>
      </c>
      <c r="D786" s="113">
        <f>VLOOKUP(A786,DBMS_TYPE_SIZES[],3,FALSE)</f>
        <v>50</v>
      </c>
      <c r="E786" s="114">
        <f>VLOOKUP(A786,DBMS_TYPE_SIZES[],4,FALSE)</f>
        <v>52</v>
      </c>
      <c r="F786" t="s">
        <v>153</v>
      </c>
      <c r="G786" t="s">
        <v>126</v>
      </c>
      <c r="H786" t="s">
        <v>92</v>
      </c>
      <c r="I786">
        <v>0</v>
      </c>
      <c r="J786">
        <v>50</v>
      </c>
    </row>
    <row r="787" spans="1:10">
      <c r="A787" s="112" t="str">
        <f>COL_SIZES[[#This Row],[datatype]]&amp;"_"&amp;COL_SIZES[[#This Row],[column_prec]]&amp;"_"&amp;COL_SIZES[[#This Row],[col_len]]</f>
        <v>varchar_0_50</v>
      </c>
      <c r="B78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787" s="113">
        <f>VLOOKUP(A787,DBMS_TYPE_SIZES[],2,FALSE)</f>
        <v>50</v>
      </c>
      <c r="D787" s="113">
        <f>VLOOKUP(A787,DBMS_TYPE_SIZES[],3,FALSE)</f>
        <v>50</v>
      </c>
      <c r="E787" s="114">
        <f>VLOOKUP(A787,DBMS_TYPE_SIZES[],4,FALSE)</f>
        <v>52</v>
      </c>
      <c r="F787" t="s">
        <v>153</v>
      </c>
      <c r="G787" t="s">
        <v>127</v>
      </c>
      <c r="H787" t="s">
        <v>92</v>
      </c>
      <c r="I787">
        <v>0</v>
      </c>
      <c r="J787">
        <v>50</v>
      </c>
    </row>
    <row r="788" spans="1:10">
      <c r="A788" s="112" t="str">
        <f>COL_SIZES[[#This Row],[datatype]]&amp;"_"&amp;COL_SIZES[[#This Row],[column_prec]]&amp;"_"&amp;COL_SIZES[[#This Row],[col_len]]</f>
        <v>int_10_4</v>
      </c>
      <c r="B7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88" s="113">
        <f>VLOOKUP(A788,DBMS_TYPE_SIZES[],2,FALSE)</f>
        <v>9</v>
      </c>
      <c r="D788" s="113">
        <f>VLOOKUP(A788,DBMS_TYPE_SIZES[],3,FALSE)</f>
        <v>4</v>
      </c>
      <c r="E788" s="114">
        <f>VLOOKUP(A788,DBMS_TYPE_SIZES[],4,FALSE)</f>
        <v>9</v>
      </c>
      <c r="F788" t="s">
        <v>153</v>
      </c>
      <c r="G788" t="s">
        <v>72</v>
      </c>
      <c r="H788" t="s">
        <v>20</v>
      </c>
      <c r="I788">
        <v>10</v>
      </c>
      <c r="J788">
        <v>4</v>
      </c>
    </row>
    <row r="789" spans="1:10">
      <c r="A789" s="112" t="str">
        <f>COL_SIZES[[#This Row],[datatype]]&amp;"_"&amp;COL_SIZES[[#This Row],[column_prec]]&amp;"_"&amp;COL_SIZES[[#This Row],[col_len]]</f>
        <v>int_10_4</v>
      </c>
      <c r="B7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89" s="113">
        <f>VLOOKUP(A789,DBMS_TYPE_SIZES[],2,FALSE)</f>
        <v>9</v>
      </c>
      <c r="D789" s="113">
        <f>VLOOKUP(A789,DBMS_TYPE_SIZES[],3,FALSE)</f>
        <v>4</v>
      </c>
      <c r="E789" s="114">
        <f>VLOOKUP(A789,DBMS_TYPE_SIZES[],4,FALSE)</f>
        <v>9</v>
      </c>
      <c r="F789" t="s">
        <v>153</v>
      </c>
      <c r="G789" t="s">
        <v>812</v>
      </c>
      <c r="H789" t="s">
        <v>20</v>
      </c>
      <c r="I789">
        <v>10</v>
      </c>
      <c r="J789">
        <v>4</v>
      </c>
    </row>
    <row r="790" spans="1:10">
      <c r="A790" s="112" t="str">
        <f>COL_SIZES[[#This Row],[datatype]]&amp;"_"&amp;COL_SIZES[[#This Row],[column_prec]]&amp;"_"&amp;COL_SIZES[[#This Row],[col_len]]</f>
        <v>int_10_4</v>
      </c>
      <c r="B7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0" s="113">
        <f>VLOOKUP(A790,DBMS_TYPE_SIZES[],2,FALSE)</f>
        <v>9</v>
      </c>
      <c r="D790" s="113">
        <f>VLOOKUP(A790,DBMS_TYPE_SIZES[],3,FALSE)</f>
        <v>4</v>
      </c>
      <c r="E790" s="114">
        <f>VLOOKUP(A790,DBMS_TYPE_SIZES[],4,FALSE)</f>
        <v>9</v>
      </c>
      <c r="F790" t="s">
        <v>153</v>
      </c>
      <c r="G790" t="s">
        <v>813</v>
      </c>
      <c r="H790" t="s">
        <v>20</v>
      </c>
      <c r="I790">
        <v>10</v>
      </c>
      <c r="J790">
        <v>4</v>
      </c>
    </row>
    <row r="791" spans="1:10">
      <c r="A791" s="112" t="str">
        <f>COL_SIZES[[#This Row],[datatype]]&amp;"_"&amp;COL_SIZES[[#This Row],[column_prec]]&amp;"_"&amp;COL_SIZES[[#This Row],[col_len]]</f>
        <v>int_10_4</v>
      </c>
      <c r="B7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1" s="113">
        <f>VLOOKUP(A791,DBMS_TYPE_SIZES[],2,FALSE)</f>
        <v>9</v>
      </c>
      <c r="D791" s="113">
        <f>VLOOKUP(A791,DBMS_TYPE_SIZES[],3,FALSE)</f>
        <v>4</v>
      </c>
      <c r="E791" s="114">
        <f>VLOOKUP(A791,DBMS_TYPE_SIZES[],4,FALSE)</f>
        <v>9</v>
      </c>
      <c r="F791" t="s">
        <v>153</v>
      </c>
      <c r="G791" t="s">
        <v>814</v>
      </c>
      <c r="H791" t="s">
        <v>20</v>
      </c>
      <c r="I791">
        <v>10</v>
      </c>
      <c r="J791">
        <v>4</v>
      </c>
    </row>
    <row r="792" spans="1:10">
      <c r="A792" s="112" t="str">
        <f>COL_SIZES[[#This Row],[datatype]]&amp;"_"&amp;COL_SIZES[[#This Row],[column_prec]]&amp;"_"&amp;COL_SIZES[[#This Row],[col_len]]</f>
        <v>int_10_4</v>
      </c>
      <c r="B7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2" s="113">
        <f>VLOOKUP(A792,DBMS_TYPE_SIZES[],2,FALSE)</f>
        <v>9</v>
      </c>
      <c r="D792" s="113">
        <f>VLOOKUP(A792,DBMS_TYPE_SIZES[],3,FALSE)</f>
        <v>4</v>
      </c>
      <c r="E792" s="114">
        <f>VLOOKUP(A792,DBMS_TYPE_SIZES[],4,FALSE)</f>
        <v>9</v>
      </c>
      <c r="F792" t="s">
        <v>153</v>
      </c>
      <c r="G792" t="s">
        <v>815</v>
      </c>
      <c r="H792" t="s">
        <v>20</v>
      </c>
      <c r="I792">
        <v>10</v>
      </c>
      <c r="J792">
        <v>4</v>
      </c>
    </row>
    <row r="793" spans="1:10">
      <c r="A793" s="112" t="str">
        <f>COL_SIZES[[#This Row],[datatype]]&amp;"_"&amp;COL_SIZES[[#This Row],[column_prec]]&amp;"_"&amp;COL_SIZES[[#This Row],[col_len]]</f>
        <v>datetime_23_8</v>
      </c>
      <c r="B79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93" s="113">
        <f>VLOOKUP(A793,DBMS_TYPE_SIZES[],2,FALSE)</f>
        <v>7</v>
      </c>
      <c r="D793" s="113">
        <f>VLOOKUP(A793,DBMS_TYPE_SIZES[],3,FALSE)</f>
        <v>8</v>
      </c>
      <c r="E793" s="114">
        <f>VLOOKUP(A793,DBMS_TYPE_SIZES[],4,FALSE)</f>
        <v>10</v>
      </c>
      <c r="F793" t="s">
        <v>153</v>
      </c>
      <c r="G793" t="s">
        <v>816</v>
      </c>
      <c r="H793" t="s">
        <v>22</v>
      </c>
      <c r="I793">
        <v>23</v>
      </c>
      <c r="J793">
        <v>8</v>
      </c>
    </row>
    <row r="794" spans="1:10">
      <c r="A794" s="112" t="str">
        <f>COL_SIZES[[#This Row],[datatype]]&amp;"_"&amp;COL_SIZES[[#This Row],[column_prec]]&amp;"_"&amp;COL_SIZES[[#This Row],[col_len]]</f>
        <v>int_10_4</v>
      </c>
      <c r="B7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4" s="113">
        <f>VLOOKUP(A794,DBMS_TYPE_SIZES[],2,FALSE)</f>
        <v>9</v>
      </c>
      <c r="D794" s="113">
        <f>VLOOKUP(A794,DBMS_TYPE_SIZES[],3,FALSE)</f>
        <v>4</v>
      </c>
      <c r="E794" s="114">
        <f>VLOOKUP(A794,DBMS_TYPE_SIZES[],4,FALSE)</f>
        <v>9</v>
      </c>
      <c r="F794" t="s">
        <v>153</v>
      </c>
      <c r="G794" t="s">
        <v>817</v>
      </c>
      <c r="H794" t="s">
        <v>20</v>
      </c>
      <c r="I794">
        <v>10</v>
      </c>
      <c r="J794">
        <v>4</v>
      </c>
    </row>
    <row r="795" spans="1:10">
      <c r="A795" s="112" t="str">
        <f>COL_SIZES[[#This Row],[datatype]]&amp;"_"&amp;COL_SIZES[[#This Row],[column_prec]]&amp;"_"&amp;COL_SIZES[[#This Row],[col_len]]</f>
        <v>int_10_4</v>
      </c>
      <c r="B7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5" s="113">
        <f>VLOOKUP(A795,DBMS_TYPE_SIZES[],2,FALSE)</f>
        <v>9</v>
      </c>
      <c r="D795" s="113">
        <f>VLOOKUP(A795,DBMS_TYPE_SIZES[],3,FALSE)</f>
        <v>4</v>
      </c>
      <c r="E795" s="114">
        <f>VLOOKUP(A795,DBMS_TYPE_SIZES[],4,FALSE)</f>
        <v>9</v>
      </c>
      <c r="F795" t="s">
        <v>153</v>
      </c>
      <c r="G795" t="s">
        <v>146</v>
      </c>
      <c r="H795" t="s">
        <v>20</v>
      </c>
      <c r="I795">
        <v>10</v>
      </c>
      <c r="J795">
        <v>4</v>
      </c>
    </row>
    <row r="796" spans="1:10">
      <c r="A796" s="112" t="str">
        <f>COL_SIZES[[#This Row],[datatype]]&amp;"_"&amp;COL_SIZES[[#This Row],[column_prec]]&amp;"_"&amp;COL_SIZES[[#This Row],[col_len]]</f>
        <v>int_10_4</v>
      </c>
      <c r="B7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6" s="113">
        <f>VLOOKUP(A796,DBMS_TYPE_SIZES[],2,FALSE)</f>
        <v>9</v>
      </c>
      <c r="D796" s="113">
        <f>VLOOKUP(A796,DBMS_TYPE_SIZES[],3,FALSE)</f>
        <v>4</v>
      </c>
      <c r="E796" s="114">
        <f>VLOOKUP(A796,DBMS_TYPE_SIZES[],4,FALSE)</f>
        <v>9</v>
      </c>
      <c r="F796" t="s">
        <v>153</v>
      </c>
      <c r="G796" t="s">
        <v>164</v>
      </c>
      <c r="H796" t="s">
        <v>20</v>
      </c>
      <c r="I796">
        <v>10</v>
      </c>
      <c r="J796">
        <v>4</v>
      </c>
    </row>
    <row r="797" spans="1:10">
      <c r="A797" s="112" t="str">
        <f>COL_SIZES[[#This Row],[datatype]]&amp;"_"&amp;COL_SIZES[[#This Row],[column_prec]]&amp;"_"&amp;COL_SIZES[[#This Row],[col_len]]</f>
        <v>datetime_23_8</v>
      </c>
      <c r="B79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797" s="113">
        <f>VLOOKUP(A797,DBMS_TYPE_SIZES[],2,FALSE)</f>
        <v>7</v>
      </c>
      <c r="D797" s="113">
        <f>VLOOKUP(A797,DBMS_TYPE_SIZES[],3,FALSE)</f>
        <v>8</v>
      </c>
      <c r="E797" s="114">
        <f>VLOOKUP(A797,DBMS_TYPE_SIZES[],4,FALSE)</f>
        <v>10</v>
      </c>
      <c r="F797" t="s">
        <v>155</v>
      </c>
      <c r="G797" t="s">
        <v>828</v>
      </c>
      <c r="H797" t="s">
        <v>22</v>
      </c>
      <c r="I797">
        <v>23</v>
      </c>
      <c r="J797">
        <v>8</v>
      </c>
    </row>
    <row r="798" spans="1:10">
      <c r="A798" s="112" t="str">
        <f>COL_SIZES[[#This Row],[datatype]]&amp;"_"&amp;COL_SIZES[[#This Row],[column_prec]]&amp;"_"&amp;COL_SIZES[[#This Row],[col_len]]</f>
        <v>int_10_4</v>
      </c>
      <c r="B7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8" s="113">
        <f>VLOOKUP(A798,DBMS_TYPE_SIZES[],2,FALSE)</f>
        <v>9</v>
      </c>
      <c r="D798" s="113">
        <f>VLOOKUP(A798,DBMS_TYPE_SIZES[],3,FALSE)</f>
        <v>4</v>
      </c>
      <c r="E798" s="114">
        <f>VLOOKUP(A798,DBMS_TYPE_SIZES[],4,FALSE)</f>
        <v>9</v>
      </c>
      <c r="F798" t="s">
        <v>155</v>
      </c>
      <c r="G798" t="s">
        <v>829</v>
      </c>
      <c r="H798" t="s">
        <v>20</v>
      </c>
      <c r="I798">
        <v>10</v>
      </c>
      <c r="J798">
        <v>4</v>
      </c>
    </row>
    <row r="799" spans="1:10">
      <c r="A799" s="112" t="str">
        <f>COL_SIZES[[#This Row],[datatype]]&amp;"_"&amp;COL_SIZES[[#This Row],[column_prec]]&amp;"_"&amp;COL_SIZES[[#This Row],[col_len]]</f>
        <v>int_10_4</v>
      </c>
      <c r="B7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799" s="113">
        <f>VLOOKUP(A799,DBMS_TYPE_SIZES[],2,FALSE)</f>
        <v>9</v>
      </c>
      <c r="D799" s="113">
        <f>VLOOKUP(A799,DBMS_TYPE_SIZES[],3,FALSE)</f>
        <v>4</v>
      </c>
      <c r="E799" s="114">
        <f>VLOOKUP(A799,DBMS_TYPE_SIZES[],4,FALSE)</f>
        <v>9</v>
      </c>
      <c r="F799" t="s">
        <v>155</v>
      </c>
      <c r="G799" t="s">
        <v>142</v>
      </c>
      <c r="H799" t="s">
        <v>20</v>
      </c>
      <c r="I799">
        <v>10</v>
      </c>
      <c r="J799">
        <v>4</v>
      </c>
    </row>
    <row r="800" spans="1:10">
      <c r="A800" s="112" t="str">
        <f>COL_SIZES[[#This Row],[datatype]]&amp;"_"&amp;COL_SIZES[[#This Row],[column_prec]]&amp;"_"&amp;COL_SIZES[[#This Row],[col_len]]</f>
        <v>int_10_4</v>
      </c>
      <c r="B8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0" s="113">
        <f>VLOOKUP(A800,DBMS_TYPE_SIZES[],2,FALSE)</f>
        <v>9</v>
      </c>
      <c r="D800" s="113">
        <f>VLOOKUP(A800,DBMS_TYPE_SIZES[],3,FALSE)</f>
        <v>4</v>
      </c>
      <c r="E800" s="114">
        <f>VLOOKUP(A800,DBMS_TYPE_SIZES[],4,FALSE)</f>
        <v>9</v>
      </c>
      <c r="F800" t="s">
        <v>155</v>
      </c>
      <c r="G800" t="s">
        <v>170</v>
      </c>
      <c r="H800" t="s">
        <v>20</v>
      </c>
      <c r="I800">
        <v>10</v>
      </c>
      <c r="J800">
        <v>4</v>
      </c>
    </row>
    <row r="801" spans="1:10">
      <c r="A801" s="112" t="str">
        <f>COL_SIZES[[#This Row],[datatype]]&amp;"_"&amp;COL_SIZES[[#This Row],[column_prec]]&amp;"_"&amp;COL_SIZES[[#This Row],[col_len]]</f>
        <v>varchar_0_50</v>
      </c>
      <c r="B80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801" s="113">
        <f>VLOOKUP(A801,DBMS_TYPE_SIZES[],2,FALSE)</f>
        <v>50</v>
      </c>
      <c r="D801" s="113">
        <f>VLOOKUP(A801,DBMS_TYPE_SIZES[],3,FALSE)</f>
        <v>50</v>
      </c>
      <c r="E801" s="114">
        <f>VLOOKUP(A801,DBMS_TYPE_SIZES[],4,FALSE)</f>
        <v>52</v>
      </c>
      <c r="F801" t="s">
        <v>155</v>
      </c>
      <c r="G801" t="s">
        <v>121</v>
      </c>
      <c r="H801" t="s">
        <v>92</v>
      </c>
      <c r="I801">
        <v>0</v>
      </c>
      <c r="J801">
        <v>50</v>
      </c>
    </row>
    <row r="802" spans="1:10">
      <c r="A802" s="112" t="str">
        <f>COL_SIZES[[#This Row],[datatype]]&amp;"_"&amp;COL_SIZES[[#This Row],[column_prec]]&amp;"_"&amp;COL_SIZES[[#This Row],[col_len]]</f>
        <v>int_10_4</v>
      </c>
      <c r="B8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2" s="113">
        <f>VLOOKUP(A802,DBMS_TYPE_SIZES[],2,FALSE)</f>
        <v>9</v>
      </c>
      <c r="D802" s="113">
        <f>VLOOKUP(A802,DBMS_TYPE_SIZES[],3,FALSE)</f>
        <v>4</v>
      </c>
      <c r="E802" s="114">
        <f>VLOOKUP(A802,DBMS_TYPE_SIZES[],4,FALSE)</f>
        <v>9</v>
      </c>
      <c r="F802" t="s">
        <v>155</v>
      </c>
      <c r="G802" t="s">
        <v>156</v>
      </c>
      <c r="H802" t="s">
        <v>20</v>
      </c>
      <c r="I802">
        <v>10</v>
      </c>
      <c r="J802">
        <v>4</v>
      </c>
    </row>
    <row r="803" spans="1:10">
      <c r="A803" s="112" t="str">
        <f>COL_SIZES[[#This Row],[datatype]]&amp;"_"&amp;COL_SIZES[[#This Row],[column_prec]]&amp;"_"&amp;COL_SIZES[[#This Row],[col_len]]</f>
        <v>int_10_4</v>
      </c>
      <c r="B8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3" s="113">
        <f>VLOOKUP(A803,DBMS_TYPE_SIZES[],2,FALSE)</f>
        <v>9</v>
      </c>
      <c r="D803" s="113">
        <f>VLOOKUP(A803,DBMS_TYPE_SIZES[],3,FALSE)</f>
        <v>4</v>
      </c>
      <c r="E803" s="114">
        <f>VLOOKUP(A803,DBMS_TYPE_SIZES[],4,FALSE)</f>
        <v>9</v>
      </c>
      <c r="F803" t="s">
        <v>155</v>
      </c>
      <c r="G803" t="s">
        <v>89</v>
      </c>
      <c r="H803" t="s">
        <v>20</v>
      </c>
      <c r="I803">
        <v>10</v>
      </c>
      <c r="J803">
        <v>4</v>
      </c>
    </row>
    <row r="804" spans="1:10">
      <c r="A804" s="112" t="str">
        <f>COL_SIZES[[#This Row],[datatype]]&amp;"_"&amp;COL_SIZES[[#This Row],[column_prec]]&amp;"_"&amp;COL_SIZES[[#This Row],[col_len]]</f>
        <v>varchar_0_255</v>
      </c>
      <c r="B80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04" s="113">
        <f>VLOOKUP(A804,DBMS_TYPE_SIZES[],2,FALSE)</f>
        <v>255</v>
      </c>
      <c r="D804" s="113">
        <f>VLOOKUP(A804,DBMS_TYPE_SIZES[],3,FALSE)</f>
        <v>255</v>
      </c>
      <c r="E804" s="114">
        <f>VLOOKUP(A804,DBMS_TYPE_SIZES[],4,FALSE)</f>
        <v>257</v>
      </c>
      <c r="F804" t="s">
        <v>155</v>
      </c>
      <c r="G804" t="s">
        <v>879</v>
      </c>
      <c r="H804" t="s">
        <v>92</v>
      </c>
      <c r="I804">
        <v>0</v>
      </c>
      <c r="J804">
        <v>255</v>
      </c>
    </row>
    <row r="805" spans="1:10">
      <c r="A805" s="112" t="str">
        <f>COL_SIZES[[#This Row],[datatype]]&amp;"_"&amp;COL_SIZES[[#This Row],[column_prec]]&amp;"_"&amp;COL_SIZES[[#This Row],[col_len]]</f>
        <v>int_10_4</v>
      </c>
      <c r="B8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5" s="113">
        <f>VLOOKUP(A805,DBMS_TYPE_SIZES[],2,FALSE)</f>
        <v>9</v>
      </c>
      <c r="D805" s="113">
        <f>VLOOKUP(A805,DBMS_TYPE_SIZES[],3,FALSE)</f>
        <v>4</v>
      </c>
      <c r="E805" s="114">
        <f>VLOOKUP(A805,DBMS_TYPE_SIZES[],4,FALSE)</f>
        <v>9</v>
      </c>
      <c r="F805" t="s">
        <v>155</v>
      </c>
      <c r="G805" t="s">
        <v>225</v>
      </c>
      <c r="H805" t="s">
        <v>20</v>
      </c>
      <c r="I805">
        <v>10</v>
      </c>
      <c r="J805">
        <v>4</v>
      </c>
    </row>
    <row r="806" spans="1:10">
      <c r="A806" s="112" t="str">
        <f>COL_SIZES[[#This Row],[datatype]]&amp;"_"&amp;COL_SIZES[[#This Row],[column_prec]]&amp;"_"&amp;COL_SIZES[[#This Row],[col_len]]</f>
        <v>int_10_4</v>
      </c>
      <c r="B8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6" s="113">
        <f>VLOOKUP(A806,DBMS_TYPE_SIZES[],2,FALSE)</f>
        <v>9</v>
      </c>
      <c r="D806" s="113">
        <f>VLOOKUP(A806,DBMS_TYPE_SIZES[],3,FALSE)</f>
        <v>4</v>
      </c>
      <c r="E806" s="114">
        <f>VLOOKUP(A806,DBMS_TYPE_SIZES[],4,FALSE)</f>
        <v>9</v>
      </c>
      <c r="F806" t="s">
        <v>155</v>
      </c>
      <c r="G806" t="s">
        <v>803</v>
      </c>
      <c r="H806" t="s">
        <v>20</v>
      </c>
      <c r="I806">
        <v>10</v>
      </c>
      <c r="J806">
        <v>4</v>
      </c>
    </row>
    <row r="807" spans="1:10">
      <c r="A807" s="112" t="str">
        <f>COL_SIZES[[#This Row],[datatype]]&amp;"_"&amp;COL_SIZES[[#This Row],[column_prec]]&amp;"_"&amp;COL_SIZES[[#This Row],[col_len]]</f>
        <v>int_10_4</v>
      </c>
      <c r="B8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7" s="113">
        <f>VLOOKUP(A807,DBMS_TYPE_SIZES[],2,FALSE)</f>
        <v>9</v>
      </c>
      <c r="D807" s="113">
        <f>VLOOKUP(A807,DBMS_TYPE_SIZES[],3,FALSE)</f>
        <v>4</v>
      </c>
      <c r="E807" s="114">
        <f>VLOOKUP(A807,DBMS_TYPE_SIZES[],4,FALSE)</f>
        <v>9</v>
      </c>
      <c r="F807" t="s">
        <v>155</v>
      </c>
      <c r="G807" t="s">
        <v>804</v>
      </c>
      <c r="H807" t="s">
        <v>20</v>
      </c>
      <c r="I807">
        <v>10</v>
      </c>
      <c r="J807">
        <v>4</v>
      </c>
    </row>
    <row r="808" spans="1:10">
      <c r="A808" s="112" t="str">
        <f>COL_SIZES[[#This Row],[datatype]]&amp;"_"&amp;COL_SIZES[[#This Row],[column_prec]]&amp;"_"&amp;COL_SIZES[[#This Row],[col_len]]</f>
        <v>int_10_4</v>
      </c>
      <c r="B8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08" s="113">
        <f>VLOOKUP(A808,DBMS_TYPE_SIZES[],2,FALSE)</f>
        <v>9</v>
      </c>
      <c r="D808" s="113">
        <f>VLOOKUP(A808,DBMS_TYPE_SIZES[],3,FALSE)</f>
        <v>4</v>
      </c>
      <c r="E808" s="114">
        <f>VLOOKUP(A808,DBMS_TYPE_SIZES[],4,FALSE)</f>
        <v>9</v>
      </c>
      <c r="F808" t="s">
        <v>155</v>
      </c>
      <c r="G808" t="s">
        <v>152</v>
      </c>
      <c r="H808" t="s">
        <v>20</v>
      </c>
      <c r="I808">
        <v>10</v>
      </c>
      <c r="J808">
        <v>4</v>
      </c>
    </row>
    <row r="809" spans="1:10">
      <c r="A809" s="112" t="str">
        <f>COL_SIZES[[#This Row],[datatype]]&amp;"_"&amp;COL_SIZES[[#This Row],[column_prec]]&amp;"_"&amp;COL_SIZES[[#This Row],[col_len]]</f>
        <v>varchar_0_255</v>
      </c>
      <c r="B80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09" s="113">
        <f>VLOOKUP(A809,DBMS_TYPE_SIZES[],2,FALSE)</f>
        <v>255</v>
      </c>
      <c r="D809" s="113">
        <f>VLOOKUP(A809,DBMS_TYPE_SIZES[],3,FALSE)</f>
        <v>255</v>
      </c>
      <c r="E809" s="114">
        <f>VLOOKUP(A809,DBMS_TYPE_SIZES[],4,FALSE)</f>
        <v>257</v>
      </c>
      <c r="F809" t="s">
        <v>155</v>
      </c>
      <c r="G809" t="s">
        <v>805</v>
      </c>
      <c r="H809" t="s">
        <v>92</v>
      </c>
      <c r="I809">
        <v>0</v>
      </c>
      <c r="J809">
        <v>255</v>
      </c>
    </row>
    <row r="810" spans="1:10">
      <c r="A810" s="112" t="str">
        <f>COL_SIZES[[#This Row],[datatype]]&amp;"_"&amp;COL_SIZES[[#This Row],[column_prec]]&amp;"_"&amp;COL_SIZES[[#This Row],[col_len]]</f>
        <v>varchar_0_255</v>
      </c>
      <c r="B8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10" s="113">
        <f>VLOOKUP(A810,DBMS_TYPE_SIZES[],2,FALSE)</f>
        <v>255</v>
      </c>
      <c r="D810" s="113">
        <f>VLOOKUP(A810,DBMS_TYPE_SIZES[],3,FALSE)</f>
        <v>255</v>
      </c>
      <c r="E810" s="114">
        <f>VLOOKUP(A810,DBMS_TYPE_SIZES[],4,FALSE)</f>
        <v>257</v>
      </c>
      <c r="F810" t="s">
        <v>155</v>
      </c>
      <c r="G810" t="s">
        <v>806</v>
      </c>
      <c r="H810" t="s">
        <v>92</v>
      </c>
      <c r="I810">
        <v>0</v>
      </c>
      <c r="J810">
        <v>255</v>
      </c>
    </row>
    <row r="811" spans="1:10">
      <c r="A811" s="112" t="str">
        <f>COL_SIZES[[#This Row],[datatype]]&amp;"_"&amp;COL_SIZES[[#This Row],[column_prec]]&amp;"_"&amp;COL_SIZES[[#This Row],[col_len]]</f>
        <v>int_10_4</v>
      </c>
      <c r="B8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11" s="113">
        <f>VLOOKUP(A811,DBMS_TYPE_SIZES[],2,FALSE)</f>
        <v>9</v>
      </c>
      <c r="D811" s="113">
        <f>VLOOKUP(A811,DBMS_TYPE_SIZES[],3,FALSE)</f>
        <v>4</v>
      </c>
      <c r="E811" s="114">
        <f>VLOOKUP(A811,DBMS_TYPE_SIZES[],4,FALSE)</f>
        <v>9</v>
      </c>
      <c r="F811" t="s">
        <v>155</v>
      </c>
      <c r="G811" t="s">
        <v>807</v>
      </c>
      <c r="H811" t="s">
        <v>20</v>
      </c>
      <c r="I811">
        <v>10</v>
      </c>
      <c r="J811">
        <v>4</v>
      </c>
    </row>
    <row r="812" spans="1:10">
      <c r="A812" s="112" t="str">
        <f>COL_SIZES[[#This Row],[datatype]]&amp;"_"&amp;COL_SIZES[[#This Row],[column_prec]]&amp;"_"&amp;COL_SIZES[[#This Row],[col_len]]</f>
        <v>bigint_19_8</v>
      </c>
      <c r="B81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12" s="113">
        <f>VLOOKUP(A812,DBMS_TYPE_SIZES[],2,FALSE)</f>
        <v>9</v>
      </c>
      <c r="D812" s="113">
        <f>VLOOKUP(A812,DBMS_TYPE_SIZES[],3,FALSE)</f>
        <v>8</v>
      </c>
      <c r="E812" s="114">
        <f>VLOOKUP(A812,DBMS_TYPE_SIZES[],4,FALSE)</f>
        <v>9</v>
      </c>
      <c r="F812" t="s">
        <v>155</v>
      </c>
      <c r="G812" t="s">
        <v>122</v>
      </c>
      <c r="H812" t="s">
        <v>19</v>
      </c>
      <c r="I812">
        <v>19</v>
      </c>
      <c r="J812">
        <v>8</v>
      </c>
    </row>
    <row r="813" spans="1:10">
      <c r="A813" s="112" t="str">
        <f>COL_SIZES[[#This Row],[datatype]]&amp;"_"&amp;COL_SIZES[[#This Row],[column_prec]]&amp;"_"&amp;COL_SIZES[[#This Row],[col_len]]</f>
        <v>int_10_4</v>
      </c>
      <c r="B8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13" s="113">
        <f>VLOOKUP(A813,DBMS_TYPE_SIZES[],2,FALSE)</f>
        <v>9</v>
      </c>
      <c r="D813" s="113">
        <f>VLOOKUP(A813,DBMS_TYPE_SIZES[],3,FALSE)</f>
        <v>4</v>
      </c>
      <c r="E813" s="114">
        <f>VLOOKUP(A813,DBMS_TYPE_SIZES[],4,FALSE)</f>
        <v>9</v>
      </c>
      <c r="F813" t="s">
        <v>155</v>
      </c>
      <c r="G813" t="s">
        <v>123</v>
      </c>
      <c r="H813" t="s">
        <v>20</v>
      </c>
      <c r="I813">
        <v>10</v>
      </c>
      <c r="J813">
        <v>4</v>
      </c>
    </row>
    <row r="814" spans="1:10">
      <c r="A814" s="112" t="str">
        <f>COL_SIZES[[#This Row],[datatype]]&amp;"_"&amp;COL_SIZES[[#This Row],[column_prec]]&amp;"_"&amp;COL_SIZES[[#This Row],[col_len]]</f>
        <v>int_10_4</v>
      </c>
      <c r="B8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14" s="113">
        <f>VLOOKUP(A814,DBMS_TYPE_SIZES[],2,FALSE)</f>
        <v>9</v>
      </c>
      <c r="D814" s="113">
        <f>VLOOKUP(A814,DBMS_TYPE_SIZES[],3,FALSE)</f>
        <v>4</v>
      </c>
      <c r="E814" s="114">
        <f>VLOOKUP(A814,DBMS_TYPE_SIZES[],4,FALSE)</f>
        <v>9</v>
      </c>
      <c r="F814" t="s">
        <v>155</v>
      </c>
      <c r="G814" t="s">
        <v>808</v>
      </c>
      <c r="H814" t="s">
        <v>20</v>
      </c>
      <c r="I814">
        <v>10</v>
      </c>
      <c r="J814">
        <v>4</v>
      </c>
    </row>
    <row r="815" spans="1:10">
      <c r="A815" s="112" t="str">
        <f>COL_SIZES[[#This Row],[datatype]]&amp;"_"&amp;COL_SIZES[[#This Row],[column_prec]]&amp;"_"&amp;COL_SIZES[[#This Row],[col_len]]</f>
        <v>datetime_23_8</v>
      </c>
      <c r="B8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15" s="113">
        <f>VLOOKUP(A815,DBMS_TYPE_SIZES[],2,FALSE)</f>
        <v>7</v>
      </c>
      <c r="D815" s="113">
        <f>VLOOKUP(A815,DBMS_TYPE_SIZES[],3,FALSE)</f>
        <v>8</v>
      </c>
      <c r="E815" s="114">
        <f>VLOOKUP(A815,DBMS_TYPE_SIZES[],4,FALSE)</f>
        <v>10</v>
      </c>
      <c r="F815" t="s">
        <v>155</v>
      </c>
      <c r="G815" t="s">
        <v>809</v>
      </c>
      <c r="H815" t="s">
        <v>22</v>
      </c>
      <c r="I815">
        <v>23</v>
      </c>
      <c r="J815">
        <v>8</v>
      </c>
    </row>
    <row r="816" spans="1:10">
      <c r="A816" s="112" t="str">
        <f>COL_SIZES[[#This Row],[datatype]]&amp;"_"&amp;COL_SIZES[[#This Row],[column_prec]]&amp;"_"&amp;COL_SIZES[[#This Row],[col_len]]</f>
        <v>bigint_19_8</v>
      </c>
      <c r="B8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16" s="113">
        <f>VLOOKUP(A816,DBMS_TYPE_SIZES[],2,FALSE)</f>
        <v>9</v>
      </c>
      <c r="D816" s="113">
        <f>VLOOKUP(A816,DBMS_TYPE_SIZES[],3,FALSE)</f>
        <v>8</v>
      </c>
      <c r="E816" s="114">
        <f>VLOOKUP(A816,DBMS_TYPE_SIZES[],4,FALSE)</f>
        <v>9</v>
      </c>
      <c r="F816" t="s">
        <v>155</v>
      </c>
      <c r="G816" t="s">
        <v>124</v>
      </c>
      <c r="H816" t="s">
        <v>19</v>
      </c>
      <c r="I816">
        <v>19</v>
      </c>
      <c r="J816">
        <v>8</v>
      </c>
    </row>
    <row r="817" spans="1:10">
      <c r="A817" s="112" t="str">
        <f>COL_SIZES[[#This Row],[datatype]]&amp;"_"&amp;COL_SIZES[[#This Row],[column_prec]]&amp;"_"&amp;COL_SIZES[[#This Row],[col_len]]</f>
        <v>numeric_19_9</v>
      </c>
      <c r="B81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817" s="113">
        <f>VLOOKUP(A817,DBMS_TYPE_SIZES[],2,FALSE)</f>
        <v>9</v>
      </c>
      <c r="D817" s="113">
        <f>VLOOKUP(A817,DBMS_TYPE_SIZES[],3,FALSE)</f>
        <v>9</v>
      </c>
      <c r="E817" s="114">
        <f>VLOOKUP(A817,DBMS_TYPE_SIZES[],4,FALSE)</f>
        <v>9</v>
      </c>
      <c r="F817" t="s">
        <v>155</v>
      </c>
      <c r="G817" t="s">
        <v>102</v>
      </c>
      <c r="H817" t="s">
        <v>67</v>
      </c>
      <c r="I817">
        <v>19</v>
      </c>
      <c r="J817">
        <v>9</v>
      </c>
    </row>
    <row r="818" spans="1:10">
      <c r="A818" s="112" t="str">
        <f>COL_SIZES[[#This Row],[datatype]]&amp;"_"&amp;COL_SIZES[[#This Row],[column_prec]]&amp;"_"&amp;COL_SIZES[[#This Row],[col_len]]</f>
        <v>varchar_0_64</v>
      </c>
      <c r="B818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818" s="113">
        <f>VLOOKUP(A818,DBMS_TYPE_SIZES[],2,FALSE)</f>
        <v>64</v>
      </c>
      <c r="D818" s="113">
        <f>VLOOKUP(A818,DBMS_TYPE_SIZES[],3,FALSE)</f>
        <v>64</v>
      </c>
      <c r="E818" s="114">
        <f>VLOOKUP(A818,DBMS_TYPE_SIZES[],4,FALSE)</f>
        <v>66</v>
      </c>
      <c r="F818" t="s">
        <v>155</v>
      </c>
      <c r="G818" t="s">
        <v>846</v>
      </c>
      <c r="H818" t="s">
        <v>92</v>
      </c>
      <c r="I818">
        <v>0</v>
      </c>
      <c r="J818">
        <v>64</v>
      </c>
    </row>
    <row r="819" spans="1:10">
      <c r="A819" s="112" t="str">
        <f>COL_SIZES[[#This Row],[datatype]]&amp;"_"&amp;COL_SIZES[[#This Row],[column_prec]]&amp;"_"&amp;COL_SIZES[[#This Row],[col_len]]</f>
        <v>varchar_0_50</v>
      </c>
      <c r="B81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819" s="113">
        <f>VLOOKUP(A819,DBMS_TYPE_SIZES[],2,FALSE)</f>
        <v>50</v>
      </c>
      <c r="D819" s="113">
        <f>VLOOKUP(A819,DBMS_TYPE_SIZES[],3,FALSE)</f>
        <v>50</v>
      </c>
      <c r="E819" s="114">
        <f>VLOOKUP(A819,DBMS_TYPE_SIZES[],4,FALSE)</f>
        <v>52</v>
      </c>
      <c r="F819" t="s">
        <v>155</v>
      </c>
      <c r="G819" t="s">
        <v>143</v>
      </c>
      <c r="H819" t="s">
        <v>92</v>
      </c>
      <c r="I819">
        <v>0</v>
      </c>
      <c r="J819">
        <v>50</v>
      </c>
    </row>
    <row r="820" spans="1:10">
      <c r="A820" s="112" t="str">
        <f>COL_SIZES[[#This Row],[datatype]]&amp;"_"&amp;COL_SIZES[[#This Row],[column_prec]]&amp;"_"&amp;COL_SIZES[[#This Row],[col_len]]</f>
        <v>int_10_4</v>
      </c>
      <c r="B8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0" s="113">
        <f>VLOOKUP(A820,DBMS_TYPE_SIZES[],2,FALSE)</f>
        <v>9</v>
      </c>
      <c r="D820" s="113">
        <f>VLOOKUP(A820,DBMS_TYPE_SIZES[],3,FALSE)</f>
        <v>4</v>
      </c>
      <c r="E820" s="114">
        <f>VLOOKUP(A820,DBMS_TYPE_SIZES[],4,FALSE)</f>
        <v>9</v>
      </c>
      <c r="F820" t="s">
        <v>155</v>
      </c>
      <c r="G820" t="s">
        <v>837</v>
      </c>
      <c r="H820" t="s">
        <v>20</v>
      </c>
      <c r="I820">
        <v>10</v>
      </c>
      <c r="J820">
        <v>4</v>
      </c>
    </row>
    <row r="821" spans="1:10">
      <c r="A821" s="112" t="str">
        <f>COL_SIZES[[#This Row],[datatype]]&amp;"_"&amp;COL_SIZES[[#This Row],[column_prec]]&amp;"_"&amp;COL_SIZES[[#This Row],[col_len]]</f>
        <v>int_10_4</v>
      </c>
      <c r="B8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1" s="113">
        <f>VLOOKUP(A821,DBMS_TYPE_SIZES[],2,FALSE)</f>
        <v>9</v>
      </c>
      <c r="D821" s="113">
        <f>VLOOKUP(A821,DBMS_TYPE_SIZES[],3,FALSE)</f>
        <v>4</v>
      </c>
      <c r="E821" s="114">
        <f>VLOOKUP(A821,DBMS_TYPE_SIZES[],4,FALSE)</f>
        <v>9</v>
      </c>
      <c r="F821" t="s">
        <v>155</v>
      </c>
      <c r="G821" t="s">
        <v>72</v>
      </c>
      <c r="H821" t="s">
        <v>20</v>
      </c>
      <c r="I821">
        <v>10</v>
      </c>
      <c r="J821">
        <v>4</v>
      </c>
    </row>
    <row r="822" spans="1:10">
      <c r="A822" s="112" t="str">
        <f>COL_SIZES[[#This Row],[datatype]]&amp;"_"&amp;COL_SIZES[[#This Row],[column_prec]]&amp;"_"&amp;COL_SIZES[[#This Row],[col_len]]</f>
        <v>int_10_4</v>
      </c>
      <c r="B8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2" s="113">
        <f>VLOOKUP(A822,DBMS_TYPE_SIZES[],2,FALSE)</f>
        <v>9</v>
      </c>
      <c r="D822" s="113">
        <f>VLOOKUP(A822,DBMS_TYPE_SIZES[],3,FALSE)</f>
        <v>4</v>
      </c>
      <c r="E822" s="114">
        <f>VLOOKUP(A822,DBMS_TYPE_SIZES[],4,FALSE)</f>
        <v>9</v>
      </c>
      <c r="F822" t="s">
        <v>155</v>
      </c>
      <c r="G822" t="s">
        <v>814</v>
      </c>
      <c r="H822" t="s">
        <v>20</v>
      </c>
      <c r="I822">
        <v>10</v>
      </c>
      <c r="J822">
        <v>4</v>
      </c>
    </row>
    <row r="823" spans="1:10">
      <c r="A823" s="112" t="str">
        <f>COL_SIZES[[#This Row],[datatype]]&amp;"_"&amp;COL_SIZES[[#This Row],[column_prec]]&amp;"_"&amp;COL_SIZES[[#This Row],[col_len]]</f>
        <v>int_10_4</v>
      </c>
      <c r="B8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3" s="113">
        <f>VLOOKUP(A823,DBMS_TYPE_SIZES[],2,FALSE)</f>
        <v>9</v>
      </c>
      <c r="D823" s="113">
        <f>VLOOKUP(A823,DBMS_TYPE_SIZES[],3,FALSE)</f>
        <v>4</v>
      </c>
      <c r="E823" s="114">
        <f>VLOOKUP(A823,DBMS_TYPE_SIZES[],4,FALSE)</f>
        <v>9</v>
      </c>
      <c r="F823" t="s">
        <v>155</v>
      </c>
      <c r="G823" t="s">
        <v>815</v>
      </c>
      <c r="H823" t="s">
        <v>20</v>
      </c>
      <c r="I823">
        <v>10</v>
      </c>
      <c r="J823">
        <v>4</v>
      </c>
    </row>
    <row r="824" spans="1:10">
      <c r="A824" s="112" t="str">
        <f>COL_SIZES[[#This Row],[datatype]]&amp;"_"&amp;COL_SIZES[[#This Row],[column_prec]]&amp;"_"&amp;COL_SIZES[[#This Row],[col_len]]</f>
        <v>int_10_4</v>
      </c>
      <c r="B8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4" s="113">
        <f>VLOOKUP(A824,DBMS_TYPE_SIZES[],2,FALSE)</f>
        <v>9</v>
      </c>
      <c r="D824" s="113">
        <f>VLOOKUP(A824,DBMS_TYPE_SIZES[],3,FALSE)</f>
        <v>4</v>
      </c>
      <c r="E824" s="114">
        <f>VLOOKUP(A824,DBMS_TYPE_SIZES[],4,FALSE)</f>
        <v>9</v>
      </c>
      <c r="F824" t="s">
        <v>155</v>
      </c>
      <c r="G824" t="s">
        <v>164</v>
      </c>
      <c r="H824" t="s">
        <v>20</v>
      </c>
      <c r="I824">
        <v>10</v>
      </c>
      <c r="J824">
        <v>4</v>
      </c>
    </row>
    <row r="825" spans="1:10">
      <c r="A825" s="112" t="str">
        <f>COL_SIZES[[#This Row],[datatype]]&amp;"_"&amp;COL_SIZES[[#This Row],[column_prec]]&amp;"_"&amp;COL_SIZES[[#This Row],[col_len]]</f>
        <v>varchar_0_32</v>
      </c>
      <c r="B82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825" s="113">
        <f>VLOOKUP(A825,DBMS_TYPE_SIZES[],2,FALSE)</f>
        <v>32</v>
      </c>
      <c r="D825" s="113">
        <f>VLOOKUP(A825,DBMS_TYPE_SIZES[],3,FALSE)</f>
        <v>32</v>
      </c>
      <c r="E825" s="114">
        <f>VLOOKUP(A825,DBMS_TYPE_SIZES[],4,FALSE)</f>
        <v>34</v>
      </c>
      <c r="F825" t="s">
        <v>155</v>
      </c>
      <c r="G825" t="s">
        <v>848</v>
      </c>
      <c r="H825" t="s">
        <v>92</v>
      </c>
      <c r="I825">
        <v>0</v>
      </c>
      <c r="J825">
        <v>255</v>
      </c>
    </row>
    <row r="826" spans="1:10">
      <c r="A826" s="112" t="str">
        <f>COL_SIZES[[#This Row],[datatype]]&amp;"_"&amp;COL_SIZES[[#This Row],[column_prec]]&amp;"_"&amp;COL_SIZES[[#This Row],[col_len]]</f>
        <v>datetime_23_8</v>
      </c>
      <c r="B8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26" s="113">
        <f>VLOOKUP(A826,DBMS_TYPE_SIZES[],2,FALSE)</f>
        <v>7</v>
      </c>
      <c r="D826" s="113">
        <f>VLOOKUP(A826,DBMS_TYPE_SIZES[],3,FALSE)</f>
        <v>8</v>
      </c>
      <c r="E826" s="114">
        <f>VLOOKUP(A826,DBMS_TYPE_SIZES[],4,FALSE)</f>
        <v>10</v>
      </c>
      <c r="F826" t="s">
        <v>157</v>
      </c>
      <c r="G826" t="s">
        <v>828</v>
      </c>
      <c r="H826" t="s">
        <v>22</v>
      </c>
      <c r="I826">
        <v>23</v>
      </c>
      <c r="J826">
        <v>8</v>
      </c>
    </row>
    <row r="827" spans="1:10">
      <c r="A827" s="112" t="str">
        <f>COL_SIZES[[#This Row],[datatype]]&amp;"_"&amp;COL_SIZES[[#This Row],[column_prec]]&amp;"_"&amp;COL_SIZES[[#This Row],[col_len]]</f>
        <v>int_10_4</v>
      </c>
      <c r="B8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7" s="113">
        <f>VLOOKUP(A827,DBMS_TYPE_SIZES[],2,FALSE)</f>
        <v>9</v>
      </c>
      <c r="D827" s="113">
        <f>VLOOKUP(A827,DBMS_TYPE_SIZES[],3,FALSE)</f>
        <v>4</v>
      </c>
      <c r="E827" s="114">
        <f>VLOOKUP(A827,DBMS_TYPE_SIZES[],4,FALSE)</f>
        <v>9</v>
      </c>
      <c r="F827" t="s">
        <v>157</v>
      </c>
      <c r="G827" t="s">
        <v>829</v>
      </c>
      <c r="H827" t="s">
        <v>20</v>
      </c>
      <c r="I827">
        <v>10</v>
      </c>
      <c r="J827">
        <v>4</v>
      </c>
    </row>
    <row r="828" spans="1:10">
      <c r="A828" s="112" t="str">
        <f>COL_SIZES[[#This Row],[datatype]]&amp;"_"&amp;COL_SIZES[[#This Row],[column_prec]]&amp;"_"&amp;COL_SIZES[[#This Row],[col_len]]</f>
        <v>int_10_4</v>
      </c>
      <c r="B8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8" s="113">
        <f>VLOOKUP(A828,DBMS_TYPE_SIZES[],2,FALSE)</f>
        <v>9</v>
      </c>
      <c r="D828" s="113">
        <f>VLOOKUP(A828,DBMS_TYPE_SIZES[],3,FALSE)</f>
        <v>4</v>
      </c>
      <c r="E828" s="114">
        <f>VLOOKUP(A828,DBMS_TYPE_SIZES[],4,FALSE)</f>
        <v>9</v>
      </c>
      <c r="F828" t="s">
        <v>157</v>
      </c>
      <c r="G828" t="s">
        <v>142</v>
      </c>
      <c r="H828" t="s">
        <v>20</v>
      </c>
      <c r="I828">
        <v>10</v>
      </c>
      <c r="J828">
        <v>4</v>
      </c>
    </row>
    <row r="829" spans="1:10">
      <c r="A829" s="112" t="str">
        <f>COL_SIZES[[#This Row],[datatype]]&amp;"_"&amp;COL_SIZES[[#This Row],[column_prec]]&amp;"_"&amp;COL_SIZES[[#This Row],[col_len]]</f>
        <v>int_10_4</v>
      </c>
      <c r="B8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29" s="113">
        <f>VLOOKUP(A829,DBMS_TYPE_SIZES[],2,FALSE)</f>
        <v>9</v>
      </c>
      <c r="D829" s="113">
        <f>VLOOKUP(A829,DBMS_TYPE_SIZES[],3,FALSE)</f>
        <v>4</v>
      </c>
      <c r="E829" s="114">
        <f>VLOOKUP(A829,DBMS_TYPE_SIZES[],4,FALSE)</f>
        <v>9</v>
      </c>
      <c r="F829" t="s">
        <v>157</v>
      </c>
      <c r="G829" t="s">
        <v>170</v>
      </c>
      <c r="H829" t="s">
        <v>20</v>
      </c>
      <c r="I829">
        <v>10</v>
      </c>
      <c r="J829">
        <v>4</v>
      </c>
    </row>
    <row r="830" spans="1:10">
      <c r="A830" s="112" t="str">
        <f>COL_SIZES[[#This Row],[datatype]]&amp;"_"&amp;COL_SIZES[[#This Row],[column_prec]]&amp;"_"&amp;COL_SIZES[[#This Row],[col_len]]</f>
        <v>varchar_0_50</v>
      </c>
      <c r="B83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830" s="113">
        <f>VLOOKUP(A830,DBMS_TYPE_SIZES[],2,FALSE)</f>
        <v>50</v>
      </c>
      <c r="D830" s="113">
        <f>VLOOKUP(A830,DBMS_TYPE_SIZES[],3,FALSE)</f>
        <v>50</v>
      </c>
      <c r="E830" s="114">
        <f>VLOOKUP(A830,DBMS_TYPE_SIZES[],4,FALSE)</f>
        <v>52</v>
      </c>
      <c r="F830" t="s">
        <v>157</v>
      </c>
      <c r="G830" t="s">
        <v>121</v>
      </c>
      <c r="H830" t="s">
        <v>92</v>
      </c>
      <c r="I830">
        <v>0</v>
      </c>
      <c r="J830">
        <v>50</v>
      </c>
    </row>
    <row r="831" spans="1:10">
      <c r="A831" s="112" t="str">
        <f>COL_SIZES[[#This Row],[datatype]]&amp;"_"&amp;COL_SIZES[[#This Row],[column_prec]]&amp;"_"&amp;COL_SIZES[[#This Row],[col_len]]</f>
        <v>int_10_4</v>
      </c>
      <c r="B8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1" s="113">
        <f>VLOOKUP(A831,DBMS_TYPE_SIZES[],2,FALSE)</f>
        <v>9</v>
      </c>
      <c r="D831" s="113">
        <f>VLOOKUP(A831,DBMS_TYPE_SIZES[],3,FALSE)</f>
        <v>4</v>
      </c>
      <c r="E831" s="114">
        <f>VLOOKUP(A831,DBMS_TYPE_SIZES[],4,FALSE)</f>
        <v>9</v>
      </c>
      <c r="F831" t="s">
        <v>157</v>
      </c>
      <c r="G831" t="s">
        <v>156</v>
      </c>
      <c r="H831" t="s">
        <v>20</v>
      </c>
      <c r="I831">
        <v>10</v>
      </c>
      <c r="J831">
        <v>4</v>
      </c>
    </row>
    <row r="832" spans="1:10">
      <c r="A832" s="112" t="str">
        <f>COL_SIZES[[#This Row],[datatype]]&amp;"_"&amp;COL_SIZES[[#This Row],[column_prec]]&amp;"_"&amp;COL_SIZES[[#This Row],[col_len]]</f>
        <v>int_10_4</v>
      </c>
      <c r="B8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2" s="113">
        <f>VLOOKUP(A832,DBMS_TYPE_SIZES[],2,FALSE)</f>
        <v>9</v>
      </c>
      <c r="D832" s="113">
        <f>VLOOKUP(A832,DBMS_TYPE_SIZES[],3,FALSE)</f>
        <v>4</v>
      </c>
      <c r="E832" s="114">
        <f>VLOOKUP(A832,DBMS_TYPE_SIZES[],4,FALSE)</f>
        <v>9</v>
      </c>
      <c r="F832" t="s">
        <v>157</v>
      </c>
      <c r="G832" t="s">
        <v>89</v>
      </c>
      <c r="H832" t="s">
        <v>20</v>
      </c>
      <c r="I832">
        <v>10</v>
      </c>
      <c r="J832">
        <v>4</v>
      </c>
    </row>
    <row r="833" spans="1:10">
      <c r="A833" s="112" t="str">
        <f>COL_SIZES[[#This Row],[datatype]]&amp;"_"&amp;COL_SIZES[[#This Row],[column_prec]]&amp;"_"&amp;COL_SIZES[[#This Row],[col_len]]</f>
        <v>varchar_0_255</v>
      </c>
      <c r="B83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33" s="113">
        <f>VLOOKUP(A833,DBMS_TYPE_SIZES[],2,FALSE)</f>
        <v>255</v>
      </c>
      <c r="D833" s="113">
        <f>VLOOKUP(A833,DBMS_TYPE_SIZES[],3,FALSE)</f>
        <v>255</v>
      </c>
      <c r="E833" s="114">
        <f>VLOOKUP(A833,DBMS_TYPE_SIZES[],4,FALSE)</f>
        <v>257</v>
      </c>
      <c r="F833" t="s">
        <v>157</v>
      </c>
      <c r="G833" t="s">
        <v>879</v>
      </c>
      <c r="H833" t="s">
        <v>92</v>
      </c>
      <c r="I833">
        <v>0</v>
      </c>
      <c r="J833">
        <v>255</v>
      </c>
    </row>
    <row r="834" spans="1:10">
      <c r="A834" s="112" t="str">
        <f>COL_SIZES[[#This Row],[datatype]]&amp;"_"&amp;COL_SIZES[[#This Row],[column_prec]]&amp;"_"&amp;COL_SIZES[[#This Row],[col_len]]</f>
        <v>int_10_4</v>
      </c>
      <c r="B8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4" s="113">
        <f>VLOOKUP(A834,DBMS_TYPE_SIZES[],2,FALSE)</f>
        <v>9</v>
      </c>
      <c r="D834" s="113">
        <f>VLOOKUP(A834,DBMS_TYPE_SIZES[],3,FALSE)</f>
        <v>4</v>
      </c>
      <c r="E834" s="114">
        <f>VLOOKUP(A834,DBMS_TYPE_SIZES[],4,FALSE)</f>
        <v>9</v>
      </c>
      <c r="F834" t="s">
        <v>157</v>
      </c>
      <c r="G834" t="s">
        <v>225</v>
      </c>
      <c r="H834" t="s">
        <v>20</v>
      </c>
      <c r="I834">
        <v>10</v>
      </c>
      <c r="J834">
        <v>4</v>
      </c>
    </row>
    <row r="835" spans="1:10">
      <c r="A835" s="112" t="str">
        <f>COL_SIZES[[#This Row],[datatype]]&amp;"_"&amp;COL_SIZES[[#This Row],[column_prec]]&amp;"_"&amp;COL_SIZES[[#This Row],[col_len]]</f>
        <v>int_10_4</v>
      </c>
      <c r="B8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5" s="113">
        <f>VLOOKUP(A835,DBMS_TYPE_SIZES[],2,FALSE)</f>
        <v>9</v>
      </c>
      <c r="D835" s="113">
        <f>VLOOKUP(A835,DBMS_TYPE_SIZES[],3,FALSE)</f>
        <v>4</v>
      </c>
      <c r="E835" s="114">
        <f>VLOOKUP(A835,DBMS_TYPE_SIZES[],4,FALSE)</f>
        <v>9</v>
      </c>
      <c r="F835" t="s">
        <v>157</v>
      </c>
      <c r="G835" t="s">
        <v>803</v>
      </c>
      <c r="H835" t="s">
        <v>20</v>
      </c>
      <c r="I835">
        <v>10</v>
      </c>
      <c r="J835">
        <v>4</v>
      </c>
    </row>
    <row r="836" spans="1:10">
      <c r="A836" s="112" t="str">
        <f>COL_SIZES[[#This Row],[datatype]]&amp;"_"&amp;COL_SIZES[[#This Row],[column_prec]]&amp;"_"&amp;COL_SIZES[[#This Row],[col_len]]</f>
        <v>int_10_4</v>
      </c>
      <c r="B8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6" s="113">
        <f>VLOOKUP(A836,DBMS_TYPE_SIZES[],2,FALSE)</f>
        <v>9</v>
      </c>
      <c r="D836" s="113">
        <f>VLOOKUP(A836,DBMS_TYPE_SIZES[],3,FALSE)</f>
        <v>4</v>
      </c>
      <c r="E836" s="114">
        <f>VLOOKUP(A836,DBMS_TYPE_SIZES[],4,FALSE)</f>
        <v>9</v>
      </c>
      <c r="F836" t="s">
        <v>157</v>
      </c>
      <c r="G836" t="s">
        <v>804</v>
      </c>
      <c r="H836" t="s">
        <v>20</v>
      </c>
      <c r="I836">
        <v>10</v>
      </c>
      <c r="J836">
        <v>4</v>
      </c>
    </row>
    <row r="837" spans="1:10">
      <c r="A837" s="112" t="str">
        <f>COL_SIZES[[#This Row],[datatype]]&amp;"_"&amp;COL_SIZES[[#This Row],[column_prec]]&amp;"_"&amp;COL_SIZES[[#This Row],[col_len]]</f>
        <v>int_10_4</v>
      </c>
      <c r="B8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37" s="113">
        <f>VLOOKUP(A837,DBMS_TYPE_SIZES[],2,FALSE)</f>
        <v>9</v>
      </c>
      <c r="D837" s="113">
        <f>VLOOKUP(A837,DBMS_TYPE_SIZES[],3,FALSE)</f>
        <v>4</v>
      </c>
      <c r="E837" s="114">
        <f>VLOOKUP(A837,DBMS_TYPE_SIZES[],4,FALSE)</f>
        <v>9</v>
      </c>
      <c r="F837" t="s">
        <v>157</v>
      </c>
      <c r="G837" t="s">
        <v>152</v>
      </c>
      <c r="H837" t="s">
        <v>20</v>
      </c>
      <c r="I837">
        <v>10</v>
      </c>
      <c r="J837">
        <v>4</v>
      </c>
    </row>
    <row r="838" spans="1:10">
      <c r="A838" s="112" t="str">
        <f>COL_SIZES[[#This Row],[datatype]]&amp;"_"&amp;COL_SIZES[[#This Row],[column_prec]]&amp;"_"&amp;COL_SIZES[[#This Row],[col_len]]</f>
        <v>varchar_0_255</v>
      </c>
      <c r="B83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38" s="113">
        <f>VLOOKUP(A838,DBMS_TYPE_SIZES[],2,FALSE)</f>
        <v>255</v>
      </c>
      <c r="D838" s="113">
        <f>VLOOKUP(A838,DBMS_TYPE_SIZES[],3,FALSE)</f>
        <v>255</v>
      </c>
      <c r="E838" s="114">
        <f>VLOOKUP(A838,DBMS_TYPE_SIZES[],4,FALSE)</f>
        <v>257</v>
      </c>
      <c r="F838" t="s">
        <v>157</v>
      </c>
      <c r="G838" t="s">
        <v>805</v>
      </c>
      <c r="H838" t="s">
        <v>92</v>
      </c>
      <c r="I838">
        <v>0</v>
      </c>
      <c r="J838">
        <v>255</v>
      </c>
    </row>
    <row r="839" spans="1:10">
      <c r="A839" s="112" t="str">
        <f>COL_SIZES[[#This Row],[datatype]]&amp;"_"&amp;COL_SIZES[[#This Row],[column_prec]]&amp;"_"&amp;COL_SIZES[[#This Row],[col_len]]</f>
        <v>varchar_0_255</v>
      </c>
      <c r="B83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39" s="113">
        <f>VLOOKUP(A839,DBMS_TYPE_SIZES[],2,FALSE)</f>
        <v>255</v>
      </c>
      <c r="D839" s="113">
        <f>VLOOKUP(A839,DBMS_TYPE_SIZES[],3,FALSE)</f>
        <v>255</v>
      </c>
      <c r="E839" s="114">
        <f>VLOOKUP(A839,DBMS_TYPE_SIZES[],4,FALSE)</f>
        <v>257</v>
      </c>
      <c r="F839" t="s">
        <v>157</v>
      </c>
      <c r="G839" t="s">
        <v>806</v>
      </c>
      <c r="H839" t="s">
        <v>92</v>
      </c>
      <c r="I839">
        <v>0</v>
      </c>
      <c r="J839">
        <v>255</v>
      </c>
    </row>
    <row r="840" spans="1:10">
      <c r="A840" s="112" t="str">
        <f>COL_SIZES[[#This Row],[datatype]]&amp;"_"&amp;COL_SIZES[[#This Row],[column_prec]]&amp;"_"&amp;COL_SIZES[[#This Row],[col_len]]</f>
        <v>int_10_4</v>
      </c>
      <c r="B8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40" s="113">
        <f>VLOOKUP(A840,DBMS_TYPE_SIZES[],2,FALSE)</f>
        <v>9</v>
      </c>
      <c r="D840" s="113">
        <f>VLOOKUP(A840,DBMS_TYPE_SIZES[],3,FALSE)</f>
        <v>4</v>
      </c>
      <c r="E840" s="114">
        <f>VLOOKUP(A840,DBMS_TYPE_SIZES[],4,FALSE)</f>
        <v>9</v>
      </c>
      <c r="F840" t="s">
        <v>157</v>
      </c>
      <c r="G840" t="s">
        <v>807</v>
      </c>
      <c r="H840" t="s">
        <v>20</v>
      </c>
      <c r="I840">
        <v>10</v>
      </c>
      <c r="J840">
        <v>4</v>
      </c>
    </row>
    <row r="841" spans="1:10">
      <c r="A841" s="112" t="str">
        <f>COL_SIZES[[#This Row],[datatype]]&amp;"_"&amp;COL_SIZES[[#This Row],[column_prec]]&amp;"_"&amp;COL_SIZES[[#This Row],[col_len]]</f>
        <v>bigint_19_8</v>
      </c>
      <c r="B8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41" s="113">
        <f>VLOOKUP(A841,DBMS_TYPE_SIZES[],2,FALSE)</f>
        <v>9</v>
      </c>
      <c r="D841" s="113">
        <f>VLOOKUP(A841,DBMS_TYPE_SIZES[],3,FALSE)</f>
        <v>8</v>
      </c>
      <c r="E841" s="114">
        <f>VLOOKUP(A841,DBMS_TYPE_SIZES[],4,FALSE)</f>
        <v>9</v>
      </c>
      <c r="F841" t="s">
        <v>157</v>
      </c>
      <c r="G841" t="s">
        <v>122</v>
      </c>
      <c r="H841" t="s">
        <v>19</v>
      </c>
      <c r="I841">
        <v>19</v>
      </c>
      <c r="J841">
        <v>8</v>
      </c>
    </row>
    <row r="842" spans="1:10">
      <c r="A842" s="112" t="str">
        <f>COL_SIZES[[#This Row],[datatype]]&amp;"_"&amp;COL_SIZES[[#This Row],[column_prec]]&amp;"_"&amp;COL_SIZES[[#This Row],[col_len]]</f>
        <v>int_10_4</v>
      </c>
      <c r="B8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42" s="113">
        <f>VLOOKUP(A842,DBMS_TYPE_SIZES[],2,FALSE)</f>
        <v>9</v>
      </c>
      <c r="D842" s="113">
        <f>VLOOKUP(A842,DBMS_TYPE_SIZES[],3,FALSE)</f>
        <v>4</v>
      </c>
      <c r="E842" s="114">
        <f>VLOOKUP(A842,DBMS_TYPE_SIZES[],4,FALSE)</f>
        <v>9</v>
      </c>
      <c r="F842" t="s">
        <v>157</v>
      </c>
      <c r="G842" t="s">
        <v>123</v>
      </c>
      <c r="H842" t="s">
        <v>20</v>
      </c>
      <c r="I842">
        <v>10</v>
      </c>
      <c r="J842">
        <v>4</v>
      </c>
    </row>
    <row r="843" spans="1:10">
      <c r="A843" s="112" t="str">
        <f>COL_SIZES[[#This Row],[datatype]]&amp;"_"&amp;COL_SIZES[[#This Row],[column_prec]]&amp;"_"&amp;COL_SIZES[[#This Row],[col_len]]</f>
        <v>int_10_4</v>
      </c>
      <c r="B8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43" s="113">
        <f>VLOOKUP(A843,DBMS_TYPE_SIZES[],2,FALSE)</f>
        <v>9</v>
      </c>
      <c r="D843" s="113">
        <f>VLOOKUP(A843,DBMS_TYPE_SIZES[],3,FALSE)</f>
        <v>4</v>
      </c>
      <c r="E843" s="114">
        <f>VLOOKUP(A843,DBMS_TYPE_SIZES[],4,FALSE)</f>
        <v>9</v>
      </c>
      <c r="F843" t="s">
        <v>157</v>
      </c>
      <c r="G843" t="s">
        <v>808</v>
      </c>
      <c r="H843" t="s">
        <v>20</v>
      </c>
      <c r="I843">
        <v>10</v>
      </c>
      <c r="J843">
        <v>4</v>
      </c>
    </row>
    <row r="844" spans="1:10">
      <c r="A844" s="112" t="str">
        <f>COL_SIZES[[#This Row],[datatype]]&amp;"_"&amp;COL_SIZES[[#This Row],[column_prec]]&amp;"_"&amp;COL_SIZES[[#This Row],[col_len]]</f>
        <v>datetime_23_8</v>
      </c>
      <c r="B8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44" s="113">
        <f>VLOOKUP(A844,DBMS_TYPE_SIZES[],2,FALSE)</f>
        <v>7</v>
      </c>
      <c r="D844" s="113">
        <f>VLOOKUP(A844,DBMS_TYPE_SIZES[],3,FALSE)</f>
        <v>8</v>
      </c>
      <c r="E844" s="114">
        <f>VLOOKUP(A844,DBMS_TYPE_SIZES[],4,FALSE)</f>
        <v>10</v>
      </c>
      <c r="F844" t="s">
        <v>157</v>
      </c>
      <c r="G844" t="s">
        <v>809</v>
      </c>
      <c r="H844" t="s">
        <v>22</v>
      </c>
      <c r="I844">
        <v>23</v>
      </c>
      <c r="J844">
        <v>8</v>
      </c>
    </row>
    <row r="845" spans="1:10">
      <c r="A845" s="112" t="str">
        <f>COL_SIZES[[#This Row],[datatype]]&amp;"_"&amp;COL_SIZES[[#This Row],[column_prec]]&amp;"_"&amp;COL_SIZES[[#This Row],[col_len]]</f>
        <v>bigint_19_8</v>
      </c>
      <c r="B8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45" s="113">
        <f>VLOOKUP(A845,DBMS_TYPE_SIZES[],2,FALSE)</f>
        <v>9</v>
      </c>
      <c r="D845" s="113">
        <f>VLOOKUP(A845,DBMS_TYPE_SIZES[],3,FALSE)</f>
        <v>8</v>
      </c>
      <c r="E845" s="114">
        <f>VLOOKUP(A845,DBMS_TYPE_SIZES[],4,FALSE)</f>
        <v>9</v>
      </c>
      <c r="F845" t="s">
        <v>157</v>
      </c>
      <c r="G845" t="s">
        <v>124</v>
      </c>
      <c r="H845" t="s">
        <v>19</v>
      </c>
      <c r="I845">
        <v>19</v>
      </c>
      <c r="J845">
        <v>8</v>
      </c>
    </row>
    <row r="846" spans="1:10">
      <c r="A846" s="112" t="str">
        <f>COL_SIZES[[#This Row],[datatype]]&amp;"_"&amp;COL_SIZES[[#This Row],[column_prec]]&amp;"_"&amp;COL_SIZES[[#This Row],[col_len]]</f>
        <v>numeric_19_9</v>
      </c>
      <c r="B84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846" s="113">
        <f>VLOOKUP(A846,DBMS_TYPE_SIZES[],2,FALSE)</f>
        <v>9</v>
      </c>
      <c r="D846" s="113">
        <f>VLOOKUP(A846,DBMS_TYPE_SIZES[],3,FALSE)</f>
        <v>9</v>
      </c>
      <c r="E846" s="114">
        <f>VLOOKUP(A846,DBMS_TYPE_SIZES[],4,FALSE)</f>
        <v>9</v>
      </c>
      <c r="F846" t="s">
        <v>157</v>
      </c>
      <c r="G846" t="s">
        <v>102</v>
      </c>
      <c r="H846" t="s">
        <v>67</v>
      </c>
      <c r="I846">
        <v>19</v>
      </c>
      <c r="J846">
        <v>9</v>
      </c>
    </row>
    <row r="847" spans="1:10">
      <c r="A847" s="112" t="str">
        <f>COL_SIZES[[#This Row],[datatype]]&amp;"_"&amp;COL_SIZES[[#This Row],[column_prec]]&amp;"_"&amp;COL_SIZES[[#This Row],[col_len]]</f>
        <v>varchar_0_64</v>
      </c>
      <c r="B84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847" s="113">
        <f>VLOOKUP(A847,DBMS_TYPE_SIZES[],2,FALSE)</f>
        <v>64</v>
      </c>
      <c r="D847" s="113">
        <f>VLOOKUP(A847,DBMS_TYPE_SIZES[],3,FALSE)</f>
        <v>64</v>
      </c>
      <c r="E847" s="114">
        <f>VLOOKUP(A847,DBMS_TYPE_SIZES[],4,FALSE)</f>
        <v>66</v>
      </c>
      <c r="F847" t="s">
        <v>157</v>
      </c>
      <c r="G847" t="s">
        <v>846</v>
      </c>
      <c r="H847" t="s">
        <v>92</v>
      </c>
      <c r="I847">
        <v>0</v>
      </c>
      <c r="J847">
        <v>64</v>
      </c>
    </row>
    <row r="848" spans="1:10">
      <c r="A848" s="112" t="str">
        <f>COL_SIZES[[#This Row],[datatype]]&amp;"_"&amp;COL_SIZES[[#This Row],[column_prec]]&amp;"_"&amp;COL_SIZES[[#This Row],[col_len]]</f>
        <v>varchar_0_50</v>
      </c>
      <c r="B84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848" s="113">
        <f>VLOOKUP(A848,DBMS_TYPE_SIZES[],2,FALSE)</f>
        <v>50</v>
      </c>
      <c r="D848" s="113">
        <f>VLOOKUP(A848,DBMS_TYPE_SIZES[],3,FALSE)</f>
        <v>50</v>
      </c>
      <c r="E848" s="114">
        <f>VLOOKUP(A848,DBMS_TYPE_SIZES[],4,FALSE)</f>
        <v>52</v>
      </c>
      <c r="F848" t="s">
        <v>157</v>
      </c>
      <c r="G848" t="s">
        <v>143</v>
      </c>
      <c r="H848" t="s">
        <v>92</v>
      </c>
      <c r="I848">
        <v>0</v>
      </c>
      <c r="J848">
        <v>50</v>
      </c>
    </row>
    <row r="849" spans="1:10">
      <c r="A849" s="112" t="str">
        <f>COL_SIZES[[#This Row],[datatype]]&amp;"_"&amp;COL_SIZES[[#This Row],[column_prec]]&amp;"_"&amp;COL_SIZES[[#This Row],[col_len]]</f>
        <v>int_10_4</v>
      </c>
      <c r="B8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49" s="113">
        <f>VLOOKUP(A849,DBMS_TYPE_SIZES[],2,FALSE)</f>
        <v>9</v>
      </c>
      <c r="D849" s="113">
        <f>VLOOKUP(A849,DBMS_TYPE_SIZES[],3,FALSE)</f>
        <v>4</v>
      </c>
      <c r="E849" s="114">
        <f>VLOOKUP(A849,DBMS_TYPE_SIZES[],4,FALSE)</f>
        <v>9</v>
      </c>
      <c r="F849" t="s">
        <v>157</v>
      </c>
      <c r="G849" t="s">
        <v>837</v>
      </c>
      <c r="H849" t="s">
        <v>20</v>
      </c>
      <c r="I849">
        <v>10</v>
      </c>
      <c r="J849">
        <v>4</v>
      </c>
    </row>
    <row r="850" spans="1:10">
      <c r="A850" s="112" t="str">
        <f>COL_SIZES[[#This Row],[datatype]]&amp;"_"&amp;COL_SIZES[[#This Row],[column_prec]]&amp;"_"&amp;COL_SIZES[[#This Row],[col_len]]</f>
        <v>int_10_4</v>
      </c>
      <c r="B8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0" s="113">
        <f>VLOOKUP(A850,DBMS_TYPE_SIZES[],2,FALSE)</f>
        <v>9</v>
      </c>
      <c r="D850" s="113">
        <f>VLOOKUP(A850,DBMS_TYPE_SIZES[],3,FALSE)</f>
        <v>4</v>
      </c>
      <c r="E850" s="114">
        <f>VLOOKUP(A850,DBMS_TYPE_SIZES[],4,FALSE)</f>
        <v>9</v>
      </c>
      <c r="F850" t="s">
        <v>157</v>
      </c>
      <c r="G850" t="s">
        <v>72</v>
      </c>
      <c r="H850" t="s">
        <v>20</v>
      </c>
      <c r="I850">
        <v>10</v>
      </c>
      <c r="J850">
        <v>4</v>
      </c>
    </row>
    <row r="851" spans="1:10">
      <c r="A851" s="112" t="str">
        <f>COL_SIZES[[#This Row],[datatype]]&amp;"_"&amp;COL_SIZES[[#This Row],[column_prec]]&amp;"_"&amp;COL_SIZES[[#This Row],[col_len]]</f>
        <v>int_10_4</v>
      </c>
      <c r="B8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1" s="113">
        <f>VLOOKUP(A851,DBMS_TYPE_SIZES[],2,FALSE)</f>
        <v>9</v>
      </c>
      <c r="D851" s="113">
        <f>VLOOKUP(A851,DBMS_TYPE_SIZES[],3,FALSE)</f>
        <v>4</v>
      </c>
      <c r="E851" s="114">
        <f>VLOOKUP(A851,DBMS_TYPE_SIZES[],4,FALSE)</f>
        <v>9</v>
      </c>
      <c r="F851" t="s">
        <v>157</v>
      </c>
      <c r="G851" t="s">
        <v>814</v>
      </c>
      <c r="H851" t="s">
        <v>20</v>
      </c>
      <c r="I851">
        <v>10</v>
      </c>
      <c r="J851">
        <v>4</v>
      </c>
    </row>
    <row r="852" spans="1:10">
      <c r="A852" s="112" t="str">
        <f>COL_SIZES[[#This Row],[datatype]]&amp;"_"&amp;COL_SIZES[[#This Row],[column_prec]]&amp;"_"&amp;COL_SIZES[[#This Row],[col_len]]</f>
        <v>int_10_4</v>
      </c>
      <c r="B8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2" s="113">
        <f>VLOOKUP(A852,DBMS_TYPE_SIZES[],2,FALSE)</f>
        <v>9</v>
      </c>
      <c r="D852" s="113">
        <f>VLOOKUP(A852,DBMS_TYPE_SIZES[],3,FALSE)</f>
        <v>4</v>
      </c>
      <c r="E852" s="114">
        <f>VLOOKUP(A852,DBMS_TYPE_SIZES[],4,FALSE)</f>
        <v>9</v>
      </c>
      <c r="F852" t="s">
        <v>157</v>
      </c>
      <c r="G852" t="s">
        <v>815</v>
      </c>
      <c r="H852" t="s">
        <v>20</v>
      </c>
      <c r="I852">
        <v>10</v>
      </c>
      <c r="J852">
        <v>4</v>
      </c>
    </row>
    <row r="853" spans="1:10">
      <c r="A853" s="112" t="str">
        <f>COL_SIZES[[#This Row],[datatype]]&amp;"_"&amp;COL_SIZES[[#This Row],[column_prec]]&amp;"_"&amp;COL_SIZES[[#This Row],[col_len]]</f>
        <v>int_10_4</v>
      </c>
      <c r="B8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3" s="113">
        <f>VLOOKUP(A853,DBMS_TYPE_SIZES[],2,FALSE)</f>
        <v>9</v>
      </c>
      <c r="D853" s="113">
        <f>VLOOKUP(A853,DBMS_TYPE_SIZES[],3,FALSE)</f>
        <v>4</v>
      </c>
      <c r="E853" s="114">
        <f>VLOOKUP(A853,DBMS_TYPE_SIZES[],4,FALSE)</f>
        <v>9</v>
      </c>
      <c r="F853" t="s">
        <v>157</v>
      </c>
      <c r="G853" t="s">
        <v>164</v>
      </c>
      <c r="H853" t="s">
        <v>20</v>
      </c>
      <c r="I853">
        <v>10</v>
      </c>
      <c r="J853">
        <v>4</v>
      </c>
    </row>
    <row r="854" spans="1:10">
      <c r="A854" s="112" t="str">
        <f>COL_SIZES[[#This Row],[datatype]]&amp;"_"&amp;COL_SIZES[[#This Row],[column_prec]]&amp;"_"&amp;COL_SIZES[[#This Row],[col_len]]</f>
        <v>varchar_0_32</v>
      </c>
      <c r="B85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854" s="113">
        <f>VLOOKUP(A854,DBMS_TYPE_SIZES[],2,FALSE)</f>
        <v>32</v>
      </c>
      <c r="D854" s="113">
        <f>VLOOKUP(A854,DBMS_TYPE_SIZES[],3,FALSE)</f>
        <v>32</v>
      </c>
      <c r="E854" s="114">
        <f>VLOOKUP(A854,DBMS_TYPE_SIZES[],4,FALSE)</f>
        <v>34</v>
      </c>
      <c r="F854" t="s">
        <v>157</v>
      </c>
      <c r="G854" t="s">
        <v>848</v>
      </c>
      <c r="H854" t="s">
        <v>92</v>
      </c>
      <c r="I854">
        <v>0</v>
      </c>
      <c r="J854">
        <v>255</v>
      </c>
    </row>
    <row r="855" spans="1:10">
      <c r="A855" s="112" t="str">
        <f>COL_SIZES[[#This Row],[datatype]]&amp;"_"&amp;COL_SIZES[[#This Row],[column_prec]]&amp;"_"&amp;COL_SIZES[[#This Row],[col_len]]</f>
        <v>datetime_23_8</v>
      </c>
      <c r="B85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55" s="113">
        <f>VLOOKUP(A855,DBMS_TYPE_SIZES[],2,FALSE)</f>
        <v>7</v>
      </c>
      <c r="D855" s="113">
        <f>VLOOKUP(A855,DBMS_TYPE_SIZES[],3,FALSE)</f>
        <v>8</v>
      </c>
      <c r="E855" s="114">
        <f>VLOOKUP(A855,DBMS_TYPE_SIZES[],4,FALSE)</f>
        <v>10</v>
      </c>
      <c r="F855" t="s">
        <v>158</v>
      </c>
      <c r="G855" t="s">
        <v>828</v>
      </c>
      <c r="H855" t="s">
        <v>22</v>
      </c>
      <c r="I855">
        <v>23</v>
      </c>
      <c r="J855">
        <v>8</v>
      </c>
    </row>
    <row r="856" spans="1:10">
      <c r="A856" s="112" t="str">
        <f>COL_SIZES[[#This Row],[datatype]]&amp;"_"&amp;COL_SIZES[[#This Row],[column_prec]]&amp;"_"&amp;COL_SIZES[[#This Row],[col_len]]</f>
        <v>int_10_4</v>
      </c>
      <c r="B8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6" s="113">
        <f>VLOOKUP(A856,DBMS_TYPE_SIZES[],2,FALSE)</f>
        <v>9</v>
      </c>
      <c r="D856" s="113">
        <f>VLOOKUP(A856,DBMS_TYPE_SIZES[],3,FALSE)</f>
        <v>4</v>
      </c>
      <c r="E856" s="114">
        <f>VLOOKUP(A856,DBMS_TYPE_SIZES[],4,FALSE)</f>
        <v>9</v>
      </c>
      <c r="F856" t="s">
        <v>158</v>
      </c>
      <c r="G856" t="s">
        <v>829</v>
      </c>
      <c r="H856" t="s">
        <v>20</v>
      </c>
      <c r="I856">
        <v>10</v>
      </c>
      <c r="J856">
        <v>4</v>
      </c>
    </row>
    <row r="857" spans="1:10">
      <c r="A857" s="112" t="str">
        <f>COL_SIZES[[#This Row],[datatype]]&amp;"_"&amp;COL_SIZES[[#This Row],[column_prec]]&amp;"_"&amp;COL_SIZES[[#This Row],[col_len]]</f>
        <v>int_10_4</v>
      </c>
      <c r="B8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7" s="113">
        <f>VLOOKUP(A857,DBMS_TYPE_SIZES[],2,FALSE)</f>
        <v>9</v>
      </c>
      <c r="D857" s="113">
        <f>VLOOKUP(A857,DBMS_TYPE_SIZES[],3,FALSE)</f>
        <v>4</v>
      </c>
      <c r="E857" s="114">
        <f>VLOOKUP(A857,DBMS_TYPE_SIZES[],4,FALSE)</f>
        <v>9</v>
      </c>
      <c r="F857" t="s">
        <v>158</v>
      </c>
      <c r="G857" t="s">
        <v>142</v>
      </c>
      <c r="H857" t="s">
        <v>20</v>
      </c>
      <c r="I857">
        <v>10</v>
      </c>
      <c r="J857">
        <v>4</v>
      </c>
    </row>
    <row r="858" spans="1:10">
      <c r="A858" s="112" t="str">
        <f>COL_SIZES[[#This Row],[datatype]]&amp;"_"&amp;COL_SIZES[[#This Row],[column_prec]]&amp;"_"&amp;COL_SIZES[[#This Row],[col_len]]</f>
        <v>int_10_4</v>
      </c>
      <c r="B8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8" s="113">
        <f>VLOOKUP(A858,DBMS_TYPE_SIZES[],2,FALSE)</f>
        <v>9</v>
      </c>
      <c r="D858" s="113">
        <f>VLOOKUP(A858,DBMS_TYPE_SIZES[],3,FALSE)</f>
        <v>4</v>
      </c>
      <c r="E858" s="114">
        <f>VLOOKUP(A858,DBMS_TYPE_SIZES[],4,FALSE)</f>
        <v>9</v>
      </c>
      <c r="F858" t="s">
        <v>158</v>
      </c>
      <c r="G858" t="s">
        <v>843</v>
      </c>
      <c r="H858" t="s">
        <v>20</v>
      </c>
      <c r="I858">
        <v>10</v>
      </c>
      <c r="J858">
        <v>4</v>
      </c>
    </row>
    <row r="859" spans="1:10">
      <c r="A859" s="112" t="str">
        <f>COL_SIZES[[#This Row],[datatype]]&amp;"_"&amp;COL_SIZES[[#This Row],[column_prec]]&amp;"_"&amp;COL_SIZES[[#This Row],[col_len]]</f>
        <v>int_10_4</v>
      </c>
      <c r="B8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59" s="113">
        <f>VLOOKUP(A859,DBMS_TYPE_SIZES[],2,FALSE)</f>
        <v>9</v>
      </c>
      <c r="D859" s="113">
        <f>VLOOKUP(A859,DBMS_TYPE_SIZES[],3,FALSE)</f>
        <v>4</v>
      </c>
      <c r="E859" s="114">
        <f>VLOOKUP(A859,DBMS_TYPE_SIZES[],4,FALSE)</f>
        <v>9</v>
      </c>
      <c r="F859" t="s">
        <v>158</v>
      </c>
      <c r="G859" t="s">
        <v>156</v>
      </c>
      <c r="H859" t="s">
        <v>20</v>
      </c>
      <c r="I859">
        <v>10</v>
      </c>
      <c r="J859">
        <v>4</v>
      </c>
    </row>
    <row r="860" spans="1:10">
      <c r="A860" s="112" t="str">
        <f>COL_SIZES[[#This Row],[datatype]]&amp;"_"&amp;COL_SIZES[[#This Row],[column_prec]]&amp;"_"&amp;COL_SIZES[[#This Row],[col_len]]</f>
        <v>int_10_4</v>
      </c>
      <c r="B8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0" s="113">
        <f>VLOOKUP(A860,DBMS_TYPE_SIZES[],2,FALSE)</f>
        <v>9</v>
      </c>
      <c r="D860" s="113">
        <f>VLOOKUP(A860,DBMS_TYPE_SIZES[],3,FALSE)</f>
        <v>4</v>
      </c>
      <c r="E860" s="114">
        <f>VLOOKUP(A860,DBMS_TYPE_SIZES[],4,FALSE)</f>
        <v>9</v>
      </c>
      <c r="F860" t="s">
        <v>158</v>
      </c>
      <c r="G860" t="s">
        <v>89</v>
      </c>
      <c r="H860" t="s">
        <v>20</v>
      </c>
      <c r="I860">
        <v>10</v>
      </c>
      <c r="J860">
        <v>4</v>
      </c>
    </row>
    <row r="861" spans="1:10">
      <c r="A861" s="112" t="str">
        <f>COL_SIZES[[#This Row],[datatype]]&amp;"_"&amp;COL_SIZES[[#This Row],[column_prec]]&amp;"_"&amp;COL_SIZES[[#This Row],[col_len]]</f>
        <v>int_10_4</v>
      </c>
      <c r="B8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1" s="113">
        <f>VLOOKUP(A861,DBMS_TYPE_SIZES[],2,FALSE)</f>
        <v>9</v>
      </c>
      <c r="D861" s="113">
        <f>VLOOKUP(A861,DBMS_TYPE_SIZES[],3,FALSE)</f>
        <v>4</v>
      </c>
      <c r="E861" s="114">
        <f>VLOOKUP(A861,DBMS_TYPE_SIZES[],4,FALSE)</f>
        <v>9</v>
      </c>
      <c r="F861" t="s">
        <v>158</v>
      </c>
      <c r="G861" t="s">
        <v>225</v>
      </c>
      <c r="H861" t="s">
        <v>20</v>
      </c>
      <c r="I861">
        <v>10</v>
      </c>
      <c r="J861">
        <v>4</v>
      </c>
    </row>
    <row r="862" spans="1:10">
      <c r="A862" s="112" t="str">
        <f>COL_SIZES[[#This Row],[datatype]]&amp;"_"&amp;COL_SIZES[[#This Row],[column_prec]]&amp;"_"&amp;COL_SIZES[[#This Row],[col_len]]</f>
        <v>int_10_4</v>
      </c>
      <c r="B8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2" s="113">
        <f>VLOOKUP(A862,DBMS_TYPE_SIZES[],2,FALSE)</f>
        <v>9</v>
      </c>
      <c r="D862" s="113">
        <f>VLOOKUP(A862,DBMS_TYPE_SIZES[],3,FALSE)</f>
        <v>4</v>
      </c>
      <c r="E862" s="114">
        <f>VLOOKUP(A862,DBMS_TYPE_SIZES[],4,FALSE)</f>
        <v>9</v>
      </c>
      <c r="F862" t="s">
        <v>158</v>
      </c>
      <c r="G862" t="s">
        <v>803</v>
      </c>
      <c r="H862" t="s">
        <v>20</v>
      </c>
      <c r="I862">
        <v>10</v>
      </c>
      <c r="J862">
        <v>4</v>
      </c>
    </row>
    <row r="863" spans="1:10">
      <c r="A863" s="112" t="str">
        <f>COL_SIZES[[#This Row],[datatype]]&amp;"_"&amp;COL_SIZES[[#This Row],[column_prec]]&amp;"_"&amp;COL_SIZES[[#This Row],[col_len]]</f>
        <v>int_10_4</v>
      </c>
      <c r="B8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3" s="113">
        <f>VLOOKUP(A863,DBMS_TYPE_SIZES[],2,FALSE)</f>
        <v>9</v>
      </c>
      <c r="D863" s="113">
        <f>VLOOKUP(A863,DBMS_TYPE_SIZES[],3,FALSE)</f>
        <v>4</v>
      </c>
      <c r="E863" s="114">
        <f>VLOOKUP(A863,DBMS_TYPE_SIZES[],4,FALSE)</f>
        <v>9</v>
      </c>
      <c r="F863" t="s">
        <v>158</v>
      </c>
      <c r="G863" t="s">
        <v>804</v>
      </c>
      <c r="H863" t="s">
        <v>20</v>
      </c>
      <c r="I863">
        <v>10</v>
      </c>
      <c r="J863">
        <v>4</v>
      </c>
    </row>
    <row r="864" spans="1:10">
      <c r="A864" s="112" t="str">
        <f>COL_SIZES[[#This Row],[datatype]]&amp;"_"&amp;COL_SIZES[[#This Row],[column_prec]]&amp;"_"&amp;COL_SIZES[[#This Row],[col_len]]</f>
        <v>int_10_4</v>
      </c>
      <c r="B8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4" s="113">
        <f>VLOOKUP(A864,DBMS_TYPE_SIZES[],2,FALSE)</f>
        <v>9</v>
      </c>
      <c r="D864" s="113">
        <f>VLOOKUP(A864,DBMS_TYPE_SIZES[],3,FALSE)</f>
        <v>4</v>
      </c>
      <c r="E864" s="114">
        <f>VLOOKUP(A864,DBMS_TYPE_SIZES[],4,FALSE)</f>
        <v>9</v>
      </c>
      <c r="F864" t="s">
        <v>158</v>
      </c>
      <c r="G864" t="s">
        <v>152</v>
      </c>
      <c r="H864" t="s">
        <v>20</v>
      </c>
      <c r="I864">
        <v>10</v>
      </c>
      <c r="J864">
        <v>4</v>
      </c>
    </row>
    <row r="865" spans="1:10">
      <c r="A865" s="112" t="str">
        <f>COL_SIZES[[#This Row],[datatype]]&amp;"_"&amp;COL_SIZES[[#This Row],[column_prec]]&amp;"_"&amp;COL_SIZES[[#This Row],[col_len]]</f>
        <v>varchar_0_255</v>
      </c>
      <c r="B86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65" s="113">
        <f>VLOOKUP(A865,DBMS_TYPE_SIZES[],2,FALSE)</f>
        <v>255</v>
      </c>
      <c r="D865" s="113">
        <f>VLOOKUP(A865,DBMS_TYPE_SIZES[],3,FALSE)</f>
        <v>255</v>
      </c>
      <c r="E865" s="114">
        <f>VLOOKUP(A865,DBMS_TYPE_SIZES[],4,FALSE)</f>
        <v>257</v>
      </c>
      <c r="F865" t="s">
        <v>158</v>
      </c>
      <c r="G865" t="s">
        <v>805</v>
      </c>
      <c r="H865" t="s">
        <v>92</v>
      </c>
      <c r="I865">
        <v>0</v>
      </c>
      <c r="J865">
        <v>255</v>
      </c>
    </row>
    <row r="866" spans="1:10">
      <c r="A866" s="112" t="str">
        <f>COL_SIZES[[#This Row],[datatype]]&amp;"_"&amp;COL_SIZES[[#This Row],[column_prec]]&amp;"_"&amp;COL_SIZES[[#This Row],[col_len]]</f>
        <v>varchar_0_255</v>
      </c>
      <c r="B86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66" s="113">
        <f>VLOOKUP(A866,DBMS_TYPE_SIZES[],2,FALSE)</f>
        <v>255</v>
      </c>
      <c r="D866" s="113">
        <f>VLOOKUP(A866,DBMS_TYPE_SIZES[],3,FALSE)</f>
        <v>255</v>
      </c>
      <c r="E866" s="114">
        <f>VLOOKUP(A866,DBMS_TYPE_SIZES[],4,FALSE)</f>
        <v>257</v>
      </c>
      <c r="F866" t="s">
        <v>158</v>
      </c>
      <c r="G866" t="s">
        <v>806</v>
      </c>
      <c r="H866" t="s">
        <v>92</v>
      </c>
      <c r="I866">
        <v>0</v>
      </c>
      <c r="J866">
        <v>255</v>
      </c>
    </row>
    <row r="867" spans="1:10">
      <c r="A867" s="112" t="str">
        <f>COL_SIZES[[#This Row],[datatype]]&amp;"_"&amp;COL_SIZES[[#This Row],[column_prec]]&amp;"_"&amp;COL_SIZES[[#This Row],[col_len]]</f>
        <v>int_10_4</v>
      </c>
      <c r="B8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7" s="113">
        <f>VLOOKUP(A867,DBMS_TYPE_SIZES[],2,FALSE)</f>
        <v>9</v>
      </c>
      <c r="D867" s="113">
        <f>VLOOKUP(A867,DBMS_TYPE_SIZES[],3,FALSE)</f>
        <v>4</v>
      </c>
      <c r="E867" s="114">
        <f>VLOOKUP(A867,DBMS_TYPE_SIZES[],4,FALSE)</f>
        <v>9</v>
      </c>
      <c r="F867" t="s">
        <v>158</v>
      </c>
      <c r="G867" t="s">
        <v>807</v>
      </c>
      <c r="H867" t="s">
        <v>20</v>
      </c>
      <c r="I867">
        <v>10</v>
      </c>
      <c r="J867">
        <v>4</v>
      </c>
    </row>
    <row r="868" spans="1:10">
      <c r="A868" s="112" t="str">
        <f>COL_SIZES[[#This Row],[datatype]]&amp;"_"&amp;COL_SIZES[[#This Row],[column_prec]]&amp;"_"&amp;COL_SIZES[[#This Row],[col_len]]</f>
        <v>bigint_19_8</v>
      </c>
      <c r="B8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68" s="113">
        <f>VLOOKUP(A868,DBMS_TYPE_SIZES[],2,FALSE)</f>
        <v>9</v>
      </c>
      <c r="D868" s="113">
        <f>VLOOKUP(A868,DBMS_TYPE_SIZES[],3,FALSE)</f>
        <v>8</v>
      </c>
      <c r="E868" s="114">
        <f>VLOOKUP(A868,DBMS_TYPE_SIZES[],4,FALSE)</f>
        <v>9</v>
      </c>
      <c r="F868" t="s">
        <v>158</v>
      </c>
      <c r="G868" t="s">
        <v>122</v>
      </c>
      <c r="H868" t="s">
        <v>19</v>
      </c>
      <c r="I868">
        <v>19</v>
      </c>
      <c r="J868">
        <v>8</v>
      </c>
    </row>
    <row r="869" spans="1:10">
      <c r="A869" s="112" t="str">
        <f>COL_SIZES[[#This Row],[datatype]]&amp;"_"&amp;COL_SIZES[[#This Row],[column_prec]]&amp;"_"&amp;COL_SIZES[[#This Row],[col_len]]</f>
        <v>int_10_4</v>
      </c>
      <c r="B8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69" s="113">
        <f>VLOOKUP(A869,DBMS_TYPE_SIZES[],2,FALSE)</f>
        <v>9</v>
      </c>
      <c r="D869" s="113">
        <f>VLOOKUP(A869,DBMS_TYPE_SIZES[],3,FALSE)</f>
        <v>4</v>
      </c>
      <c r="E869" s="114">
        <f>VLOOKUP(A869,DBMS_TYPE_SIZES[],4,FALSE)</f>
        <v>9</v>
      </c>
      <c r="F869" t="s">
        <v>158</v>
      </c>
      <c r="G869" t="s">
        <v>123</v>
      </c>
      <c r="H869" t="s">
        <v>20</v>
      </c>
      <c r="I869">
        <v>10</v>
      </c>
      <c r="J869">
        <v>4</v>
      </c>
    </row>
    <row r="870" spans="1:10">
      <c r="A870" s="112" t="str">
        <f>COL_SIZES[[#This Row],[datatype]]&amp;"_"&amp;COL_SIZES[[#This Row],[column_prec]]&amp;"_"&amp;COL_SIZES[[#This Row],[col_len]]</f>
        <v>int_10_4</v>
      </c>
      <c r="B8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0" s="113">
        <f>VLOOKUP(A870,DBMS_TYPE_SIZES[],2,FALSE)</f>
        <v>9</v>
      </c>
      <c r="D870" s="113">
        <f>VLOOKUP(A870,DBMS_TYPE_SIZES[],3,FALSE)</f>
        <v>4</v>
      </c>
      <c r="E870" s="114">
        <f>VLOOKUP(A870,DBMS_TYPE_SIZES[],4,FALSE)</f>
        <v>9</v>
      </c>
      <c r="F870" t="s">
        <v>158</v>
      </c>
      <c r="G870" t="s">
        <v>808</v>
      </c>
      <c r="H870" t="s">
        <v>20</v>
      </c>
      <c r="I870">
        <v>10</v>
      </c>
      <c r="J870">
        <v>4</v>
      </c>
    </row>
    <row r="871" spans="1:10">
      <c r="A871" s="112" t="str">
        <f>COL_SIZES[[#This Row],[datatype]]&amp;"_"&amp;COL_SIZES[[#This Row],[column_prec]]&amp;"_"&amp;COL_SIZES[[#This Row],[col_len]]</f>
        <v>datetime_23_8</v>
      </c>
      <c r="B8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71" s="113">
        <f>VLOOKUP(A871,DBMS_TYPE_SIZES[],2,FALSE)</f>
        <v>7</v>
      </c>
      <c r="D871" s="113">
        <f>VLOOKUP(A871,DBMS_TYPE_SIZES[],3,FALSE)</f>
        <v>8</v>
      </c>
      <c r="E871" s="114">
        <f>VLOOKUP(A871,DBMS_TYPE_SIZES[],4,FALSE)</f>
        <v>10</v>
      </c>
      <c r="F871" t="s">
        <v>158</v>
      </c>
      <c r="G871" t="s">
        <v>809</v>
      </c>
      <c r="H871" t="s">
        <v>22</v>
      </c>
      <c r="I871">
        <v>23</v>
      </c>
      <c r="J871">
        <v>8</v>
      </c>
    </row>
    <row r="872" spans="1:10">
      <c r="A872" s="112" t="str">
        <f>COL_SIZES[[#This Row],[datatype]]&amp;"_"&amp;COL_SIZES[[#This Row],[column_prec]]&amp;"_"&amp;COL_SIZES[[#This Row],[col_len]]</f>
        <v>bigint_19_8</v>
      </c>
      <c r="B87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72" s="113">
        <f>VLOOKUP(A872,DBMS_TYPE_SIZES[],2,FALSE)</f>
        <v>9</v>
      </c>
      <c r="D872" s="113">
        <f>VLOOKUP(A872,DBMS_TYPE_SIZES[],3,FALSE)</f>
        <v>8</v>
      </c>
      <c r="E872" s="114">
        <f>VLOOKUP(A872,DBMS_TYPE_SIZES[],4,FALSE)</f>
        <v>9</v>
      </c>
      <c r="F872" t="s">
        <v>158</v>
      </c>
      <c r="G872" t="s">
        <v>124</v>
      </c>
      <c r="H872" t="s">
        <v>19</v>
      </c>
      <c r="I872">
        <v>19</v>
      </c>
      <c r="J872">
        <v>8</v>
      </c>
    </row>
    <row r="873" spans="1:10">
      <c r="A873" s="112" t="str">
        <f>COL_SIZES[[#This Row],[datatype]]&amp;"_"&amp;COL_SIZES[[#This Row],[column_prec]]&amp;"_"&amp;COL_SIZES[[#This Row],[col_len]]</f>
        <v>numeric_16_9</v>
      </c>
      <c r="B87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873" s="113">
        <f>VLOOKUP(A873,DBMS_TYPE_SIZES[],2,FALSE)</f>
        <v>9</v>
      </c>
      <c r="D873" s="113">
        <f>VLOOKUP(A873,DBMS_TYPE_SIZES[],3,FALSE)</f>
        <v>9</v>
      </c>
      <c r="E873" s="114">
        <f>VLOOKUP(A873,DBMS_TYPE_SIZES[],4,FALSE)</f>
        <v>9</v>
      </c>
      <c r="F873" t="s">
        <v>158</v>
      </c>
      <c r="G873" t="s">
        <v>102</v>
      </c>
      <c r="H873" t="s">
        <v>67</v>
      </c>
      <c r="I873">
        <v>16</v>
      </c>
      <c r="J873">
        <v>9</v>
      </c>
    </row>
    <row r="874" spans="1:10">
      <c r="A874" s="112" t="str">
        <f>COL_SIZES[[#This Row],[datatype]]&amp;"_"&amp;COL_SIZES[[#This Row],[column_prec]]&amp;"_"&amp;COL_SIZES[[#This Row],[col_len]]</f>
        <v>varchar_0_50</v>
      </c>
      <c r="B87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874" s="113">
        <f>VLOOKUP(A874,DBMS_TYPE_SIZES[],2,FALSE)</f>
        <v>50</v>
      </c>
      <c r="D874" s="113">
        <f>VLOOKUP(A874,DBMS_TYPE_SIZES[],3,FALSE)</f>
        <v>50</v>
      </c>
      <c r="E874" s="114">
        <f>VLOOKUP(A874,DBMS_TYPE_SIZES[],4,FALSE)</f>
        <v>52</v>
      </c>
      <c r="F874" t="s">
        <v>158</v>
      </c>
      <c r="G874" t="s">
        <v>171</v>
      </c>
      <c r="H874" t="s">
        <v>92</v>
      </c>
      <c r="I874">
        <v>0</v>
      </c>
      <c r="J874">
        <v>50</v>
      </c>
    </row>
    <row r="875" spans="1:10">
      <c r="A875" s="112" t="str">
        <f>COL_SIZES[[#This Row],[datatype]]&amp;"_"&amp;COL_SIZES[[#This Row],[column_prec]]&amp;"_"&amp;COL_SIZES[[#This Row],[col_len]]</f>
        <v>datetime_23_8</v>
      </c>
      <c r="B8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75" s="113">
        <f>VLOOKUP(A875,DBMS_TYPE_SIZES[],2,FALSE)</f>
        <v>7</v>
      </c>
      <c r="D875" s="113">
        <f>VLOOKUP(A875,DBMS_TYPE_SIZES[],3,FALSE)</f>
        <v>8</v>
      </c>
      <c r="E875" s="114">
        <f>VLOOKUP(A875,DBMS_TYPE_SIZES[],4,FALSE)</f>
        <v>10</v>
      </c>
      <c r="F875" t="s">
        <v>158</v>
      </c>
      <c r="G875" t="s">
        <v>833</v>
      </c>
      <c r="H875" t="s">
        <v>22</v>
      </c>
      <c r="I875">
        <v>23</v>
      </c>
      <c r="J875">
        <v>8</v>
      </c>
    </row>
    <row r="876" spans="1:10">
      <c r="A876" s="112" t="str">
        <f>COL_SIZES[[#This Row],[datatype]]&amp;"_"&amp;COL_SIZES[[#This Row],[column_prec]]&amp;"_"&amp;COL_SIZES[[#This Row],[col_len]]</f>
        <v>int_10_4</v>
      </c>
      <c r="B8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6" s="113">
        <f>VLOOKUP(A876,DBMS_TYPE_SIZES[],2,FALSE)</f>
        <v>9</v>
      </c>
      <c r="D876" s="113">
        <f>VLOOKUP(A876,DBMS_TYPE_SIZES[],3,FALSE)</f>
        <v>4</v>
      </c>
      <c r="E876" s="114">
        <f>VLOOKUP(A876,DBMS_TYPE_SIZES[],4,FALSE)</f>
        <v>9</v>
      </c>
      <c r="F876" t="s">
        <v>158</v>
      </c>
      <c r="G876" t="s">
        <v>834</v>
      </c>
      <c r="H876" t="s">
        <v>20</v>
      </c>
      <c r="I876">
        <v>10</v>
      </c>
      <c r="J876">
        <v>4</v>
      </c>
    </row>
    <row r="877" spans="1:10">
      <c r="A877" s="112" t="str">
        <f>COL_SIZES[[#This Row],[datatype]]&amp;"_"&amp;COL_SIZES[[#This Row],[column_prec]]&amp;"_"&amp;COL_SIZES[[#This Row],[col_len]]</f>
        <v>int_10_4</v>
      </c>
      <c r="B8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7" s="113">
        <f>VLOOKUP(A877,DBMS_TYPE_SIZES[],2,FALSE)</f>
        <v>9</v>
      </c>
      <c r="D877" s="113">
        <f>VLOOKUP(A877,DBMS_TYPE_SIZES[],3,FALSE)</f>
        <v>4</v>
      </c>
      <c r="E877" s="114">
        <f>VLOOKUP(A877,DBMS_TYPE_SIZES[],4,FALSE)</f>
        <v>9</v>
      </c>
      <c r="F877" t="s">
        <v>158</v>
      </c>
      <c r="G877" t="s">
        <v>835</v>
      </c>
      <c r="H877" t="s">
        <v>20</v>
      </c>
      <c r="I877">
        <v>10</v>
      </c>
      <c r="J877">
        <v>4</v>
      </c>
    </row>
    <row r="878" spans="1:10">
      <c r="A878" s="112" t="str">
        <f>COL_SIZES[[#This Row],[datatype]]&amp;"_"&amp;COL_SIZES[[#This Row],[column_prec]]&amp;"_"&amp;COL_SIZES[[#This Row],[col_len]]</f>
        <v>int_10_4</v>
      </c>
      <c r="B8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8" s="113">
        <f>VLOOKUP(A878,DBMS_TYPE_SIZES[],2,FALSE)</f>
        <v>9</v>
      </c>
      <c r="D878" s="113">
        <f>VLOOKUP(A878,DBMS_TYPE_SIZES[],3,FALSE)</f>
        <v>4</v>
      </c>
      <c r="E878" s="114">
        <f>VLOOKUP(A878,DBMS_TYPE_SIZES[],4,FALSE)</f>
        <v>9</v>
      </c>
      <c r="F878" t="s">
        <v>158</v>
      </c>
      <c r="G878" t="s">
        <v>836</v>
      </c>
      <c r="H878" t="s">
        <v>20</v>
      </c>
      <c r="I878">
        <v>10</v>
      </c>
      <c r="J878">
        <v>4</v>
      </c>
    </row>
    <row r="879" spans="1:10">
      <c r="A879" s="112" t="str">
        <f>COL_SIZES[[#This Row],[datatype]]&amp;"_"&amp;COL_SIZES[[#This Row],[column_prec]]&amp;"_"&amp;COL_SIZES[[#This Row],[col_len]]</f>
        <v>int_10_4</v>
      </c>
      <c r="B8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79" s="113">
        <f>VLOOKUP(A879,DBMS_TYPE_SIZES[],2,FALSE)</f>
        <v>9</v>
      </c>
      <c r="D879" s="113">
        <f>VLOOKUP(A879,DBMS_TYPE_SIZES[],3,FALSE)</f>
        <v>4</v>
      </c>
      <c r="E879" s="114">
        <f>VLOOKUP(A879,DBMS_TYPE_SIZES[],4,FALSE)</f>
        <v>9</v>
      </c>
      <c r="F879" t="s">
        <v>158</v>
      </c>
      <c r="G879" t="s">
        <v>72</v>
      </c>
      <c r="H879" t="s">
        <v>20</v>
      </c>
      <c r="I879">
        <v>10</v>
      </c>
      <c r="J879">
        <v>4</v>
      </c>
    </row>
    <row r="880" spans="1:10">
      <c r="A880" s="112" t="str">
        <f>COL_SIZES[[#This Row],[datatype]]&amp;"_"&amp;COL_SIZES[[#This Row],[column_prec]]&amp;"_"&amp;COL_SIZES[[#This Row],[col_len]]</f>
        <v>int_10_4</v>
      </c>
      <c r="B8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0" s="113">
        <f>VLOOKUP(A880,DBMS_TYPE_SIZES[],2,FALSE)</f>
        <v>9</v>
      </c>
      <c r="D880" s="113">
        <f>VLOOKUP(A880,DBMS_TYPE_SIZES[],3,FALSE)</f>
        <v>4</v>
      </c>
      <c r="E880" s="114">
        <f>VLOOKUP(A880,DBMS_TYPE_SIZES[],4,FALSE)</f>
        <v>9</v>
      </c>
      <c r="F880" t="s">
        <v>158</v>
      </c>
      <c r="G880" t="s">
        <v>812</v>
      </c>
      <c r="H880" t="s">
        <v>20</v>
      </c>
      <c r="I880">
        <v>10</v>
      </c>
      <c r="J880">
        <v>4</v>
      </c>
    </row>
    <row r="881" spans="1:10">
      <c r="A881" s="112" t="str">
        <f>COL_SIZES[[#This Row],[datatype]]&amp;"_"&amp;COL_SIZES[[#This Row],[column_prec]]&amp;"_"&amp;COL_SIZES[[#This Row],[col_len]]</f>
        <v>int_10_4</v>
      </c>
      <c r="B8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1" s="113">
        <f>VLOOKUP(A881,DBMS_TYPE_SIZES[],2,FALSE)</f>
        <v>9</v>
      </c>
      <c r="D881" s="113">
        <f>VLOOKUP(A881,DBMS_TYPE_SIZES[],3,FALSE)</f>
        <v>4</v>
      </c>
      <c r="E881" s="114">
        <f>VLOOKUP(A881,DBMS_TYPE_SIZES[],4,FALSE)</f>
        <v>9</v>
      </c>
      <c r="F881" t="s">
        <v>158</v>
      </c>
      <c r="G881" t="s">
        <v>164</v>
      </c>
      <c r="H881" t="s">
        <v>20</v>
      </c>
      <c r="I881">
        <v>10</v>
      </c>
      <c r="J881">
        <v>4</v>
      </c>
    </row>
    <row r="882" spans="1:10">
      <c r="A882" s="112" t="str">
        <f>COL_SIZES[[#This Row],[datatype]]&amp;"_"&amp;COL_SIZES[[#This Row],[column_prec]]&amp;"_"&amp;COL_SIZES[[#This Row],[col_len]]</f>
        <v>datetime_23_8</v>
      </c>
      <c r="B8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82" s="113">
        <f>VLOOKUP(A882,DBMS_TYPE_SIZES[],2,FALSE)</f>
        <v>7</v>
      </c>
      <c r="D882" s="113">
        <f>VLOOKUP(A882,DBMS_TYPE_SIZES[],3,FALSE)</f>
        <v>8</v>
      </c>
      <c r="E882" s="114">
        <f>VLOOKUP(A882,DBMS_TYPE_SIZES[],4,FALSE)</f>
        <v>10</v>
      </c>
      <c r="F882" t="s">
        <v>159</v>
      </c>
      <c r="G882" t="s">
        <v>828</v>
      </c>
      <c r="H882" t="s">
        <v>22</v>
      </c>
      <c r="I882">
        <v>23</v>
      </c>
      <c r="J882">
        <v>8</v>
      </c>
    </row>
    <row r="883" spans="1:10">
      <c r="A883" s="112" t="str">
        <f>COL_SIZES[[#This Row],[datatype]]&amp;"_"&amp;COL_SIZES[[#This Row],[column_prec]]&amp;"_"&amp;COL_SIZES[[#This Row],[col_len]]</f>
        <v>int_10_4</v>
      </c>
      <c r="B8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3" s="113">
        <f>VLOOKUP(A883,DBMS_TYPE_SIZES[],2,FALSE)</f>
        <v>9</v>
      </c>
      <c r="D883" s="113">
        <f>VLOOKUP(A883,DBMS_TYPE_SIZES[],3,FALSE)</f>
        <v>4</v>
      </c>
      <c r="E883" s="114">
        <f>VLOOKUP(A883,DBMS_TYPE_SIZES[],4,FALSE)</f>
        <v>9</v>
      </c>
      <c r="F883" t="s">
        <v>159</v>
      </c>
      <c r="G883" t="s">
        <v>829</v>
      </c>
      <c r="H883" t="s">
        <v>20</v>
      </c>
      <c r="I883">
        <v>10</v>
      </c>
      <c r="J883">
        <v>4</v>
      </c>
    </row>
    <row r="884" spans="1:10">
      <c r="A884" s="112" t="str">
        <f>COL_SIZES[[#This Row],[datatype]]&amp;"_"&amp;COL_SIZES[[#This Row],[column_prec]]&amp;"_"&amp;COL_SIZES[[#This Row],[col_len]]</f>
        <v>int_10_4</v>
      </c>
      <c r="B8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4" s="113">
        <f>VLOOKUP(A884,DBMS_TYPE_SIZES[],2,FALSE)</f>
        <v>9</v>
      </c>
      <c r="D884" s="113">
        <f>VLOOKUP(A884,DBMS_TYPE_SIZES[],3,FALSE)</f>
        <v>4</v>
      </c>
      <c r="E884" s="114">
        <f>VLOOKUP(A884,DBMS_TYPE_SIZES[],4,FALSE)</f>
        <v>9</v>
      </c>
      <c r="F884" t="s">
        <v>159</v>
      </c>
      <c r="G884" t="s">
        <v>142</v>
      </c>
      <c r="H884" t="s">
        <v>20</v>
      </c>
      <c r="I884">
        <v>10</v>
      </c>
      <c r="J884">
        <v>4</v>
      </c>
    </row>
    <row r="885" spans="1:10">
      <c r="A885" s="112" t="str">
        <f>COL_SIZES[[#This Row],[datatype]]&amp;"_"&amp;COL_SIZES[[#This Row],[column_prec]]&amp;"_"&amp;COL_SIZES[[#This Row],[col_len]]</f>
        <v>int_10_4</v>
      </c>
      <c r="B8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5" s="113">
        <f>VLOOKUP(A885,DBMS_TYPE_SIZES[],2,FALSE)</f>
        <v>9</v>
      </c>
      <c r="D885" s="113">
        <f>VLOOKUP(A885,DBMS_TYPE_SIZES[],3,FALSE)</f>
        <v>4</v>
      </c>
      <c r="E885" s="114">
        <f>VLOOKUP(A885,DBMS_TYPE_SIZES[],4,FALSE)</f>
        <v>9</v>
      </c>
      <c r="F885" t="s">
        <v>159</v>
      </c>
      <c r="G885" t="s">
        <v>843</v>
      </c>
      <c r="H885" t="s">
        <v>20</v>
      </c>
      <c r="I885">
        <v>10</v>
      </c>
      <c r="J885">
        <v>4</v>
      </c>
    </row>
    <row r="886" spans="1:10">
      <c r="A886" s="112" t="str">
        <f>COL_SIZES[[#This Row],[datatype]]&amp;"_"&amp;COL_SIZES[[#This Row],[column_prec]]&amp;"_"&amp;COL_SIZES[[#This Row],[col_len]]</f>
        <v>int_10_4</v>
      </c>
      <c r="B8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6" s="113">
        <f>VLOOKUP(A886,DBMS_TYPE_SIZES[],2,FALSE)</f>
        <v>9</v>
      </c>
      <c r="D886" s="113">
        <f>VLOOKUP(A886,DBMS_TYPE_SIZES[],3,FALSE)</f>
        <v>4</v>
      </c>
      <c r="E886" s="114">
        <f>VLOOKUP(A886,DBMS_TYPE_SIZES[],4,FALSE)</f>
        <v>9</v>
      </c>
      <c r="F886" t="s">
        <v>159</v>
      </c>
      <c r="G886" t="s">
        <v>156</v>
      </c>
      <c r="H886" t="s">
        <v>20</v>
      </c>
      <c r="I886">
        <v>10</v>
      </c>
      <c r="J886">
        <v>4</v>
      </c>
    </row>
    <row r="887" spans="1:10">
      <c r="A887" s="112" t="str">
        <f>COL_SIZES[[#This Row],[datatype]]&amp;"_"&amp;COL_SIZES[[#This Row],[column_prec]]&amp;"_"&amp;COL_SIZES[[#This Row],[col_len]]</f>
        <v>int_10_4</v>
      </c>
      <c r="B8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7" s="113">
        <f>VLOOKUP(A887,DBMS_TYPE_SIZES[],2,FALSE)</f>
        <v>9</v>
      </c>
      <c r="D887" s="113">
        <f>VLOOKUP(A887,DBMS_TYPE_SIZES[],3,FALSE)</f>
        <v>4</v>
      </c>
      <c r="E887" s="114">
        <f>VLOOKUP(A887,DBMS_TYPE_SIZES[],4,FALSE)</f>
        <v>9</v>
      </c>
      <c r="F887" t="s">
        <v>159</v>
      </c>
      <c r="G887" t="s">
        <v>89</v>
      </c>
      <c r="H887" t="s">
        <v>20</v>
      </c>
      <c r="I887">
        <v>10</v>
      </c>
      <c r="J887">
        <v>4</v>
      </c>
    </row>
    <row r="888" spans="1:10">
      <c r="A888" s="112" t="str">
        <f>COL_SIZES[[#This Row],[datatype]]&amp;"_"&amp;COL_SIZES[[#This Row],[column_prec]]&amp;"_"&amp;COL_SIZES[[#This Row],[col_len]]</f>
        <v>int_10_4</v>
      </c>
      <c r="B8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8" s="113">
        <f>VLOOKUP(A888,DBMS_TYPE_SIZES[],2,FALSE)</f>
        <v>9</v>
      </c>
      <c r="D888" s="113">
        <f>VLOOKUP(A888,DBMS_TYPE_SIZES[],3,FALSE)</f>
        <v>4</v>
      </c>
      <c r="E888" s="114">
        <f>VLOOKUP(A888,DBMS_TYPE_SIZES[],4,FALSE)</f>
        <v>9</v>
      </c>
      <c r="F888" t="s">
        <v>159</v>
      </c>
      <c r="G888" t="s">
        <v>225</v>
      </c>
      <c r="H888" t="s">
        <v>20</v>
      </c>
      <c r="I888">
        <v>10</v>
      </c>
      <c r="J888">
        <v>4</v>
      </c>
    </row>
    <row r="889" spans="1:10">
      <c r="A889" s="112" t="str">
        <f>COL_SIZES[[#This Row],[datatype]]&amp;"_"&amp;COL_SIZES[[#This Row],[column_prec]]&amp;"_"&amp;COL_SIZES[[#This Row],[col_len]]</f>
        <v>int_10_4</v>
      </c>
      <c r="B8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89" s="113">
        <f>VLOOKUP(A889,DBMS_TYPE_SIZES[],2,FALSE)</f>
        <v>9</v>
      </c>
      <c r="D889" s="113">
        <f>VLOOKUP(A889,DBMS_TYPE_SIZES[],3,FALSE)</f>
        <v>4</v>
      </c>
      <c r="E889" s="114">
        <f>VLOOKUP(A889,DBMS_TYPE_SIZES[],4,FALSE)</f>
        <v>9</v>
      </c>
      <c r="F889" t="s">
        <v>159</v>
      </c>
      <c r="G889" t="s">
        <v>803</v>
      </c>
      <c r="H889" t="s">
        <v>20</v>
      </c>
      <c r="I889">
        <v>10</v>
      </c>
      <c r="J889">
        <v>4</v>
      </c>
    </row>
    <row r="890" spans="1:10">
      <c r="A890" s="112" t="str">
        <f>COL_SIZES[[#This Row],[datatype]]&amp;"_"&amp;COL_SIZES[[#This Row],[column_prec]]&amp;"_"&amp;COL_SIZES[[#This Row],[col_len]]</f>
        <v>int_10_4</v>
      </c>
      <c r="B8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0" s="113">
        <f>VLOOKUP(A890,DBMS_TYPE_SIZES[],2,FALSE)</f>
        <v>9</v>
      </c>
      <c r="D890" s="113">
        <f>VLOOKUP(A890,DBMS_TYPE_SIZES[],3,FALSE)</f>
        <v>4</v>
      </c>
      <c r="E890" s="114">
        <f>VLOOKUP(A890,DBMS_TYPE_SIZES[],4,FALSE)</f>
        <v>9</v>
      </c>
      <c r="F890" t="s">
        <v>159</v>
      </c>
      <c r="G890" t="s">
        <v>804</v>
      </c>
      <c r="H890" t="s">
        <v>20</v>
      </c>
      <c r="I890">
        <v>10</v>
      </c>
      <c r="J890">
        <v>4</v>
      </c>
    </row>
    <row r="891" spans="1:10">
      <c r="A891" s="112" t="str">
        <f>COL_SIZES[[#This Row],[datatype]]&amp;"_"&amp;COL_SIZES[[#This Row],[column_prec]]&amp;"_"&amp;COL_SIZES[[#This Row],[col_len]]</f>
        <v>int_10_4</v>
      </c>
      <c r="B8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1" s="113">
        <f>VLOOKUP(A891,DBMS_TYPE_SIZES[],2,FALSE)</f>
        <v>9</v>
      </c>
      <c r="D891" s="113">
        <f>VLOOKUP(A891,DBMS_TYPE_SIZES[],3,FALSE)</f>
        <v>4</v>
      </c>
      <c r="E891" s="114">
        <f>VLOOKUP(A891,DBMS_TYPE_SIZES[],4,FALSE)</f>
        <v>9</v>
      </c>
      <c r="F891" t="s">
        <v>159</v>
      </c>
      <c r="G891" t="s">
        <v>152</v>
      </c>
      <c r="H891" t="s">
        <v>20</v>
      </c>
      <c r="I891">
        <v>10</v>
      </c>
      <c r="J891">
        <v>4</v>
      </c>
    </row>
    <row r="892" spans="1:10">
      <c r="A892" s="112" t="str">
        <f>COL_SIZES[[#This Row],[datatype]]&amp;"_"&amp;COL_SIZES[[#This Row],[column_prec]]&amp;"_"&amp;COL_SIZES[[#This Row],[col_len]]</f>
        <v>varchar_0_255</v>
      </c>
      <c r="B8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92" s="113">
        <f>VLOOKUP(A892,DBMS_TYPE_SIZES[],2,FALSE)</f>
        <v>255</v>
      </c>
      <c r="D892" s="113">
        <f>VLOOKUP(A892,DBMS_TYPE_SIZES[],3,FALSE)</f>
        <v>255</v>
      </c>
      <c r="E892" s="114">
        <f>VLOOKUP(A892,DBMS_TYPE_SIZES[],4,FALSE)</f>
        <v>257</v>
      </c>
      <c r="F892" t="s">
        <v>159</v>
      </c>
      <c r="G892" t="s">
        <v>805</v>
      </c>
      <c r="H892" t="s">
        <v>92</v>
      </c>
      <c r="I892">
        <v>0</v>
      </c>
      <c r="J892">
        <v>255</v>
      </c>
    </row>
    <row r="893" spans="1:10">
      <c r="A893" s="112" t="str">
        <f>COL_SIZES[[#This Row],[datatype]]&amp;"_"&amp;COL_SIZES[[#This Row],[column_prec]]&amp;"_"&amp;COL_SIZES[[#This Row],[col_len]]</f>
        <v>varchar_0_255</v>
      </c>
      <c r="B89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893" s="113">
        <f>VLOOKUP(A893,DBMS_TYPE_SIZES[],2,FALSE)</f>
        <v>255</v>
      </c>
      <c r="D893" s="113">
        <f>VLOOKUP(A893,DBMS_TYPE_SIZES[],3,FALSE)</f>
        <v>255</v>
      </c>
      <c r="E893" s="114">
        <f>VLOOKUP(A893,DBMS_TYPE_SIZES[],4,FALSE)</f>
        <v>257</v>
      </c>
      <c r="F893" t="s">
        <v>159</v>
      </c>
      <c r="G893" t="s">
        <v>806</v>
      </c>
      <c r="H893" t="s">
        <v>92</v>
      </c>
      <c r="I893">
        <v>0</v>
      </c>
      <c r="J893">
        <v>255</v>
      </c>
    </row>
    <row r="894" spans="1:10">
      <c r="A894" s="112" t="str">
        <f>COL_SIZES[[#This Row],[datatype]]&amp;"_"&amp;COL_SIZES[[#This Row],[column_prec]]&amp;"_"&amp;COL_SIZES[[#This Row],[col_len]]</f>
        <v>int_10_4</v>
      </c>
      <c r="B8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4" s="113">
        <f>VLOOKUP(A894,DBMS_TYPE_SIZES[],2,FALSE)</f>
        <v>9</v>
      </c>
      <c r="D894" s="113">
        <f>VLOOKUP(A894,DBMS_TYPE_SIZES[],3,FALSE)</f>
        <v>4</v>
      </c>
      <c r="E894" s="114">
        <f>VLOOKUP(A894,DBMS_TYPE_SIZES[],4,FALSE)</f>
        <v>9</v>
      </c>
      <c r="F894" t="s">
        <v>159</v>
      </c>
      <c r="G894" t="s">
        <v>807</v>
      </c>
      <c r="H894" t="s">
        <v>20</v>
      </c>
      <c r="I894">
        <v>10</v>
      </c>
      <c r="J894">
        <v>4</v>
      </c>
    </row>
    <row r="895" spans="1:10">
      <c r="A895" s="112" t="str">
        <f>COL_SIZES[[#This Row],[datatype]]&amp;"_"&amp;COL_SIZES[[#This Row],[column_prec]]&amp;"_"&amp;COL_SIZES[[#This Row],[col_len]]</f>
        <v>bigint_19_8</v>
      </c>
      <c r="B8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95" s="113">
        <f>VLOOKUP(A895,DBMS_TYPE_SIZES[],2,FALSE)</f>
        <v>9</v>
      </c>
      <c r="D895" s="113">
        <f>VLOOKUP(A895,DBMS_TYPE_SIZES[],3,FALSE)</f>
        <v>8</v>
      </c>
      <c r="E895" s="114">
        <f>VLOOKUP(A895,DBMS_TYPE_SIZES[],4,FALSE)</f>
        <v>9</v>
      </c>
      <c r="F895" t="s">
        <v>159</v>
      </c>
      <c r="G895" t="s">
        <v>122</v>
      </c>
      <c r="H895" t="s">
        <v>19</v>
      </c>
      <c r="I895">
        <v>19</v>
      </c>
      <c r="J895">
        <v>8</v>
      </c>
    </row>
    <row r="896" spans="1:10">
      <c r="A896" s="112" t="str">
        <f>COL_SIZES[[#This Row],[datatype]]&amp;"_"&amp;COL_SIZES[[#This Row],[column_prec]]&amp;"_"&amp;COL_SIZES[[#This Row],[col_len]]</f>
        <v>int_10_4</v>
      </c>
      <c r="B8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6" s="113">
        <f>VLOOKUP(A896,DBMS_TYPE_SIZES[],2,FALSE)</f>
        <v>9</v>
      </c>
      <c r="D896" s="113">
        <f>VLOOKUP(A896,DBMS_TYPE_SIZES[],3,FALSE)</f>
        <v>4</v>
      </c>
      <c r="E896" s="114">
        <f>VLOOKUP(A896,DBMS_TYPE_SIZES[],4,FALSE)</f>
        <v>9</v>
      </c>
      <c r="F896" t="s">
        <v>159</v>
      </c>
      <c r="G896" t="s">
        <v>123</v>
      </c>
      <c r="H896" t="s">
        <v>20</v>
      </c>
      <c r="I896">
        <v>10</v>
      </c>
      <c r="J896">
        <v>4</v>
      </c>
    </row>
    <row r="897" spans="1:10">
      <c r="A897" s="112" t="str">
        <f>COL_SIZES[[#This Row],[datatype]]&amp;"_"&amp;COL_SIZES[[#This Row],[column_prec]]&amp;"_"&amp;COL_SIZES[[#This Row],[col_len]]</f>
        <v>int_10_4</v>
      </c>
      <c r="B8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897" s="113">
        <f>VLOOKUP(A897,DBMS_TYPE_SIZES[],2,FALSE)</f>
        <v>9</v>
      </c>
      <c r="D897" s="113">
        <f>VLOOKUP(A897,DBMS_TYPE_SIZES[],3,FALSE)</f>
        <v>4</v>
      </c>
      <c r="E897" s="114">
        <f>VLOOKUP(A897,DBMS_TYPE_SIZES[],4,FALSE)</f>
        <v>9</v>
      </c>
      <c r="F897" t="s">
        <v>159</v>
      </c>
      <c r="G897" t="s">
        <v>808</v>
      </c>
      <c r="H897" t="s">
        <v>20</v>
      </c>
      <c r="I897">
        <v>10</v>
      </c>
      <c r="J897">
        <v>4</v>
      </c>
    </row>
    <row r="898" spans="1:10">
      <c r="A898" s="112" t="str">
        <f>COL_SIZES[[#This Row],[datatype]]&amp;"_"&amp;COL_SIZES[[#This Row],[column_prec]]&amp;"_"&amp;COL_SIZES[[#This Row],[col_len]]</f>
        <v>datetime_23_8</v>
      </c>
      <c r="B8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98" s="113">
        <f>VLOOKUP(A898,DBMS_TYPE_SIZES[],2,FALSE)</f>
        <v>7</v>
      </c>
      <c r="D898" s="113">
        <f>VLOOKUP(A898,DBMS_TYPE_SIZES[],3,FALSE)</f>
        <v>8</v>
      </c>
      <c r="E898" s="114">
        <f>VLOOKUP(A898,DBMS_TYPE_SIZES[],4,FALSE)</f>
        <v>10</v>
      </c>
      <c r="F898" t="s">
        <v>159</v>
      </c>
      <c r="G898" t="s">
        <v>809</v>
      </c>
      <c r="H898" t="s">
        <v>22</v>
      </c>
      <c r="I898">
        <v>23</v>
      </c>
      <c r="J898">
        <v>8</v>
      </c>
    </row>
    <row r="899" spans="1:10">
      <c r="A899" s="112" t="str">
        <f>COL_SIZES[[#This Row],[datatype]]&amp;"_"&amp;COL_SIZES[[#This Row],[column_prec]]&amp;"_"&amp;COL_SIZES[[#This Row],[col_len]]</f>
        <v>bigint_19_8</v>
      </c>
      <c r="B8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899" s="113">
        <f>VLOOKUP(A899,DBMS_TYPE_SIZES[],2,FALSE)</f>
        <v>9</v>
      </c>
      <c r="D899" s="113">
        <f>VLOOKUP(A899,DBMS_TYPE_SIZES[],3,FALSE)</f>
        <v>8</v>
      </c>
      <c r="E899" s="114">
        <f>VLOOKUP(A899,DBMS_TYPE_SIZES[],4,FALSE)</f>
        <v>9</v>
      </c>
      <c r="F899" t="s">
        <v>159</v>
      </c>
      <c r="G899" t="s">
        <v>124</v>
      </c>
      <c r="H899" t="s">
        <v>19</v>
      </c>
      <c r="I899">
        <v>19</v>
      </c>
      <c r="J899">
        <v>8</v>
      </c>
    </row>
    <row r="900" spans="1:10">
      <c r="A900" s="112" t="str">
        <f>COL_SIZES[[#This Row],[datatype]]&amp;"_"&amp;COL_SIZES[[#This Row],[column_prec]]&amp;"_"&amp;COL_SIZES[[#This Row],[col_len]]</f>
        <v>numeric_16_9</v>
      </c>
      <c r="B90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00" s="113">
        <f>VLOOKUP(A900,DBMS_TYPE_SIZES[],2,FALSE)</f>
        <v>9</v>
      </c>
      <c r="D900" s="113">
        <f>VLOOKUP(A900,DBMS_TYPE_SIZES[],3,FALSE)</f>
        <v>9</v>
      </c>
      <c r="E900" s="114">
        <f>VLOOKUP(A900,DBMS_TYPE_SIZES[],4,FALSE)</f>
        <v>9</v>
      </c>
      <c r="F900" t="s">
        <v>159</v>
      </c>
      <c r="G900" t="s">
        <v>102</v>
      </c>
      <c r="H900" t="s">
        <v>67</v>
      </c>
      <c r="I900">
        <v>16</v>
      </c>
      <c r="J900">
        <v>9</v>
      </c>
    </row>
    <row r="901" spans="1:10">
      <c r="A901" s="112" t="str">
        <f>COL_SIZES[[#This Row],[datatype]]&amp;"_"&amp;COL_SIZES[[#This Row],[column_prec]]&amp;"_"&amp;COL_SIZES[[#This Row],[col_len]]</f>
        <v>varchar_0_50</v>
      </c>
      <c r="B90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01" s="113">
        <f>VLOOKUP(A901,DBMS_TYPE_SIZES[],2,FALSE)</f>
        <v>50</v>
      </c>
      <c r="D901" s="113">
        <f>VLOOKUP(A901,DBMS_TYPE_SIZES[],3,FALSE)</f>
        <v>50</v>
      </c>
      <c r="E901" s="114">
        <f>VLOOKUP(A901,DBMS_TYPE_SIZES[],4,FALSE)</f>
        <v>52</v>
      </c>
      <c r="F901" t="s">
        <v>159</v>
      </c>
      <c r="G901" t="s">
        <v>171</v>
      </c>
      <c r="H901" t="s">
        <v>92</v>
      </c>
      <c r="I901">
        <v>0</v>
      </c>
      <c r="J901">
        <v>50</v>
      </c>
    </row>
    <row r="902" spans="1:10">
      <c r="A902" s="112" t="str">
        <f>COL_SIZES[[#This Row],[datatype]]&amp;"_"&amp;COL_SIZES[[#This Row],[column_prec]]&amp;"_"&amp;COL_SIZES[[#This Row],[col_len]]</f>
        <v>datetime_23_8</v>
      </c>
      <c r="B9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02" s="113">
        <f>VLOOKUP(A902,DBMS_TYPE_SIZES[],2,FALSE)</f>
        <v>7</v>
      </c>
      <c r="D902" s="113">
        <f>VLOOKUP(A902,DBMS_TYPE_SIZES[],3,FALSE)</f>
        <v>8</v>
      </c>
      <c r="E902" s="114">
        <f>VLOOKUP(A902,DBMS_TYPE_SIZES[],4,FALSE)</f>
        <v>10</v>
      </c>
      <c r="F902" t="s">
        <v>159</v>
      </c>
      <c r="G902" t="s">
        <v>833</v>
      </c>
      <c r="H902" t="s">
        <v>22</v>
      </c>
      <c r="I902">
        <v>23</v>
      </c>
      <c r="J902">
        <v>8</v>
      </c>
    </row>
    <row r="903" spans="1:10">
      <c r="A903" s="112" t="str">
        <f>COL_SIZES[[#This Row],[datatype]]&amp;"_"&amp;COL_SIZES[[#This Row],[column_prec]]&amp;"_"&amp;COL_SIZES[[#This Row],[col_len]]</f>
        <v>int_10_4</v>
      </c>
      <c r="B9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3" s="113">
        <f>VLOOKUP(A903,DBMS_TYPE_SIZES[],2,FALSE)</f>
        <v>9</v>
      </c>
      <c r="D903" s="113">
        <f>VLOOKUP(A903,DBMS_TYPE_SIZES[],3,FALSE)</f>
        <v>4</v>
      </c>
      <c r="E903" s="114">
        <f>VLOOKUP(A903,DBMS_TYPE_SIZES[],4,FALSE)</f>
        <v>9</v>
      </c>
      <c r="F903" t="s">
        <v>159</v>
      </c>
      <c r="G903" t="s">
        <v>834</v>
      </c>
      <c r="H903" t="s">
        <v>20</v>
      </c>
      <c r="I903">
        <v>10</v>
      </c>
      <c r="J903">
        <v>4</v>
      </c>
    </row>
    <row r="904" spans="1:10">
      <c r="A904" s="112" t="str">
        <f>COL_SIZES[[#This Row],[datatype]]&amp;"_"&amp;COL_SIZES[[#This Row],[column_prec]]&amp;"_"&amp;COL_SIZES[[#This Row],[col_len]]</f>
        <v>int_10_4</v>
      </c>
      <c r="B9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4" s="113">
        <f>VLOOKUP(A904,DBMS_TYPE_SIZES[],2,FALSE)</f>
        <v>9</v>
      </c>
      <c r="D904" s="113">
        <f>VLOOKUP(A904,DBMS_TYPE_SIZES[],3,FALSE)</f>
        <v>4</v>
      </c>
      <c r="E904" s="114">
        <f>VLOOKUP(A904,DBMS_TYPE_SIZES[],4,FALSE)</f>
        <v>9</v>
      </c>
      <c r="F904" t="s">
        <v>159</v>
      </c>
      <c r="G904" t="s">
        <v>835</v>
      </c>
      <c r="H904" t="s">
        <v>20</v>
      </c>
      <c r="I904">
        <v>10</v>
      </c>
      <c r="J904">
        <v>4</v>
      </c>
    </row>
    <row r="905" spans="1:10">
      <c r="A905" s="112" t="str">
        <f>COL_SIZES[[#This Row],[datatype]]&amp;"_"&amp;COL_SIZES[[#This Row],[column_prec]]&amp;"_"&amp;COL_SIZES[[#This Row],[col_len]]</f>
        <v>int_10_4</v>
      </c>
      <c r="B9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5" s="113">
        <f>VLOOKUP(A905,DBMS_TYPE_SIZES[],2,FALSE)</f>
        <v>9</v>
      </c>
      <c r="D905" s="113">
        <f>VLOOKUP(A905,DBMS_TYPE_SIZES[],3,FALSE)</f>
        <v>4</v>
      </c>
      <c r="E905" s="114">
        <f>VLOOKUP(A905,DBMS_TYPE_SIZES[],4,FALSE)</f>
        <v>9</v>
      </c>
      <c r="F905" t="s">
        <v>159</v>
      </c>
      <c r="G905" t="s">
        <v>836</v>
      </c>
      <c r="H905" t="s">
        <v>20</v>
      </c>
      <c r="I905">
        <v>10</v>
      </c>
      <c r="J905">
        <v>4</v>
      </c>
    </row>
    <row r="906" spans="1:10">
      <c r="A906" s="112" t="str">
        <f>COL_SIZES[[#This Row],[datatype]]&amp;"_"&amp;COL_SIZES[[#This Row],[column_prec]]&amp;"_"&amp;COL_SIZES[[#This Row],[col_len]]</f>
        <v>int_10_4</v>
      </c>
      <c r="B9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6" s="113">
        <f>VLOOKUP(A906,DBMS_TYPE_SIZES[],2,FALSE)</f>
        <v>9</v>
      </c>
      <c r="D906" s="113">
        <f>VLOOKUP(A906,DBMS_TYPE_SIZES[],3,FALSE)</f>
        <v>4</v>
      </c>
      <c r="E906" s="114">
        <f>VLOOKUP(A906,DBMS_TYPE_SIZES[],4,FALSE)</f>
        <v>9</v>
      </c>
      <c r="F906" t="s">
        <v>159</v>
      </c>
      <c r="G906" t="s">
        <v>72</v>
      </c>
      <c r="H906" t="s">
        <v>20</v>
      </c>
      <c r="I906">
        <v>10</v>
      </c>
      <c r="J906">
        <v>4</v>
      </c>
    </row>
    <row r="907" spans="1:10">
      <c r="A907" s="112" t="str">
        <f>COL_SIZES[[#This Row],[datatype]]&amp;"_"&amp;COL_SIZES[[#This Row],[column_prec]]&amp;"_"&amp;COL_SIZES[[#This Row],[col_len]]</f>
        <v>int_10_4</v>
      </c>
      <c r="B9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7" s="113">
        <f>VLOOKUP(A907,DBMS_TYPE_SIZES[],2,FALSE)</f>
        <v>9</v>
      </c>
      <c r="D907" s="113">
        <f>VLOOKUP(A907,DBMS_TYPE_SIZES[],3,FALSE)</f>
        <v>4</v>
      </c>
      <c r="E907" s="114">
        <f>VLOOKUP(A907,DBMS_TYPE_SIZES[],4,FALSE)</f>
        <v>9</v>
      </c>
      <c r="F907" t="s">
        <v>159</v>
      </c>
      <c r="G907" t="s">
        <v>812</v>
      </c>
      <c r="H907" t="s">
        <v>20</v>
      </c>
      <c r="I907">
        <v>10</v>
      </c>
      <c r="J907">
        <v>4</v>
      </c>
    </row>
    <row r="908" spans="1:10">
      <c r="A908" s="112" t="str">
        <f>COL_SIZES[[#This Row],[datatype]]&amp;"_"&amp;COL_SIZES[[#This Row],[column_prec]]&amp;"_"&amp;COL_SIZES[[#This Row],[col_len]]</f>
        <v>int_10_4</v>
      </c>
      <c r="B9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08" s="113">
        <f>VLOOKUP(A908,DBMS_TYPE_SIZES[],2,FALSE)</f>
        <v>9</v>
      </c>
      <c r="D908" s="113">
        <f>VLOOKUP(A908,DBMS_TYPE_SIZES[],3,FALSE)</f>
        <v>4</v>
      </c>
      <c r="E908" s="114">
        <f>VLOOKUP(A908,DBMS_TYPE_SIZES[],4,FALSE)</f>
        <v>9</v>
      </c>
      <c r="F908" t="s">
        <v>159</v>
      </c>
      <c r="G908" t="s">
        <v>164</v>
      </c>
      <c r="H908" t="s">
        <v>20</v>
      </c>
      <c r="I908">
        <v>10</v>
      </c>
      <c r="J908">
        <v>4</v>
      </c>
    </row>
    <row r="909" spans="1:10">
      <c r="A909" s="112" t="str">
        <f>COL_SIZES[[#This Row],[datatype]]&amp;"_"&amp;COL_SIZES[[#This Row],[column_prec]]&amp;"_"&amp;COL_SIZES[[#This Row],[col_len]]</f>
        <v>datetime_23_8</v>
      </c>
      <c r="B9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09" s="113">
        <f>VLOOKUP(A909,DBMS_TYPE_SIZES[],2,FALSE)</f>
        <v>7</v>
      </c>
      <c r="D909" s="113">
        <f>VLOOKUP(A909,DBMS_TYPE_SIZES[],3,FALSE)</f>
        <v>8</v>
      </c>
      <c r="E909" s="114">
        <f>VLOOKUP(A909,DBMS_TYPE_SIZES[],4,FALSE)</f>
        <v>10</v>
      </c>
      <c r="F909" t="s">
        <v>160</v>
      </c>
      <c r="G909" t="s">
        <v>828</v>
      </c>
      <c r="H909" t="s">
        <v>22</v>
      </c>
      <c r="I909">
        <v>23</v>
      </c>
      <c r="J909">
        <v>8</v>
      </c>
    </row>
    <row r="910" spans="1:10">
      <c r="A910" s="112" t="str">
        <f>COL_SIZES[[#This Row],[datatype]]&amp;"_"&amp;COL_SIZES[[#This Row],[column_prec]]&amp;"_"&amp;COL_SIZES[[#This Row],[col_len]]</f>
        <v>int_10_4</v>
      </c>
      <c r="B9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0" s="113">
        <f>VLOOKUP(A910,DBMS_TYPE_SIZES[],2,FALSE)</f>
        <v>9</v>
      </c>
      <c r="D910" s="113">
        <f>VLOOKUP(A910,DBMS_TYPE_SIZES[],3,FALSE)</f>
        <v>4</v>
      </c>
      <c r="E910" s="114">
        <f>VLOOKUP(A910,DBMS_TYPE_SIZES[],4,FALSE)</f>
        <v>9</v>
      </c>
      <c r="F910" t="s">
        <v>160</v>
      </c>
      <c r="G910" t="s">
        <v>829</v>
      </c>
      <c r="H910" t="s">
        <v>20</v>
      </c>
      <c r="I910">
        <v>10</v>
      </c>
      <c r="J910">
        <v>4</v>
      </c>
    </row>
    <row r="911" spans="1:10">
      <c r="A911" s="112" t="str">
        <f>COL_SIZES[[#This Row],[datatype]]&amp;"_"&amp;COL_SIZES[[#This Row],[column_prec]]&amp;"_"&amp;COL_SIZES[[#This Row],[col_len]]</f>
        <v>int_10_4</v>
      </c>
      <c r="B9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1" s="113">
        <f>VLOOKUP(A911,DBMS_TYPE_SIZES[],2,FALSE)</f>
        <v>9</v>
      </c>
      <c r="D911" s="113">
        <f>VLOOKUP(A911,DBMS_TYPE_SIZES[],3,FALSE)</f>
        <v>4</v>
      </c>
      <c r="E911" s="114">
        <f>VLOOKUP(A911,DBMS_TYPE_SIZES[],4,FALSE)</f>
        <v>9</v>
      </c>
      <c r="F911" t="s">
        <v>160</v>
      </c>
      <c r="G911" t="s">
        <v>142</v>
      </c>
      <c r="H911" t="s">
        <v>20</v>
      </c>
      <c r="I911">
        <v>10</v>
      </c>
      <c r="J911">
        <v>4</v>
      </c>
    </row>
    <row r="912" spans="1:10">
      <c r="A912" s="112" t="str">
        <f>COL_SIZES[[#This Row],[datatype]]&amp;"_"&amp;COL_SIZES[[#This Row],[column_prec]]&amp;"_"&amp;COL_SIZES[[#This Row],[col_len]]</f>
        <v>int_10_4</v>
      </c>
      <c r="B9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2" s="113">
        <f>VLOOKUP(A912,DBMS_TYPE_SIZES[],2,FALSE)</f>
        <v>9</v>
      </c>
      <c r="D912" s="113">
        <f>VLOOKUP(A912,DBMS_TYPE_SIZES[],3,FALSE)</f>
        <v>4</v>
      </c>
      <c r="E912" s="114">
        <f>VLOOKUP(A912,DBMS_TYPE_SIZES[],4,FALSE)</f>
        <v>9</v>
      </c>
      <c r="F912" t="s">
        <v>160</v>
      </c>
      <c r="G912" t="s">
        <v>849</v>
      </c>
      <c r="H912" t="s">
        <v>20</v>
      </c>
      <c r="I912">
        <v>10</v>
      </c>
      <c r="J912">
        <v>4</v>
      </c>
    </row>
    <row r="913" spans="1:10">
      <c r="A913" s="112" t="str">
        <f>COL_SIZES[[#This Row],[datatype]]&amp;"_"&amp;COL_SIZES[[#This Row],[column_prec]]&amp;"_"&amp;COL_SIZES[[#This Row],[col_len]]</f>
        <v>int_10_4</v>
      </c>
      <c r="B9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3" s="113">
        <f>VLOOKUP(A913,DBMS_TYPE_SIZES[],2,FALSE)</f>
        <v>9</v>
      </c>
      <c r="D913" s="113">
        <f>VLOOKUP(A913,DBMS_TYPE_SIZES[],3,FALSE)</f>
        <v>4</v>
      </c>
      <c r="E913" s="114">
        <f>VLOOKUP(A913,DBMS_TYPE_SIZES[],4,FALSE)</f>
        <v>9</v>
      </c>
      <c r="F913" t="s">
        <v>160</v>
      </c>
      <c r="G913" t="s">
        <v>156</v>
      </c>
      <c r="H913" t="s">
        <v>20</v>
      </c>
      <c r="I913">
        <v>10</v>
      </c>
      <c r="J913">
        <v>4</v>
      </c>
    </row>
    <row r="914" spans="1:10">
      <c r="A914" s="112" t="str">
        <f>COL_SIZES[[#This Row],[datatype]]&amp;"_"&amp;COL_SIZES[[#This Row],[column_prec]]&amp;"_"&amp;COL_SIZES[[#This Row],[col_len]]</f>
        <v>int_10_4</v>
      </c>
      <c r="B9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4" s="113">
        <f>VLOOKUP(A914,DBMS_TYPE_SIZES[],2,FALSE)</f>
        <v>9</v>
      </c>
      <c r="D914" s="113">
        <f>VLOOKUP(A914,DBMS_TYPE_SIZES[],3,FALSE)</f>
        <v>4</v>
      </c>
      <c r="E914" s="114">
        <f>VLOOKUP(A914,DBMS_TYPE_SIZES[],4,FALSE)</f>
        <v>9</v>
      </c>
      <c r="F914" t="s">
        <v>160</v>
      </c>
      <c r="G914" t="s">
        <v>89</v>
      </c>
      <c r="H914" t="s">
        <v>20</v>
      </c>
      <c r="I914">
        <v>10</v>
      </c>
      <c r="J914">
        <v>4</v>
      </c>
    </row>
    <row r="915" spans="1:10">
      <c r="A915" s="112" t="str">
        <f>COL_SIZES[[#This Row],[datatype]]&amp;"_"&amp;COL_SIZES[[#This Row],[column_prec]]&amp;"_"&amp;COL_SIZES[[#This Row],[col_len]]</f>
        <v>int_10_4</v>
      </c>
      <c r="B9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5" s="113">
        <f>VLOOKUP(A915,DBMS_TYPE_SIZES[],2,FALSE)</f>
        <v>9</v>
      </c>
      <c r="D915" s="113">
        <f>VLOOKUP(A915,DBMS_TYPE_SIZES[],3,FALSE)</f>
        <v>4</v>
      </c>
      <c r="E915" s="114">
        <f>VLOOKUP(A915,DBMS_TYPE_SIZES[],4,FALSE)</f>
        <v>9</v>
      </c>
      <c r="F915" t="s">
        <v>160</v>
      </c>
      <c r="G915" t="s">
        <v>803</v>
      </c>
      <c r="H915" t="s">
        <v>20</v>
      </c>
      <c r="I915">
        <v>10</v>
      </c>
      <c r="J915">
        <v>4</v>
      </c>
    </row>
    <row r="916" spans="1:10">
      <c r="A916" s="112" t="str">
        <f>COL_SIZES[[#This Row],[datatype]]&amp;"_"&amp;COL_SIZES[[#This Row],[column_prec]]&amp;"_"&amp;COL_SIZES[[#This Row],[col_len]]</f>
        <v>int_10_4</v>
      </c>
      <c r="B9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6" s="113">
        <f>VLOOKUP(A916,DBMS_TYPE_SIZES[],2,FALSE)</f>
        <v>9</v>
      </c>
      <c r="D916" s="113">
        <f>VLOOKUP(A916,DBMS_TYPE_SIZES[],3,FALSE)</f>
        <v>4</v>
      </c>
      <c r="E916" s="114">
        <f>VLOOKUP(A916,DBMS_TYPE_SIZES[],4,FALSE)</f>
        <v>9</v>
      </c>
      <c r="F916" t="s">
        <v>160</v>
      </c>
      <c r="G916" t="s">
        <v>804</v>
      </c>
      <c r="H916" t="s">
        <v>20</v>
      </c>
      <c r="I916">
        <v>10</v>
      </c>
      <c r="J916">
        <v>4</v>
      </c>
    </row>
    <row r="917" spans="1:10">
      <c r="A917" s="112" t="str">
        <f>COL_SIZES[[#This Row],[datatype]]&amp;"_"&amp;COL_SIZES[[#This Row],[column_prec]]&amp;"_"&amp;COL_SIZES[[#This Row],[col_len]]</f>
        <v>int_10_4</v>
      </c>
      <c r="B9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17" s="113">
        <f>VLOOKUP(A917,DBMS_TYPE_SIZES[],2,FALSE)</f>
        <v>9</v>
      </c>
      <c r="D917" s="113">
        <f>VLOOKUP(A917,DBMS_TYPE_SIZES[],3,FALSE)</f>
        <v>4</v>
      </c>
      <c r="E917" s="114">
        <f>VLOOKUP(A917,DBMS_TYPE_SIZES[],4,FALSE)</f>
        <v>9</v>
      </c>
      <c r="F917" t="s">
        <v>160</v>
      </c>
      <c r="G917" t="s">
        <v>152</v>
      </c>
      <c r="H917" t="s">
        <v>20</v>
      </c>
      <c r="I917">
        <v>10</v>
      </c>
      <c r="J917">
        <v>4</v>
      </c>
    </row>
    <row r="918" spans="1:10">
      <c r="A918" s="112" t="str">
        <f>COL_SIZES[[#This Row],[datatype]]&amp;"_"&amp;COL_SIZES[[#This Row],[column_prec]]&amp;"_"&amp;COL_SIZES[[#This Row],[col_len]]</f>
        <v>varchar_0_255</v>
      </c>
      <c r="B91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18" s="113">
        <f>VLOOKUP(A918,DBMS_TYPE_SIZES[],2,FALSE)</f>
        <v>255</v>
      </c>
      <c r="D918" s="113">
        <f>VLOOKUP(A918,DBMS_TYPE_SIZES[],3,FALSE)</f>
        <v>255</v>
      </c>
      <c r="E918" s="114">
        <f>VLOOKUP(A918,DBMS_TYPE_SIZES[],4,FALSE)</f>
        <v>257</v>
      </c>
      <c r="F918" t="s">
        <v>160</v>
      </c>
      <c r="G918" t="s">
        <v>805</v>
      </c>
      <c r="H918" t="s">
        <v>92</v>
      </c>
      <c r="I918">
        <v>0</v>
      </c>
      <c r="J918">
        <v>255</v>
      </c>
    </row>
    <row r="919" spans="1:10">
      <c r="A919" s="112" t="str">
        <f>COL_SIZES[[#This Row],[datatype]]&amp;"_"&amp;COL_SIZES[[#This Row],[column_prec]]&amp;"_"&amp;COL_SIZES[[#This Row],[col_len]]</f>
        <v>varchar_0_255</v>
      </c>
      <c r="B91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19" s="113">
        <f>VLOOKUP(A919,DBMS_TYPE_SIZES[],2,FALSE)</f>
        <v>255</v>
      </c>
      <c r="D919" s="113">
        <f>VLOOKUP(A919,DBMS_TYPE_SIZES[],3,FALSE)</f>
        <v>255</v>
      </c>
      <c r="E919" s="114">
        <f>VLOOKUP(A919,DBMS_TYPE_SIZES[],4,FALSE)</f>
        <v>257</v>
      </c>
      <c r="F919" t="s">
        <v>160</v>
      </c>
      <c r="G919" t="s">
        <v>806</v>
      </c>
      <c r="H919" t="s">
        <v>92</v>
      </c>
      <c r="I919">
        <v>0</v>
      </c>
      <c r="J919">
        <v>255</v>
      </c>
    </row>
    <row r="920" spans="1:10">
      <c r="A920" s="112" t="str">
        <f>COL_SIZES[[#This Row],[datatype]]&amp;"_"&amp;COL_SIZES[[#This Row],[column_prec]]&amp;"_"&amp;COL_SIZES[[#This Row],[col_len]]</f>
        <v>int_10_4</v>
      </c>
      <c r="B9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20" s="113">
        <f>VLOOKUP(A920,DBMS_TYPE_SIZES[],2,FALSE)</f>
        <v>9</v>
      </c>
      <c r="D920" s="113">
        <f>VLOOKUP(A920,DBMS_TYPE_SIZES[],3,FALSE)</f>
        <v>4</v>
      </c>
      <c r="E920" s="114">
        <f>VLOOKUP(A920,DBMS_TYPE_SIZES[],4,FALSE)</f>
        <v>9</v>
      </c>
      <c r="F920" t="s">
        <v>160</v>
      </c>
      <c r="G920" t="s">
        <v>807</v>
      </c>
      <c r="H920" t="s">
        <v>20</v>
      </c>
      <c r="I920">
        <v>10</v>
      </c>
      <c r="J920">
        <v>4</v>
      </c>
    </row>
    <row r="921" spans="1:10">
      <c r="A921" s="112" t="str">
        <f>COL_SIZES[[#This Row],[datatype]]&amp;"_"&amp;COL_SIZES[[#This Row],[column_prec]]&amp;"_"&amp;COL_SIZES[[#This Row],[col_len]]</f>
        <v>bigint_19_8</v>
      </c>
      <c r="B92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21" s="113">
        <f>VLOOKUP(A921,DBMS_TYPE_SIZES[],2,FALSE)</f>
        <v>9</v>
      </c>
      <c r="D921" s="113">
        <f>VLOOKUP(A921,DBMS_TYPE_SIZES[],3,FALSE)</f>
        <v>8</v>
      </c>
      <c r="E921" s="114">
        <f>VLOOKUP(A921,DBMS_TYPE_SIZES[],4,FALSE)</f>
        <v>9</v>
      </c>
      <c r="F921" t="s">
        <v>160</v>
      </c>
      <c r="G921" t="s">
        <v>122</v>
      </c>
      <c r="H921" t="s">
        <v>19</v>
      </c>
      <c r="I921">
        <v>19</v>
      </c>
      <c r="J921">
        <v>8</v>
      </c>
    </row>
    <row r="922" spans="1:10">
      <c r="A922" s="112" t="str">
        <f>COL_SIZES[[#This Row],[datatype]]&amp;"_"&amp;COL_SIZES[[#This Row],[column_prec]]&amp;"_"&amp;COL_SIZES[[#This Row],[col_len]]</f>
        <v>int_10_4</v>
      </c>
      <c r="B9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22" s="113">
        <f>VLOOKUP(A922,DBMS_TYPE_SIZES[],2,FALSE)</f>
        <v>9</v>
      </c>
      <c r="D922" s="113">
        <f>VLOOKUP(A922,DBMS_TYPE_SIZES[],3,FALSE)</f>
        <v>4</v>
      </c>
      <c r="E922" s="114">
        <f>VLOOKUP(A922,DBMS_TYPE_SIZES[],4,FALSE)</f>
        <v>9</v>
      </c>
      <c r="F922" t="s">
        <v>160</v>
      </c>
      <c r="G922" t="s">
        <v>123</v>
      </c>
      <c r="H922" t="s">
        <v>20</v>
      </c>
      <c r="I922">
        <v>10</v>
      </c>
      <c r="J922">
        <v>4</v>
      </c>
    </row>
    <row r="923" spans="1:10">
      <c r="A923" s="112" t="str">
        <f>COL_SIZES[[#This Row],[datatype]]&amp;"_"&amp;COL_SIZES[[#This Row],[column_prec]]&amp;"_"&amp;COL_SIZES[[#This Row],[col_len]]</f>
        <v>int_10_4</v>
      </c>
      <c r="B9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23" s="113">
        <f>VLOOKUP(A923,DBMS_TYPE_SIZES[],2,FALSE)</f>
        <v>9</v>
      </c>
      <c r="D923" s="113">
        <f>VLOOKUP(A923,DBMS_TYPE_SIZES[],3,FALSE)</f>
        <v>4</v>
      </c>
      <c r="E923" s="114">
        <f>VLOOKUP(A923,DBMS_TYPE_SIZES[],4,FALSE)</f>
        <v>9</v>
      </c>
      <c r="F923" t="s">
        <v>160</v>
      </c>
      <c r="G923" t="s">
        <v>808</v>
      </c>
      <c r="H923" t="s">
        <v>20</v>
      </c>
      <c r="I923">
        <v>10</v>
      </c>
      <c r="J923">
        <v>4</v>
      </c>
    </row>
    <row r="924" spans="1:10">
      <c r="A924" s="112" t="str">
        <f>COL_SIZES[[#This Row],[datatype]]&amp;"_"&amp;COL_SIZES[[#This Row],[column_prec]]&amp;"_"&amp;COL_SIZES[[#This Row],[col_len]]</f>
        <v>datetime_23_8</v>
      </c>
      <c r="B92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24" s="113">
        <f>VLOOKUP(A924,DBMS_TYPE_SIZES[],2,FALSE)</f>
        <v>7</v>
      </c>
      <c r="D924" s="113">
        <f>VLOOKUP(A924,DBMS_TYPE_SIZES[],3,FALSE)</f>
        <v>8</v>
      </c>
      <c r="E924" s="114">
        <f>VLOOKUP(A924,DBMS_TYPE_SIZES[],4,FALSE)</f>
        <v>10</v>
      </c>
      <c r="F924" t="s">
        <v>160</v>
      </c>
      <c r="G924" t="s">
        <v>809</v>
      </c>
      <c r="H924" t="s">
        <v>22</v>
      </c>
      <c r="I924">
        <v>23</v>
      </c>
      <c r="J924">
        <v>8</v>
      </c>
    </row>
    <row r="925" spans="1:10">
      <c r="A925" s="112" t="str">
        <f>COL_SIZES[[#This Row],[datatype]]&amp;"_"&amp;COL_SIZES[[#This Row],[column_prec]]&amp;"_"&amp;COL_SIZES[[#This Row],[col_len]]</f>
        <v>bigint_19_8</v>
      </c>
      <c r="B9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25" s="113">
        <f>VLOOKUP(A925,DBMS_TYPE_SIZES[],2,FALSE)</f>
        <v>9</v>
      </c>
      <c r="D925" s="113">
        <f>VLOOKUP(A925,DBMS_TYPE_SIZES[],3,FALSE)</f>
        <v>8</v>
      </c>
      <c r="E925" s="114">
        <f>VLOOKUP(A925,DBMS_TYPE_SIZES[],4,FALSE)</f>
        <v>9</v>
      </c>
      <c r="F925" t="s">
        <v>160</v>
      </c>
      <c r="G925" t="s">
        <v>124</v>
      </c>
      <c r="H925" t="s">
        <v>19</v>
      </c>
      <c r="I925">
        <v>19</v>
      </c>
      <c r="J925">
        <v>8</v>
      </c>
    </row>
    <row r="926" spans="1:10">
      <c r="A926" s="112" t="str">
        <f>COL_SIZES[[#This Row],[datatype]]&amp;"_"&amp;COL_SIZES[[#This Row],[column_prec]]&amp;"_"&amp;COL_SIZES[[#This Row],[col_len]]</f>
        <v>numeric_16_9</v>
      </c>
      <c r="B92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26" s="113">
        <f>VLOOKUP(A926,DBMS_TYPE_SIZES[],2,FALSE)</f>
        <v>9</v>
      </c>
      <c r="D926" s="113">
        <f>VLOOKUP(A926,DBMS_TYPE_SIZES[],3,FALSE)</f>
        <v>9</v>
      </c>
      <c r="E926" s="114">
        <f>VLOOKUP(A926,DBMS_TYPE_SIZES[],4,FALSE)</f>
        <v>9</v>
      </c>
      <c r="F926" t="s">
        <v>160</v>
      </c>
      <c r="G926" t="s">
        <v>880</v>
      </c>
      <c r="H926" t="s">
        <v>67</v>
      </c>
      <c r="I926">
        <v>16</v>
      </c>
      <c r="J926">
        <v>9</v>
      </c>
    </row>
    <row r="927" spans="1:10">
      <c r="A927" s="112" t="str">
        <f>COL_SIZES[[#This Row],[datatype]]&amp;"_"&amp;COL_SIZES[[#This Row],[column_prec]]&amp;"_"&amp;COL_SIZES[[#This Row],[col_len]]</f>
        <v>varchar_0_50</v>
      </c>
      <c r="B92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27" s="113">
        <f>VLOOKUP(A927,DBMS_TYPE_SIZES[],2,FALSE)</f>
        <v>50</v>
      </c>
      <c r="D927" s="113">
        <f>VLOOKUP(A927,DBMS_TYPE_SIZES[],3,FALSE)</f>
        <v>50</v>
      </c>
      <c r="E927" s="114">
        <f>VLOOKUP(A927,DBMS_TYPE_SIZES[],4,FALSE)</f>
        <v>52</v>
      </c>
      <c r="F927" t="s">
        <v>160</v>
      </c>
      <c r="G927" t="s">
        <v>130</v>
      </c>
      <c r="H927" t="s">
        <v>92</v>
      </c>
      <c r="I927">
        <v>0</v>
      </c>
      <c r="J927">
        <v>50</v>
      </c>
    </row>
    <row r="928" spans="1:10">
      <c r="A928" s="112" t="str">
        <f>COL_SIZES[[#This Row],[datatype]]&amp;"_"&amp;COL_SIZES[[#This Row],[column_prec]]&amp;"_"&amp;COL_SIZES[[#This Row],[col_len]]</f>
        <v>varchar_0_50</v>
      </c>
      <c r="B92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28" s="113">
        <f>VLOOKUP(A928,DBMS_TYPE_SIZES[],2,FALSE)</f>
        <v>50</v>
      </c>
      <c r="D928" s="113">
        <f>VLOOKUP(A928,DBMS_TYPE_SIZES[],3,FALSE)</f>
        <v>50</v>
      </c>
      <c r="E928" s="114">
        <f>VLOOKUP(A928,DBMS_TYPE_SIZES[],4,FALSE)</f>
        <v>52</v>
      </c>
      <c r="F928" t="s">
        <v>160</v>
      </c>
      <c r="G928" t="s">
        <v>852</v>
      </c>
      <c r="H928" t="s">
        <v>92</v>
      </c>
      <c r="I928">
        <v>0</v>
      </c>
      <c r="J928">
        <v>50</v>
      </c>
    </row>
    <row r="929" spans="1:10">
      <c r="A929" s="112" t="str">
        <f>COL_SIZES[[#This Row],[datatype]]&amp;"_"&amp;COL_SIZES[[#This Row],[column_prec]]&amp;"_"&amp;COL_SIZES[[#This Row],[col_len]]</f>
        <v>int_10_4</v>
      </c>
      <c r="B9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29" s="113">
        <f>VLOOKUP(A929,DBMS_TYPE_SIZES[],2,FALSE)</f>
        <v>9</v>
      </c>
      <c r="D929" s="113">
        <f>VLOOKUP(A929,DBMS_TYPE_SIZES[],3,FALSE)</f>
        <v>4</v>
      </c>
      <c r="E929" s="114">
        <f>VLOOKUP(A929,DBMS_TYPE_SIZES[],4,FALSE)</f>
        <v>9</v>
      </c>
      <c r="F929" t="s">
        <v>160</v>
      </c>
      <c r="G929" t="s">
        <v>72</v>
      </c>
      <c r="H929" t="s">
        <v>20</v>
      </c>
      <c r="I929">
        <v>10</v>
      </c>
      <c r="J929">
        <v>4</v>
      </c>
    </row>
    <row r="930" spans="1:10">
      <c r="A930" s="112" t="str">
        <f>COL_SIZES[[#This Row],[datatype]]&amp;"_"&amp;COL_SIZES[[#This Row],[column_prec]]&amp;"_"&amp;COL_SIZES[[#This Row],[col_len]]</f>
        <v>int_10_4</v>
      </c>
      <c r="B9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0" s="113">
        <f>VLOOKUP(A930,DBMS_TYPE_SIZES[],2,FALSE)</f>
        <v>9</v>
      </c>
      <c r="D930" s="113">
        <f>VLOOKUP(A930,DBMS_TYPE_SIZES[],3,FALSE)</f>
        <v>4</v>
      </c>
      <c r="E930" s="114">
        <f>VLOOKUP(A930,DBMS_TYPE_SIZES[],4,FALSE)</f>
        <v>9</v>
      </c>
      <c r="F930" t="s">
        <v>160</v>
      </c>
      <c r="G930" t="s">
        <v>164</v>
      </c>
      <c r="H930" t="s">
        <v>20</v>
      </c>
      <c r="I930">
        <v>10</v>
      </c>
      <c r="J930">
        <v>4</v>
      </c>
    </row>
    <row r="931" spans="1:10">
      <c r="A931" s="112" t="str">
        <f>COL_SIZES[[#This Row],[datatype]]&amp;"_"&amp;COL_SIZES[[#This Row],[column_prec]]&amp;"_"&amp;COL_SIZES[[#This Row],[col_len]]</f>
        <v>numeric_19_9</v>
      </c>
      <c r="B93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31" s="113">
        <f>VLOOKUP(A931,DBMS_TYPE_SIZES[],2,FALSE)</f>
        <v>9</v>
      </c>
      <c r="D931" s="113">
        <f>VLOOKUP(A931,DBMS_TYPE_SIZES[],3,FALSE)</f>
        <v>9</v>
      </c>
      <c r="E931" s="114">
        <f>VLOOKUP(A931,DBMS_TYPE_SIZES[],4,FALSE)</f>
        <v>9</v>
      </c>
      <c r="F931" t="s">
        <v>160</v>
      </c>
      <c r="G931" t="s">
        <v>881</v>
      </c>
      <c r="H931" t="s">
        <v>67</v>
      </c>
      <c r="I931">
        <v>19</v>
      </c>
      <c r="J931">
        <v>9</v>
      </c>
    </row>
    <row r="932" spans="1:10">
      <c r="A932" s="112" t="str">
        <f>COL_SIZES[[#This Row],[datatype]]&amp;"_"&amp;COL_SIZES[[#This Row],[column_prec]]&amp;"_"&amp;COL_SIZES[[#This Row],[col_len]]</f>
        <v>datetime_23_8</v>
      </c>
      <c r="B93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32" s="113">
        <f>VLOOKUP(A932,DBMS_TYPE_SIZES[],2,FALSE)</f>
        <v>7</v>
      </c>
      <c r="D932" s="113">
        <f>VLOOKUP(A932,DBMS_TYPE_SIZES[],3,FALSE)</f>
        <v>8</v>
      </c>
      <c r="E932" s="114">
        <f>VLOOKUP(A932,DBMS_TYPE_SIZES[],4,FALSE)</f>
        <v>10</v>
      </c>
      <c r="F932" t="s">
        <v>161</v>
      </c>
      <c r="G932" t="s">
        <v>828</v>
      </c>
      <c r="H932" t="s">
        <v>22</v>
      </c>
      <c r="I932">
        <v>23</v>
      </c>
      <c r="J932">
        <v>8</v>
      </c>
    </row>
    <row r="933" spans="1:10">
      <c r="A933" s="112" t="str">
        <f>COL_SIZES[[#This Row],[datatype]]&amp;"_"&amp;COL_SIZES[[#This Row],[column_prec]]&amp;"_"&amp;COL_SIZES[[#This Row],[col_len]]</f>
        <v>int_10_4</v>
      </c>
      <c r="B9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3" s="113">
        <f>VLOOKUP(A933,DBMS_TYPE_SIZES[],2,FALSE)</f>
        <v>9</v>
      </c>
      <c r="D933" s="113">
        <f>VLOOKUP(A933,DBMS_TYPE_SIZES[],3,FALSE)</f>
        <v>4</v>
      </c>
      <c r="E933" s="114">
        <f>VLOOKUP(A933,DBMS_TYPE_SIZES[],4,FALSE)</f>
        <v>9</v>
      </c>
      <c r="F933" t="s">
        <v>161</v>
      </c>
      <c r="G933" t="s">
        <v>829</v>
      </c>
      <c r="H933" t="s">
        <v>20</v>
      </c>
      <c r="I933">
        <v>10</v>
      </c>
      <c r="J933">
        <v>4</v>
      </c>
    </row>
    <row r="934" spans="1:10">
      <c r="A934" s="112" t="str">
        <f>COL_SIZES[[#This Row],[datatype]]&amp;"_"&amp;COL_SIZES[[#This Row],[column_prec]]&amp;"_"&amp;COL_SIZES[[#This Row],[col_len]]</f>
        <v>int_10_4</v>
      </c>
      <c r="B9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4" s="113">
        <f>VLOOKUP(A934,DBMS_TYPE_SIZES[],2,FALSE)</f>
        <v>9</v>
      </c>
      <c r="D934" s="113">
        <f>VLOOKUP(A934,DBMS_TYPE_SIZES[],3,FALSE)</f>
        <v>4</v>
      </c>
      <c r="E934" s="114">
        <f>VLOOKUP(A934,DBMS_TYPE_SIZES[],4,FALSE)</f>
        <v>9</v>
      </c>
      <c r="F934" t="s">
        <v>161</v>
      </c>
      <c r="G934" t="s">
        <v>142</v>
      </c>
      <c r="H934" t="s">
        <v>20</v>
      </c>
      <c r="I934">
        <v>10</v>
      </c>
      <c r="J934">
        <v>4</v>
      </c>
    </row>
    <row r="935" spans="1:10">
      <c r="A935" s="112" t="str">
        <f>COL_SIZES[[#This Row],[datatype]]&amp;"_"&amp;COL_SIZES[[#This Row],[column_prec]]&amp;"_"&amp;COL_SIZES[[#This Row],[col_len]]</f>
        <v>int_10_4</v>
      </c>
      <c r="B9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5" s="113">
        <f>VLOOKUP(A935,DBMS_TYPE_SIZES[],2,FALSE)</f>
        <v>9</v>
      </c>
      <c r="D935" s="113">
        <f>VLOOKUP(A935,DBMS_TYPE_SIZES[],3,FALSE)</f>
        <v>4</v>
      </c>
      <c r="E935" s="114">
        <f>VLOOKUP(A935,DBMS_TYPE_SIZES[],4,FALSE)</f>
        <v>9</v>
      </c>
      <c r="F935" t="s">
        <v>161</v>
      </c>
      <c r="G935" t="s">
        <v>849</v>
      </c>
      <c r="H935" t="s">
        <v>20</v>
      </c>
      <c r="I935">
        <v>10</v>
      </c>
      <c r="J935">
        <v>4</v>
      </c>
    </row>
    <row r="936" spans="1:10">
      <c r="A936" s="112" t="str">
        <f>COL_SIZES[[#This Row],[datatype]]&amp;"_"&amp;COL_SIZES[[#This Row],[column_prec]]&amp;"_"&amp;COL_SIZES[[#This Row],[col_len]]</f>
        <v>int_10_4</v>
      </c>
      <c r="B9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6" s="113">
        <f>VLOOKUP(A936,DBMS_TYPE_SIZES[],2,FALSE)</f>
        <v>9</v>
      </c>
      <c r="D936" s="113">
        <f>VLOOKUP(A936,DBMS_TYPE_SIZES[],3,FALSE)</f>
        <v>4</v>
      </c>
      <c r="E936" s="114">
        <f>VLOOKUP(A936,DBMS_TYPE_SIZES[],4,FALSE)</f>
        <v>9</v>
      </c>
      <c r="F936" t="s">
        <v>161</v>
      </c>
      <c r="G936" t="s">
        <v>156</v>
      </c>
      <c r="H936" t="s">
        <v>20</v>
      </c>
      <c r="I936">
        <v>10</v>
      </c>
      <c r="J936">
        <v>4</v>
      </c>
    </row>
    <row r="937" spans="1:10">
      <c r="A937" s="112" t="str">
        <f>COL_SIZES[[#This Row],[datatype]]&amp;"_"&amp;COL_SIZES[[#This Row],[column_prec]]&amp;"_"&amp;COL_SIZES[[#This Row],[col_len]]</f>
        <v>int_10_4</v>
      </c>
      <c r="B9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7" s="113">
        <f>VLOOKUP(A937,DBMS_TYPE_SIZES[],2,FALSE)</f>
        <v>9</v>
      </c>
      <c r="D937" s="113">
        <f>VLOOKUP(A937,DBMS_TYPE_SIZES[],3,FALSE)</f>
        <v>4</v>
      </c>
      <c r="E937" s="114">
        <f>VLOOKUP(A937,DBMS_TYPE_SIZES[],4,FALSE)</f>
        <v>9</v>
      </c>
      <c r="F937" t="s">
        <v>161</v>
      </c>
      <c r="G937" t="s">
        <v>89</v>
      </c>
      <c r="H937" t="s">
        <v>20</v>
      </c>
      <c r="I937">
        <v>10</v>
      </c>
      <c r="J937">
        <v>4</v>
      </c>
    </row>
    <row r="938" spans="1:10">
      <c r="A938" s="112" t="str">
        <f>COL_SIZES[[#This Row],[datatype]]&amp;"_"&amp;COL_SIZES[[#This Row],[column_prec]]&amp;"_"&amp;COL_SIZES[[#This Row],[col_len]]</f>
        <v>int_10_4</v>
      </c>
      <c r="B9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8" s="113">
        <f>VLOOKUP(A938,DBMS_TYPE_SIZES[],2,FALSE)</f>
        <v>9</v>
      </c>
      <c r="D938" s="113">
        <f>VLOOKUP(A938,DBMS_TYPE_SIZES[],3,FALSE)</f>
        <v>4</v>
      </c>
      <c r="E938" s="114">
        <f>VLOOKUP(A938,DBMS_TYPE_SIZES[],4,FALSE)</f>
        <v>9</v>
      </c>
      <c r="F938" t="s">
        <v>161</v>
      </c>
      <c r="G938" t="s">
        <v>803</v>
      </c>
      <c r="H938" t="s">
        <v>20</v>
      </c>
      <c r="I938">
        <v>10</v>
      </c>
      <c r="J938">
        <v>4</v>
      </c>
    </row>
    <row r="939" spans="1:10">
      <c r="A939" s="112" t="str">
        <f>COL_SIZES[[#This Row],[datatype]]&amp;"_"&amp;COL_SIZES[[#This Row],[column_prec]]&amp;"_"&amp;COL_SIZES[[#This Row],[col_len]]</f>
        <v>int_10_4</v>
      </c>
      <c r="B9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39" s="113">
        <f>VLOOKUP(A939,DBMS_TYPE_SIZES[],2,FALSE)</f>
        <v>9</v>
      </c>
      <c r="D939" s="113">
        <f>VLOOKUP(A939,DBMS_TYPE_SIZES[],3,FALSE)</f>
        <v>4</v>
      </c>
      <c r="E939" s="114">
        <f>VLOOKUP(A939,DBMS_TYPE_SIZES[],4,FALSE)</f>
        <v>9</v>
      </c>
      <c r="F939" t="s">
        <v>161</v>
      </c>
      <c r="G939" t="s">
        <v>804</v>
      </c>
      <c r="H939" t="s">
        <v>20</v>
      </c>
      <c r="I939">
        <v>10</v>
      </c>
      <c r="J939">
        <v>4</v>
      </c>
    </row>
    <row r="940" spans="1:10">
      <c r="A940" s="112" t="str">
        <f>COL_SIZES[[#This Row],[datatype]]&amp;"_"&amp;COL_SIZES[[#This Row],[column_prec]]&amp;"_"&amp;COL_SIZES[[#This Row],[col_len]]</f>
        <v>int_10_4</v>
      </c>
      <c r="B9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40" s="113">
        <f>VLOOKUP(A940,DBMS_TYPE_SIZES[],2,FALSE)</f>
        <v>9</v>
      </c>
      <c r="D940" s="113">
        <f>VLOOKUP(A940,DBMS_TYPE_SIZES[],3,FALSE)</f>
        <v>4</v>
      </c>
      <c r="E940" s="114">
        <f>VLOOKUP(A940,DBMS_TYPE_SIZES[],4,FALSE)</f>
        <v>9</v>
      </c>
      <c r="F940" t="s">
        <v>161</v>
      </c>
      <c r="G940" t="s">
        <v>152</v>
      </c>
      <c r="H940" t="s">
        <v>20</v>
      </c>
      <c r="I940">
        <v>10</v>
      </c>
      <c r="J940">
        <v>4</v>
      </c>
    </row>
    <row r="941" spans="1:10">
      <c r="A941" s="112" t="str">
        <f>COL_SIZES[[#This Row],[datatype]]&amp;"_"&amp;COL_SIZES[[#This Row],[column_prec]]&amp;"_"&amp;COL_SIZES[[#This Row],[col_len]]</f>
        <v>varchar_0_255</v>
      </c>
      <c r="B94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41" s="113">
        <f>VLOOKUP(A941,DBMS_TYPE_SIZES[],2,FALSE)</f>
        <v>255</v>
      </c>
      <c r="D941" s="113">
        <f>VLOOKUP(A941,DBMS_TYPE_SIZES[],3,FALSE)</f>
        <v>255</v>
      </c>
      <c r="E941" s="114">
        <f>VLOOKUP(A941,DBMS_TYPE_SIZES[],4,FALSE)</f>
        <v>257</v>
      </c>
      <c r="F941" t="s">
        <v>161</v>
      </c>
      <c r="G941" t="s">
        <v>805</v>
      </c>
      <c r="H941" t="s">
        <v>92</v>
      </c>
      <c r="I941">
        <v>0</v>
      </c>
      <c r="J941">
        <v>255</v>
      </c>
    </row>
    <row r="942" spans="1:10">
      <c r="A942" s="112" t="str">
        <f>COL_SIZES[[#This Row],[datatype]]&amp;"_"&amp;COL_SIZES[[#This Row],[column_prec]]&amp;"_"&amp;COL_SIZES[[#This Row],[col_len]]</f>
        <v>varchar_0_255</v>
      </c>
      <c r="B94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42" s="113">
        <f>VLOOKUP(A942,DBMS_TYPE_SIZES[],2,FALSE)</f>
        <v>255</v>
      </c>
      <c r="D942" s="113">
        <f>VLOOKUP(A942,DBMS_TYPE_SIZES[],3,FALSE)</f>
        <v>255</v>
      </c>
      <c r="E942" s="114">
        <f>VLOOKUP(A942,DBMS_TYPE_SIZES[],4,FALSE)</f>
        <v>257</v>
      </c>
      <c r="F942" t="s">
        <v>161</v>
      </c>
      <c r="G942" t="s">
        <v>806</v>
      </c>
      <c r="H942" t="s">
        <v>92</v>
      </c>
      <c r="I942">
        <v>0</v>
      </c>
      <c r="J942">
        <v>255</v>
      </c>
    </row>
    <row r="943" spans="1:10">
      <c r="A943" s="112" t="str">
        <f>COL_SIZES[[#This Row],[datatype]]&amp;"_"&amp;COL_SIZES[[#This Row],[column_prec]]&amp;"_"&amp;COL_SIZES[[#This Row],[col_len]]</f>
        <v>int_10_4</v>
      </c>
      <c r="B9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43" s="113">
        <f>VLOOKUP(A943,DBMS_TYPE_SIZES[],2,FALSE)</f>
        <v>9</v>
      </c>
      <c r="D943" s="113">
        <f>VLOOKUP(A943,DBMS_TYPE_SIZES[],3,FALSE)</f>
        <v>4</v>
      </c>
      <c r="E943" s="114">
        <f>VLOOKUP(A943,DBMS_TYPE_SIZES[],4,FALSE)</f>
        <v>9</v>
      </c>
      <c r="F943" t="s">
        <v>161</v>
      </c>
      <c r="G943" t="s">
        <v>807</v>
      </c>
      <c r="H943" t="s">
        <v>20</v>
      </c>
      <c r="I943">
        <v>10</v>
      </c>
      <c r="J943">
        <v>4</v>
      </c>
    </row>
    <row r="944" spans="1:10">
      <c r="A944" s="112" t="str">
        <f>COL_SIZES[[#This Row],[datatype]]&amp;"_"&amp;COL_SIZES[[#This Row],[column_prec]]&amp;"_"&amp;COL_SIZES[[#This Row],[col_len]]</f>
        <v>bigint_19_8</v>
      </c>
      <c r="B9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44" s="113">
        <f>VLOOKUP(A944,DBMS_TYPE_SIZES[],2,FALSE)</f>
        <v>9</v>
      </c>
      <c r="D944" s="113">
        <f>VLOOKUP(A944,DBMS_TYPE_SIZES[],3,FALSE)</f>
        <v>8</v>
      </c>
      <c r="E944" s="114">
        <f>VLOOKUP(A944,DBMS_TYPE_SIZES[],4,FALSE)</f>
        <v>9</v>
      </c>
      <c r="F944" t="s">
        <v>161</v>
      </c>
      <c r="G944" t="s">
        <v>122</v>
      </c>
      <c r="H944" t="s">
        <v>19</v>
      </c>
      <c r="I944">
        <v>19</v>
      </c>
      <c r="J944">
        <v>8</v>
      </c>
    </row>
    <row r="945" spans="1:10">
      <c r="A945" s="112" t="str">
        <f>COL_SIZES[[#This Row],[datatype]]&amp;"_"&amp;COL_SIZES[[#This Row],[column_prec]]&amp;"_"&amp;COL_SIZES[[#This Row],[col_len]]</f>
        <v>int_10_4</v>
      </c>
      <c r="B9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45" s="113">
        <f>VLOOKUP(A945,DBMS_TYPE_SIZES[],2,FALSE)</f>
        <v>9</v>
      </c>
      <c r="D945" s="113">
        <f>VLOOKUP(A945,DBMS_TYPE_SIZES[],3,FALSE)</f>
        <v>4</v>
      </c>
      <c r="E945" s="114">
        <f>VLOOKUP(A945,DBMS_TYPE_SIZES[],4,FALSE)</f>
        <v>9</v>
      </c>
      <c r="F945" t="s">
        <v>161</v>
      </c>
      <c r="G945" t="s">
        <v>123</v>
      </c>
      <c r="H945" t="s">
        <v>20</v>
      </c>
      <c r="I945">
        <v>10</v>
      </c>
      <c r="J945">
        <v>4</v>
      </c>
    </row>
    <row r="946" spans="1:10">
      <c r="A946" s="112" t="str">
        <f>COL_SIZES[[#This Row],[datatype]]&amp;"_"&amp;COL_SIZES[[#This Row],[column_prec]]&amp;"_"&amp;COL_SIZES[[#This Row],[col_len]]</f>
        <v>int_10_4</v>
      </c>
      <c r="B9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46" s="113">
        <f>VLOOKUP(A946,DBMS_TYPE_SIZES[],2,FALSE)</f>
        <v>9</v>
      </c>
      <c r="D946" s="113">
        <f>VLOOKUP(A946,DBMS_TYPE_SIZES[],3,FALSE)</f>
        <v>4</v>
      </c>
      <c r="E946" s="114">
        <f>VLOOKUP(A946,DBMS_TYPE_SIZES[],4,FALSE)</f>
        <v>9</v>
      </c>
      <c r="F946" t="s">
        <v>161</v>
      </c>
      <c r="G946" t="s">
        <v>808</v>
      </c>
      <c r="H946" t="s">
        <v>20</v>
      </c>
      <c r="I946">
        <v>10</v>
      </c>
      <c r="J946">
        <v>4</v>
      </c>
    </row>
    <row r="947" spans="1:10">
      <c r="A947" s="112" t="str">
        <f>COL_SIZES[[#This Row],[datatype]]&amp;"_"&amp;COL_SIZES[[#This Row],[column_prec]]&amp;"_"&amp;COL_SIZES[[#This Row],[col_len]]</f>
        <v>datetime_23_8</v>
      </c>
      <c r="B9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47" s="113">
        <f>VLOOKUP(A947,DBMS_TYPE_SIZES[],2,FALSE)</f>
        <v>7</v>
      </c>
      <c r="D947" s="113">
        <f>VLOOKUP(A947,DBMS_TYPE_SIZES[],3,FALSE)</f>
        <v>8</v>
      </c>
      <c r="E947" s="114">
        <f>VLOOKUP(A947,DBMS_TYPE_SIZES[],4,FALSE)</f>
        <v>10</v>
      </c>
      <c r="F947" t="s">
        <v>161</v>
      </c>
      <c r="G947" t="s">
        <v>809</v>
      </c>
      <c r="H947" t="s">
        <v>22</v>
      </c>
      <c r="I947">
        <v>23</v>
      </c>
      <c r="J947">
        <v>8</v>
      </c>
    </row>
    <row r="948" spans="1:10">
      <c r="A948" s="112" t="str">
        <f>COL_SIZES[[#This Row],[datatype]]&amp;"_"&amp;COL_SIZES[[#This Row],[column_prec]]&amp;"_"&amp;COL_SIZES[[#This Row],[col_len]]</f>
        <v>bigint_19_8</v>
      </c>
      <c r="B9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48" s="113">
        <f>VLOOKUP(A948,DBMS_TYPE_SIZES[],2,FALSE)</f>
        <v>9</v>
      </c>
      <c r="D948" s="113">
        <f>VLOOKUP(A948,DBMS_TYPE_SIZES[],3,FALSE)</f>
        <v>8</v>
      </c>
      <c r="E948" s="114">
        <f>VLOOKUP(A948,DBMS_TYPE_SIZES[],4,FALSE)</f>
        <v>9</v>
      </c>
      <c r="F948" t="s">
        <v>161</v>
      </c>
      <c r="G948" t="s">
        <v>124</v>
      </c>
      <c r="H948" t="s">
        <v>19</v>
      </c>
      <c r="I948">
        <v>19</v>
      </c>
      <c r="J948">
        <v>8</v>
      </c>
    </row>
    <row r="949" spans="1:10">
      <c r="A949" s="112" t="str">
        <f>COL_SIZES[[#This Row],[datatype]]&amp;"_"&amp;COL_SIZES[[#This Row],[column_prec]]&amp;"_"&amp;COL_SIZES[[#This Row],[col_len]]</f>
        <v>numeric_16_9</v>
      </c>
      <c r="B94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49" s="113">
        <f>VLOOKUP(A949,DBMS_TYPE_SIZES[],2,FALSE)</f>
        <v>9</v>
      </c>
      <c r="D949" s="113">
        <f>VLOOKUP(A949,DBMS_TYPE_SIZES[],3,FALSE)</f>
        <v>9</v>
      </c>
      <c r="E949" s="114">
        <f>VLOOKUP(A949,DBMS_TYPE_SIZES[],4,FALSE)</f>
        <v>9</v>
      </c>
      <c r="F949" t="s">
        <v>161</v>
      </c>
      <c r="G949" t="s">
        <v>880</v>
      </c>
      <c r="H949" t="s">
        <v>67</v>
      </c>
      <c r="I949">
        <v>16</v>
      </c>
      <c r="J949">
        <v>9</v>
      </c>
    </row>
    <row r="950" spans="1:10">
      <c r="A950" s="112" t="str">
        <f>COL_SIZES[[#This Row],[datatype]]&amp;"_"&amp;COL_SIZES[[#This Row],[column_prec]]&amp;"_"&amp;COL_SIZES[[#This Row],[col_len]]</f>
        <v>varchar_0_50</v>
      </c>
      <c r="B95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50" s="113">
        <f>VLOOKUP(A950,DBMS_TYPE_SIZES[],2,FALSE)</f>
        <v>50</v>
      </c>
      <c r="D950" s="113">
        <f>VLOOKUP(A950,DBMS_TYPE_SIZES[],3,FALSE)</f>
        <v>50</v>
      </c>
      <c r="E950" s="114">
        <f>VLOOKUP(A950,DBMS_TYPE_SIZES[],4,FALSE)</f>
        <v>52</v>
      </c>
      <c r="F950" t="s">
        <v>161</v>
      </c>
      <c r="G950" t="s">
        <v>130</v>
      </c>
      <c r="H950" t="s">
        <v>92</v>
      </c>
      <c r="I950">
        <v>0</v>
      </c>
      <c r="J950">
        <v>50</v>
      </c>
    </row>
    <row r="951" spans="1:10">
      <c r="A951" s="112" t="str">
        <f>COL_SIZES[[#This Row],[datatype]]&amp;"_"&amp;COL_SIZES[[#This Row],[column_prec]]&amp;"_"&amp;COL_SIZES[[#This Row],[col_len]]</f>
        <v>varchar_0_50</v>
      </c>
      <c r="B95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51" s="113">
        <f>VLOOKUP(A951,DBMS_TYPE_SIZES[],2,FALSE)</f>
        <v>50</v>
      </c>
      <c r="D951" s="113">
        <f>VLOOKUP(A951,DBMS_TYPE_SIZES[],3,FALSE)</f>
        <v>50</v>
      </c>
      <c r="E951" s="114">
        <f>VLOOKUP(A951,DBMS_TYPE_SIZES[],4,FALSE)</f>
        <v>52</v>
      </c>
      <c r="F951" t="s">
        <v>161</v>
      </c>
      <c r="G951" t="s">
        <v>852</v>
      </c>
      <c r="H951" t="s">
        <v>92</v>
      </c>
      <c r="I951">
        <v>0</v>
      </c>
      <c r="J951">
        <v>50</v>
      </c>
    </row>
    <row r="952" spans="1:10">
      <c r="A952" s="112" t="str">
        <f>COL_SIZES[[#This Row],[datatype]]&amp;"_"&amp;COL_SIZES[[#This Row],[column_prec]]&amp;"_"&amp;COL_SIZES[[#This Row],[col_len]]</f>
        <v>int_10_4</v>
      </c>
      <c r="B9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2" s="113">
        <f>VLOOKUP(A952,DBMS_TYPE_SIZES[],2,FALSE)</f>
        <v>9</v>
      </c>
      <c r="D952" s="113">
        <f>VLOOKUP(A952,DBMS_TYPE_SIZES[],3,FALSE)</f>
        <v>4</v>
      </c>
      <c r="E952" s="114">
        <f>VLOOKUP(A952,DBMS_TYPE_SIZES[],4,FALSE)</f>
        <v>9</v>
      </c>
      <c r="F952" t="s">
        <v>161</v>
      </c>
      <c r="G952" t="s">
        <v>72</v>
      </c>
      <c r="H952" t="s">
        <v>20</v>
      </c>
      <c r="I952">
        <v>10</v>
      </c>
      <c r="J952">
        <v>4</v>
      </c>
    </row>
    <row r="953" spans="1:10">
      <c r="A953" s="112" t="str">
        <f>COL_SIZES[[#This Row],[datatype]]&amp;"_"&amp;COL_SIZES[[#This Row],[column_prec]]&amp;"_"&amp;COL_SIZES[[#This Row],[col_len]]</f>
        <v>int_10_4</v>
      </c>
      <c r="B9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3" s="113">
        <f>VLOOKUP(A953,DBMS_TYPE_SIZES[],2,FALSE)</f>
        <v>9</v>
      </c>
      <c r="D953" s="113">
        <f>VLOOKUP(A953,DBMS_TYPE_SIZES[],3,FALSE)</f>
        <v>4</v>
      </c>
      <c r="E953" s="114">
        <f>VLOOKUP(A953,DBMS_TYPE_SIZES[],4,FALSE)</f>
        <v>9</v>
      </c>
      <c r="F953" t="s">
        <v>161</v>
      </c>
      <c r="G953" t="s">
        <v>164</v>
      </c>
      <c r="H953" t="s">
        <v>20</v>
      </c>
      <c r="I953">
        <v>10</v>
      </c>
      <c r="J953">
        <v>4</v>
      </c>
    </row>
    <row r="954" spans="1:10">
      <c r="A954" s="112" t="str">
        <f>COL_SIZES[[#This Row],[datatype]]&amp;"_"&amp;COL_SIZES[[#This Row],[column_prec]]&amp;"_"&amp;COL_SIZES[[#This Row],[col_len]]</f>
        <v>numeric_19_9</v>
      </c>
      <c r="B95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54" s="113">
        <f>VLOOKUP(A954,DBMS_TYPE_SIZES[],2,FALSE)</f>
        <v>9</v>
      </c>
      <c r="D954" s="113">
        <f>VLOOKUP(A954,DBMS_TYPE_SIZES[],3,FALSE)</f>
        <v>9</v>
      </c>
      <c r="E954" s="114">
        <f>VLOOKUP(A954,DBMS_TYPE_SIZES[],4,FALSE)</f>
        <v>9</v>
      </c>
      <c r="F954" t="s">
        <v>161</v>
      </c>
      <c r="G954" t="s">
        <v>881</v>
      </c>
      <c r="H954" t="s">
        <v>67</v>
      </c>
      <c r="I954">
        <v>19</v>
      </c>
      <c r="J954">
        <v>9</v>
      </c>
    </row>
    <row r="955" spans="1:10">
      <c r="A955" s="112" t="str">
        <f>COL_SIZES[[#This Row],[datatype]]&amp;"_"&amp;COL_SIZES[[#This Row],[column_prec]]&amp;"_"&amp;COL_SIZES[[#This Row],[col_len]]</f>
        <v>int_10_4</v>
      </c>
      <c r="B9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5" s="113">
        <f>VLOOKUP(A955,DBMS_TYPE_SIZES[],2,FALSE)</f>
        <v>9</v>
      </c>
      <c r="D955" s="113">
        <f>VLOOKUP(A955,DBMS_TYPE_SIZES[],3,FALSE)</f>
        <v>4</v>
      </c>
      <c r="E955" s="114">
        <f>VLOOKUP(A955,DBMS_TYPE_SIZES[],4,FALSE)</f>
        <v>9</v>
      </c>
      <c r="F955" t="s">
        <v>162</v>
      </c>
      <c r="G955" t="s">
        <v>156</v>
      </c>
      <c r="H955" t="s">
        <v>20</v>
      </c>
      <c r="I955">
        <v>10</v>
      </c>
      <c r="J955">
        <v>4</v>
      </c>
    </row>
    <row r="956" spans="1:10">
      <c r="A956" s="112" t="str">
        <f>COL_SIZES[[#This Row],[datatype]]&amp;"_"&amp;COL_SIZES[[#This Row],[column_prec]]&amp;"_"&amp;COL_SIZES[[#This Row],[col_len]]</f>
        <v>datetime_23_8</v>
      </c>
      <c r="B9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56" s="113">
        <f>VLOOKUP(A956,DBMS_TYPE_SIZES[],2,FALSE)</f>
        <v>7</v>
      </c>
      <c r="D956" s="113">
        <f>VLOOKUP(A956,DBMS_TYPE_SIZES[],3,FALSE)</f>
        <v>8</v>
      </c>
      <c r="E956" s="114">
        <f>VLOOKUP(A956,DBMS_TYPE_SIZES[],4,FALSE)</f>
        <v>10</v>
      </c>
      <c r="F956" t="s">
        <v>162</v>
      </c>
      <c r="G956" t="s">
        <v>679</v>
      </c>
      <c r="H956" t="s">
        <v>22</v>
      </c>
      <c r="I956">
        <v>23</v>
      </c>
      <c r="J956">
        <v>8</v>
      </c>
    </row>
    <row r="957" spans="1:10">
      <c r="A957" s="112" t="str">
        <f>COL_SIZES[[#This Row],[datatype]]&amp;"_"&amp;COL_SIZES[[#This Row],[column_prec]]&amp;"_"&amp;COL_SIZES[[#This Row],[col_len]]</f>
        <v>int_10_4</v>
      </c>
      <c r="B9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7" s="113">
        <f>VLOOKUP(A957,DBMS_TYPE_SIZES[],2,FALSE)</f>
        <v>9</v>
      </c>
      <c r="D957" s="113">
        <f>VLOOKUP(A957,DBMS_TYPE_SIZES[],3,FALSE)</f>
        <v>4</v>
      </c>
      <c r="E957" s="114">
        <f>VLOOKUP(A957,DBMS_TYPE_SIZES[],4,FALSE)</f>
        <v>9</v>
      </c>
      <c r="F957" t="s">
        <v>162</v>
      </c>
      <c r="G957" t="s">
        <v>802</v>
      </c>
      <c r="H957" t="s">
        <v>20</v>
      </c>
      <c r="I957">
        <v>10</v>
      </c>
      <c r="J957">
        <v>4</v>
      </c>
    </row>
    <row r="958" spans="1:10">
      <c r="A958" s="112" t="str">
        <f>COL_SIZES[[#This Row],[datatype]]&amp;"_"&amp;COL_SIZES[[#This Row],[column_prec]]&amp;"_"&amp;COL_SIZES[[#This Row],[col_len]]</f>
        <v>int_10_4</v>
      </c>
      <c r="B9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8" s="113">
        <f>VLOOKUP(A958,DBMS_TYPE_SIZES[],2,FALSE)</f>
        <v>9</v>
      </c>
      <c r="D958" s="113">
        <f>VLOOKUP(A958,DBMS_TYPE_SIZES[],3,FALSE)</f>
        <v>4</v>
      </c>
      <c r="E958" s="114">
        <f>VLOOKUP(A958,DBMS_TYPE_SIZES[],4,FALSE)</f>
        <v>9</v>
      </c>
      <c r="F958" t="s">
        <v>162</v>
      </c>
      <c r="G958" t="s">
        <v>154</v>
      </c>
      <c r="H958" t="s">
        <v>20</v>
      </c>
      <c r="I958">
        <v>10</v>
      </c>
      <c r="J958">
        <v>4</v>
      </c>
    </row>
    <row r="959" spans="1:10">
      <c r="A959" s="112" t="str">
        <f>COL_SIZES[[#This Row],[datatype]]&amp;"_"&amp;COL_SIZES[[#This Row],[column_prec]]&amp;"_"&amp;COL_SIZES[[#This Row],[col_len]]</f>
        <v>int_10_4</v>
      </c>
      <c r="B9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59" s="113">
        <f>VLOOKUP(A959,DBMS_TYPE_SIZES[],2,FALSE)</f>
        <v>9</v>
      </c>
      <c r="D959" s="113">
        <f>VLOOKUP(A959,DBMS_TYPE_SIZES[],3,FALSE)</f>
        <v>4</v>
      </c>
      <c r="E959" s="114">
        <f>VLOOKUP(A959,DBMS_TYPE_SIZES[],4,FALSE)</f>
        <v>9</v>
      </c>
      <c r="F959" t="s">
        <v>162</v>
      </c>
      <c r="G959" t="s">
        <v>89</v>
      </c>
      <c r="H959" t="s">
        <v>20</v>
      </c>
      <c r="I959">
        <v>10</v>
      </c>
      <c r="J959">
        <v>4</v>
      </c>
    </row>
    <row r="960" spans="1:10">
      <c r="A960" s="112" t="str">
        <f>COL_SIZES[[#This Row],[datatype]]&amp;"_"&amp;COL_SIZES[[#This Row],[column_prec]]&amp;"_"&amp;COL_SIZES[[#This Row],[col_len]]</f>
        <v>int_10_4</v>
      </c>
      <c r="B9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60" s="113">
        <f>VLOOKUP(A960,DBMS_TYPE_SIZES[],2,FALSE)</f>
        <v>9</v>
      </c>
      <c r="D960" s="113">
        <f>VLOOKUP(A960,DBMS_TYPE_SIZES[],3,FALSE)</f>
        <v>4</v>
      </c>
      <c r="E960" s="114">
        <f>VLOOKUP(A960,DBMS_TYPE_SIZES[],4,FALSE)</f>
        <v>9</v>
      </c>
      <c r="F960" t="s">
        <v>162</v>
      </c>
      <c r="G960" t="s">
        <v>803</v>
      </c>
      <c r="H960" t="s">
        <v>20</v>
      </c>
      <c r="I960">
        <v>10</v>
      </c>
      <c r="J960">
        <v>4</v>
      </c>
    </row>
    <row r="961" spans="1:10">
      <c r="A961" s="112" t="str">
        <f>COL_SIZES[[#This Row],[datatype]]&amp;"_"&amp;COL_SIZES[[#This Row],[column_prec]]&amp;"_"&amp;COL_SIZES[[#This Row],[col_len]]</f>
        <v>int_10_4</v>
      </c>
      <c r="B9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61" s="113">
        <f>VLOOKUP(A961,DBMS_TYPE_SIZES[],2,FALSE)</f>
        <v>9</v>
      </c>
      <c r="D961" s="113">
        <f>VLOOKUP(A961,DBMS_TYPE_SIZES[],3,FALSE)</f>
        <v>4</v>
      </c>
      <c r="E961" s="114">
        <f>VLOOKUP(A961,DBMS_TYPE_SIZES[],4,FALSE)</f>
        <v>9</v>
      </c>
      <c r="F961" t="s">
        <v>162</v>
      </c>
      <c r="G961" t="s">
        <v>804</v>
      </c>
      <c r="H961" t="s">
        <v>20</v>
      </c>
      <c r="I961">
        <v>10</v>
      </c>
      <c r="J961">
        <v>4</v>
      </c>
    </row>
    <row r="962" spans="1:10">
      <c r="A962" s="112" t="str">
        <f>COL_SIZES[[#This Row],[datatype]]&amp;"_"&amp;COL_SIZES[[#This Row],[column_prec]]&amp;"_"&amp;COL_SIZES[[#This Row],[col_len]]</f>
        <v>int_10_4</v>
      </c>
      <c r="B9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62" s="113">
        <f>VLOOKUP(A962,DBMS_TYPE_SIZES[],2,FALSE)</f>
        <v>9</v>
      </c>
      <c r="D962" s="113">
        <f>VLOOKUP(A962,DBMS_TYPE_SIZES[],3,FALSE)</f>
        <v>4</v>
      </c>
      <c r="E962" s="114">
        <f>VLOOKUP(A962,DBMS_TYPE_SIZES[],4,FALSE)</f>
        <v>9</v>
      </c>
      <c r="F962" t="s">
        <v>162</v>
      </c>
      <c r="G962" t="s">
        <v>152</v>
      </c>
      <c r="H962" t="s">
        <v>20</v>
      </c>
      <c r="I962">
        <v>10</v>
      </c>
      <c r="J962">
        <v>4</v>
      </c>
    </row>
    <row r="963" spans="1:10">
      <c r="A963" s="112" t="str">
        <f>COL_SIZES[[#This Row],[datatype]]&amp;"_"&amp;COL_SIZES[[#This Row],[column_prec]]&amp;"_"&amp;COL_SIZES[[#This Row],[col_len]]</f>
        <v>varchar_0_255</v>
      </c>
      <c r="B96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63" s="113">
        <f>VLOOKUP(A963,DBMS_TYPE_SIZES[],2,FALSE)</f>
        <v>255</v>
      </c>
      <c r="D963" s="113">
        <f>VLOOKUP(A963,DBMS_TYPE_SIZES[],3,FALSE)</f>
        <v>255</v>
      </c>
      <c r="E963" s="114">
        <f>VLOOKUP(A963,DBMS_TYPE_SIZES[],4,FALSE)</f>
        <v>257</v>
      </c>
      <c r="F963" t="s">
        <v>162</v>
      </c>
      <c r="G963" t="s">
        <v>805</v>
      </c>
      <c r="H963" t="s">
        <v>92</v>
      </c>
      <c r="I963">
        <v>0</v>
      </c>
      <c r="J963">
        <v>255</v>
      </c>
    </row>
    <row r="964" spans="1:10">
      <c r="A964" s="112" t="str">
        <f>COL_SIZES[[#This Row],[datatype]]&amp;"_"&amp;COL_SIZES[[#This Row],[column_prec]]&amp;"_"&amp;COL_SIZES[[#This Row],[col_len]]</f>
        <v>varchar_0_255</v>
      </c>
      <c r="B96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64" s="113">
        <f>VLOOKUP(A964,DBMS_TYPE_SIZES[],2,FALSE)</f>
        <v>255</v>
      </c>
      <c r="D964" s="113">
        <f>VLOOKUP(A964,DBMS_TYPE_SIZES[],3,FALSE)</f>
        <v>255</v>
      </c>
      <c r="E964" s="114">
        <f>VLOOKUP(A964,DBMS_TYPE_SIZES[],4,FALSE)</f>
        <v>257</v>
      </c>
      <c r="F964" t="s">
        <v>162</v>
      </c>
      <c r="G964" t="s">
        <v>806</v>
      </c>
      <c r="H964" t="s">
        <v>92</v>
      </c>
      <c r="I964">
        <v>0</v>
      </c>
      <c r="J964">
        <v>255</v>
      </c>
    </row>
    <row r="965" spans="1:10">
      <c r="A965" s="112" t="str">
        <f>COL_SIZES[[#This Row],[datatype]]&amp;"_"&amp;COL_SIZES[[#This Row],[column_prec]]&amp;"_"&amp;COL_SIZES[[#This Row],[col_len]]</f>
        <v>bigint_19_8</v>
      </c>
      <c r="B96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65" s="113">
        <f>VLOOKUP(A965,DBMS_TYPE_SIZES[],2,FALSE)</f>
        <v>9</v>
      </c>
      <c r="D965" s="113">
        <f>VLOOKUP(A965,DBMS_TYPE_SIZES[],3,FALSE)</f>
        <v>8</v>
      </c>
      <c r="E965" s="114">
        <f>VLOOKUP(A965,DBMS_TYPE_SIZES[],4,FALSE)</f>
        <v>9</v>
      </c>
      <c r="F965" t="s">
        <v>162</v>
      </c>
      <c r="G965" t="s">
        <v>818</v>
      </c>
      <c r="H965" t="s">
        <v>19</v>
      </c>
      <c r="I965">
        <v>19</v>
      </c>
      <c r="J965">
        <v>8</v>
      </c>
    </row>
    <row r="966" spans="1:10">
      <c r="A966" s="112" t="str">
        <f>COL_SIZES[[#This Row],[datatype]]&amp;"_"&amp;COL_SIZES[[#This Row],[column_prec]]&amp;"_"&amp;COL_SIZES[[#This Row],[col_len]]</f>
        <v>datetime_23_8</v>
      </c>
      <c r="B96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66" s="113">
        <f>VLOOKUP(A966,DBMS_TYPE_SIZES[],2,FALSE)</f>
        <v>7</v>
      </c>
      <c r="D966" s="113">
        <f>VLOOKUP(A966,DBMS_TYPE_SIZES[],3,FALSE)</f>
        <v>8</v>
      </c>
      <c r="E966" s="114">
        <f>VLOOKUP(A966,DBMS_TYPE_SIZES[],4,FALSE)</f>
        <v>10</v>
      </c>
      <c r="F966" t="s">
        <v>162</v>
      </c>
      <c r="G966" t="s">
        <v>819</v>
      </c>
      <c r="H966" t="s">
        <v>22</v>
      </c>
      <c r="I966">
        <v>23</v>
      </c>
      <c r="J966">
        <v>8</v>
      </c>
    </row>
    <row r="967" spans="1:10">
      <c r="A967" s="112" t="str">
        <f>COL_SIZES[[#This Row],[datatype]]&amp;"_"&amp;COL_SIZES[[#This Row],[column_prec]]&amp;"_"&amp;COL_SIZES[[#This Row],[col_len]]</f>
        <v>int_10_4</v>
      </c>
      <c r="B9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67" s="113">
        <f>VLOOKUP(A967,DBMS_TYPE_SIZES[],2,FALSE)</f>
        <v>9</v>
      </c>
      <c r="D967" s="113">
        <f>VLOOKUP(A967,DBMS_TYPE_SIZES[],3,FALSE)</f>
        <v>4</v>
      </c>
      <c r="E967" s="114">
        <f>VLOOKUP(A967,DBMS_TYPE_SIZES[],4,FALSE)</f>
        <v>9</v>
      </c>
      <c r="F967" t="s">
        <v>162</v>
      </c>
      <c r="G967" t="s">
        <v>807</v>
      </c>
      <c r="H967" t="s">
        <v>20</v>
      </c>
      <c r="I967">
        <v>10</v>
      </c>
      <c r="J967">
        <v>4</v>
      </c>
    </row>
    <row r="968" spans="1:10">
      <c r="A968" s="112" t="str">
        <f>COL_SIZES[[#This Row],[datatype]]&amp;"_"&amp;COL_SIZES[[#This Row],[column_prec]]&amp;"_"&amp;COL_SIZES[[#This Row],[col_len]]</f>
        <v>bigint_19_8</v>
      </c>
      <c r="B9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68" s="113">
        <f>VLOOKUP(A968,DBMS_TYPE_SIZES[],2,FALSE)</f>
        <v>9</v>
      </c>
      <c r="D968" s="113">
        <f>VLOOKUP(A968,DBMS_TYPE_SIZES[],3,FALSE)</f>
        <v>8</v>
      </c>
      <c r="E968" s="114">
        <f>VLOOKUP(A968,DBMS_TYPE_SIZES[],4,FALSE)</f>
        <v>9</v>
      </c>
      <c r="F968" t="s">
        <v>162</v>
      </c>
      <c r="G968" t="s">
        <v>122</v>
      </c>
      <c r="H968" t="s">
        <v>19</v>
      </c>
      <c r="I968">
        <v>19</v>
      </c>
      <c r="J968">
        <v>8</v>
      </c>
    </row>
    <row r="969" spans="1:10">
      <c r="A969" s="112" t="str">
        <f>COL_SIZES[[#This Row],[datatype]]&amp;"_"&amp;COL_SIZES[[#This Row],[column_prec]]&amp;"_"&amp;COL_SIZES[[#This Row],[col_len]]</f>
        <v>int_10_4</v>
      </c>
      <c r="B9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69" s="113">
        <f>VLOOKUP(A969,DBMS_TYPE_SIZES[],2,FALSE)</f>
        <v>9</v>
      </c>
      <c r="D969" s="113">
        <f>VLOOKUP(A969,DBMS_TYPE_SIZES[],3,FALSE)</f>
        <v>4</v>
      </c>
      <c r="E969" s="114">
        <f>VLOOKUP(A969,DBMS_TYPE_SIZES[],4,FALSE)</f>
        <v>9</v>
      </c>
      <c r="F969" t="s">
        <v>162</v>
      </c>
      <c r="G969" t="s">
        <v>123</v>
      </c>
      <c r="H969" t="s">
        <v>20</v>
      </c>
      <c r="I969">
        <v>10</v>
      </c>
      <c r="J969">
        <v>4</v>
      </c>
    </row>
    <row r="970" spans="1:10">
      <c r="A970" s="112" t="str">
        <f>COL_SIZES[[#This Row],[datatype]]&amp;"_"&amp;COL_SIZES[[#This Row],[column_prec]]&amp;"_"&amp;COL_SIZES[[#This Row],[col_len]]</f>
        <v>int_10_4</v>
      </c>
      <c r="B9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70" s="113">
        <f>VLOOKUP(A970,DBMS_TYPE_SIZES[],2,FALSE)</f>
        <v>9</v>
      </c>
      <c r="D970" s="113">
        <f>VLOOKUP(A970,DBMS_TYPE_SIZES[],3,FALSE)</f>
        <v>4</v>
      </c>
      <c r="E970" s="114">
        <f>VLOOKUP(A970,DBMS_TYPE_SIZES[],4,FALSE)</f>
        <v>9</v>
      </c>
      <c r="F970" t="s">
        <v>162</v>
      </c>
      <c r="G970" t="s">
        <v>808</v>
      </c>
      <c r="H970" t="s">
        <v>20</v>
      </c>
      <c r="I970">
        <v>10</v>
      </c>
      <c r="J970">
        <v>4</v>
      </c>
    </row>
    <row r="971" spans="1:10">
      <c r="A971" s="112" t="str">
        <f>COL_SIZES[[#This Row],[datatype]]&amp;"_"&amp;COL_SIZES[[#This Row],[column_prec]]&amp;"_"&amp;COL_SIZES[[#This Row],[col_len]]</f>
        <v>datetime_23_8</v>
      </c>
      <c r="B9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71" s="113">
        <f>VLOOKUP(A971,DBMS_TYPE_SIZES[],2,FALSE)</f>
        <v>7</v>
      </c>
      <c r="D971" s="113">
        <f>VLOOKUP(A971,DBMS_TYPE_SIZES[],3,FALSE)</f>
        <v>8</v>
      </c>
      <c r="E971" s="114">
        <f>VLOOKUP(A971,DBMS_TYPE_SIZES[],4,FALSE)</f>
        <v>10</v>
      </c>
      <c r="F971" t="s">
        <v>162</v>
      </c>
      <c r="G971" t="s">
        <v>809</v>
      </c>
      <c r="H971" t="s">
        <v>22</v>
      </c>
      <c r="I971">
        <v>23</v>
      </c>
      <c r="J971">
        <v>8</v>
      </c>
    </row>
    <row r="972" spans="1:10">
      <c r="A972" s="112" t="str">
        <f>COL_SIZES[[#This Row],[datatype]]&amp;"_"&amp;COL_SIZES[[#This Row],[column_prec]]&amp;"_"&amp;COL_SIZES[[#This Row],[col_len]]</f>
        <v>bigint_19_8</v>
      </c>
      <c r="B97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72" s="113">
        <f>VLOOKUP(A972,DBMS_TYPE_SIZES[],2,FALSE)</f>
        <v>9</v>
      </c>
      <c r="D972" s="113">
        <f>VLOOKUP(A972,DBMS_TYPE_SIZES[],3,FALSE)</f>
        <v>8</v>
      </c>
      <c r="E972" s="114">
        <f>VLOOKUP(A972,DBMS_TYPE_SIZES[],4,FALSE)</f>
        <v>9</v>
      </c>
      <c r="F972" t="s">
        <v>162</v>
      </c>
      <c r="G972" t="s">
        <v>124</v>
      </c>
      <c r="H972" t="s">
        <v>19</v>
      </c>
      <c r="I972">
        <v>19</v>
      </c>
      <c r="J972">
        <v>8</v>
      </c>
    </row>
    <row r="973" spans="1:10">
      <c r="A973" s="112" t="str">
        <f>COL_SIZES[[#This Row],[datatype]]&amp;"_"&amp;COL_SIZES[[#This Row],[column_prec]]&amp;"_"&amp;COL_SIZES[[#This Row],[col_len]]</f>
        <v>numeric_16_9</v>
      </c>
      <c r="B97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73" s="113">
        <f>VLOOKUP(A973,DBMS_TYPE_SIZES[],2,FALSE)</f>
        <v>9</v>
      </c>
      <c r="D973" s="113">
        <f>VLOOKUP(A973,DBMS_TYPE_SIZES[],3,FALSE)</f>
        <v>9</v>
      </c>
      <c r="E973" s="114">
        <f>VLOOKUP(A973,DBMS_TYPE_SIZES[],4,FALSE)</f>
        <v>9</v>
      </c>
      <c r="F973" t="s">
        <v>162</v>
      </c>
      <c r="G973" t="s">
        <v>102</v>
      </c>
      <c r="H973" t="s">
        <v>67</v>
      </c>
      <c r="I973">
        <v>16</v>
      </c>
      <c r="J973">
        <v>9</v>
      </c>
    </row>
    <row r="974" spans="1:10">
      <c r="A974" s="112" t="str">
        <f>COL_SIZES[[#This Row],[datatype]]&amp;"_"&amp;COL_SIZES[[#This Row],[column_prec]]&amp;"_"&amp;COL_SIZES[[#This Row],[col_len]]</f>
        <v>numeric_19_9</v>
      </c>
      <c r="B97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974" s="113">
        <f>VLOOKUP(A974,DBMS_TYPE_SIZES[],2,FALSE)</f>
        <v>9</v>
      </c>
      <c r="D974" s="113">
        <f>VLOOKUP(A974,DBMS_TYPE_SIZES[],3,FALSE)</f>
        <v>9</v>
      </c>
      <c r="E974" s="114">
        <f>VLOOKUP(A974,DBMS_TYPE_SIZES[],4,FALSE)</f>
        <v>9</v>
      </c>
      <c r="F974" t="s">
        <v>162</v>
      </c>
      <c r="G974" t="s">
        <v>163</v>
      </c>
      <c r="H974" t="s">
        <v>67</v>
      </c>
      <c r="I974">
        <v>19</v>
      </c>
      <c r="J974">
        <v>9</v>
      </c>
    </row>
    <row r="975" spans="1:10">
      <c r="A975" s="112" t="str">
        <f>COL_SIZES[[#This Row],[datatype]]&amp;"_"&amp;COL_SIZES[[#This Row],[column_prec]]&amp;"_"&amp;COL_SIZES[[#This Row],[col_len]]</f>
        <v>varchar_0_50</v>
      </c>
      <c r="B97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75" s="113">
        <f>VLOOKUP(A975,DBMS_TYPE_SIZES[],2,FALSE)</f>
        <v>50</v>
      </c>
      <c r="D975" s="113">
        <f>VLOOKUP(A975,DBMS_TYPE_SIZES[],3,FALSE)</f>
        <v>50</v>
      </c>
      <c r="E975" s="114">
        <f>VLOOKUP(A975,DBMS_TYPE_SIZES[],4,FALSE)</f>
        <v>52</v>
      </c>
      <c r="F975" t="s">
        <v>162</v>
      </c>
      <c r="G975" t="s">
        <v>130</v>
      </c>
      <c r="H975" t="s">
        <v>92</v>
      </c>
      <c r="I975">
        <v>0</v>
      </c>
      <c r="J975">
        <v>50</v>
      </c>
    </row>
    <row r="976" spans="1:10">
      <c r="A976" s="112" t="str">
        <f>COL_SIZES[[#This Row],[datatype]]&amp;"_"&amp;COL_SIZES[[#This Row],[column_prec]]&amp;"_"&amp;COL_SIZES[[#This Row],[col_len]]</f>
        <v>int_10_4</v>
      </c>
      <c r="B9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76" s="113">
        <f>VLOOKUP(A976,DBMS_TYPE_SIZES[],2,FALSE)</f>
        <v>9</v>
      </c>
      <c r="D976" s="113">
        <f>VLOOKUP(A976,DBMS_TYPE_SIZES[],3,FALSE)</f>
        <v>4</v>
      </c>
      <c r="E976" s="114">
        <f>VLOOKUP(A976,DBMS_TYPE_SIZES[],4,FALSE)</f>
        <v>9</v>
      </c>
      <c r="F976" t="s">
        <v>162</v>
      </c>
      <c r="G976" t="s">
        <v>820</v>
      </c>
      <c r="H976" t="s">
        <v>20</v>
      </c>
      <c r="I976">
        <v>10</v>
      </c>
      <c r="J976">
        <v>4</v>
      </c>
    </row>
    <row r="977" spans="1:10">
      <c r="A977" s="112" t="str">
        <f>COL_SIZES[[#This Row],[datatype]]&amp;"_"&amp;COL_SIZES[[#This Row],[column_prec]]&amp;"_"&amp;COL_SIZES[[#This Row],[col_len]]</f>
        <v>varchar_0_50</v>
      </c>
      <c r="B97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77" s="113">
        <f>VLOOKUP(A977,DBMS_TYPE_SIZES[],2,FALSE)</f>
        <v>50</v>
      </c>
      <c r="D977" s="113">
        <f>VLOOKUP(A977,DBMS_TYPE_SIZES[],3,FALSE)</f>
        <v>50</v>
      </c>
      <c r="E977" s="114">
        <f>VLOOKUP(A977,DBMS_TYPE_SIZES[],4,FALSE)</f>
        <v>52</v>
      </c>
      <c r="F977" t="s">
        <v>162</v>
      </c>
      <c r="G977" t="s">
        <v>131</v>
      </c>
      <c r="H977" t="s">
        <v>92</v>
      </c>
      <c r="I977">
        <v>0</v>
      </c>
      <c r="J977">
        <v>50</v>
      </c>
    </row>
    <row r="978" spans="1:10">
      <c r="A978" s="112" t="str">
        <f>COL_SIZES[[#This Row],[datatype]]&amp;"_"&amp;COL_SIZES[[#This Row],[column_prec]]&amp;"_"&amp;COL_SIZES[[#This Row],[col_len]]</f>
        <v>int_10_4</v>
      </c>
      <c r="B9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78" s="113">
        <f>VLOOKUP(A978,DBMS_TYPE_SIZES[],2,FALSE)</f>
        <v>9</v>
      </c>
      <c r="D978" s="113">
        <f>VLOOKUP(A978,DBMS_TYPE_SIZES[],3,FALSE)</f>
        <v>4</v>
      </c>
      <c r="E978" s="114">
        <f>VLOOKUP(A978,DBMS_TYPE_SIZES[],4,FALSE)</f>
        <v>9</v>
      </c>
      <c r="F978" t="s">
        <v>162</v>
      </c>
      <c r="G978" t="s">
        <v>821</v>
      </c>
      <c r="H978" t="s">
        <v>20</v>
      </c>
      <c r="I978">
        <v>10</v>
      </c>
      <c r="J978">
        <v>4</v>
      </c>
    </row>
    <row r="979" spans="1:10">
      <c r="A979" s="112" t="str">
        <f>COL_SIZES[[#This Row],[datatype]]&amp;"_"&amp;COL_SIZES[[#This Row],[column_prec]]&amp;"_"&amp;COL_SIZES[[#This Row],[col_len]]</f>
        <v>varchar_0_50</v>
      </c>
      <c r="B97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79" s="113">
        <f>VLOOKUP(A979,DBMS_TYPE_SIZES[],2,FALSE)</f>
        <v>50</v>
      </c>
      <c r="D979" s="113">
        <f>VLOOKUP(A979,DBMS_TYPE_SIZES[],3,FALSE)</f>
        <v>50</v>
      </c>
      <c r="E979" s="114">
        <f>VLOOKUP(A979,DBMS_TYPE_SIZES[],4,FALSE)</f>
        <v>52</v>
      </c>
      <c r="F979" t="s">
        <v>162</v>
      </c>
      <c r="G979" t="s">
        <v>132</v>
      </c>
      <c r="H979" t="s">
        <v>92</v>
      </c>
      <c r="I979">
        <v>0</v>
      </c>
      <c r="J979">
        <v>50</v>
      </c>
    </row>
    <row r="980" spans="1:10">
      <c r="A980" s="112" t="str">
        <f>COL_SIZES[[#This Row],[datatype]]&amp;"_"&amp;COL_SIZES[[#This Row],[column_prec]]&amp;"_"&amp;COL_SIZES[[#This Row],[col_len]]</f>
        <v>varchar_0_50</v>
      </c>
      <c r="B98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980" s="113">
        <f>VLOOKUP(A980,DBMS_TYPE_SIZES[],2,FALSE)</f>
        <v>50</v>
      </c>
      <c r="D980" s="113">
        <f>VLOOKUP(A980,DBMS_TYPE_SIZES[],3,FALSE)</f>
        <v>50</v>
      </c>
      <c r="E980" s="114">
        <f>VLOOKUP(A980,DBMS_TYPE_SIZES[],4,FALSE)</f>
        <v>52</v>
      </c>
      <c r="F980" t="s">
        <v>162</v>
      </c>
      <c r="G980" t="s">
        <v>127</v>
      </c>
      <c r="H980" t="s">
        <v>92</v>
      </c>
      <c r="I980">
        <v>0</v>
      </c>
      <c r="J980">
        <v>50</v>
      </c>
    </row>
    <row r="981" spans="1:10">
      <c r="A981" s="112" t="str">
        <f>COL_SIZES[[#This Row],[datatype]]&amp;"_"&amp;COL_SIZES[[#This Row],[column_prec]]&amp;"_"&amp;COL_SIZES[[#This Row],[col_len]]</f>
        <v>int_10_4</v>
      </c>
      <c r="B9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1" s="113">
        <f>VLOOKUP(A981,DBMS_TYPE_SIZES[],2,FALSE)</f>
        <v>9</v>
      </c>
      <c r="D981" s="113">
        <f>VLOOKUP(A981,DBMS_TYPE_SIZES[],3,FALSE)</f>
        <v>4</v>
      </c>
      <c r="E981" s="114">
        <f>VLOOKUP(A981,DBMS_TYPE_SIZES[],4,FALSE)</f>
        <v>9</v>
      </c>
      <c r="F981" t="s">
        <v>162</v>
      </c>
      <c r="G981" t="s">
        <v>72</v>
      </c>
      <c r="H981" t="s">
        <v>20</v>
      </c>
      <c r="I981">
        <v>10</v>
      </c>
      <c r="J981">
        <v>4</v>
      </c>
    </row>
    <row r="982" spans="1:10">
      <c r="A982" s="112" t="str">
        <f>COL_SIZES[[#This Row],[datatype]]&amp;"_"&amp;COL_SIZES[[#This Row],[column_prec]]&amp;"_"&amp;COL_SIZES[[#This Row],[col_len]]</f>
        <v>int_10_4</v>
      </c>
      <c r="B9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2" s="113">
        <f>VLOOKUP(A982,DBMS_TYPE_SIZES[],2,FALSE)</f>
        <v>9</v>
      </c>
      <c r="D982" s="113">
        <f>VLOOKUP(A982,DBMS_TYPE_SIZES[],3,FALSE)</f>
        <v>4</v>
      </c>
      <c r="E982" s="114">
        <f>VLOOKUP(A982,DBMS_TYPE_SIZES[],4,FALSE)</f>
        <v>9</v>
      </c>
      <c r="F982" t="s">
        <v>162</v>
      </c>
      <c r="G982" t="s">
        <v>812</v>
      </c>
      <c r="H982" t="s">
        <v>20</v>
      </c>
      <c r="I982">
        <v>10</v>
      </c>
      <c r="J982">
        <v>4</v>
      </c>
    </row>
    <row r="983" spans="1:10">
      <c r="A983" s="112" t="str">
        <f>COL_SIZES[[#This Row],[datatype]]&amp;"_"&amp;COL_SIZES[[#This Row],[column_prec]]&amp;"_"&amp;COL_SIZES[[#This Row],[col_len]]</f>
        <v>datetime_23_8</v>
      </c>
      <c r="B9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83" s="113">
        <f>VLOOKUP(A983,DBMS_TYPE_SIZES[],2,FALSE)</f>
        <v>7</v>
      </c>
      <c r="D983" s="113">
        <f>VLOOKUP(A983,DBMS_TYPE_SIZES[],3,FALSE)</f>
        <v>8</v>
      </c>
      <c r="E983" s="114">
        <f>VLOOKUP(A983,DBMS_TYPE_SIZES[],4,FALSE)</f>
        <v>10</v>
      </c>
      <c r="F983" t="s">
        <v>162</v>
      </c>
      <c r="G983" t="s">
        <v>816</v>
      </c>
      <c r="H983" t="s">
        <v>22</v>
      </c>
      <c r="I983">
        <v>23</v>
      </c>
      <c r="J983">
        <v>8</v>
      </c>
    </row>
    <row r="984" spans="1:10">
      <c r="A984" s="112" t="str">
        <f>COL_SIZES[[#This Row],[datatype]]&amp;"_"&amp;COL_SIZES[[#This Row],[column_prec]]&amp;"_"&amp;COL_SIZES[[#This Row],[col_len]]</f>
        <v>int_10_4</v>
      </c>
      <c r="B9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4" s="113">
        <f>VLOOKUP(A984,DBMS_TYPE_SIZES[],2,FALSE)</f>
        <v>9</v>
      </c>
      <c r="D984" s="113">
        <f>VLOOKUP(A984,DBMS_TYPE_SIZES[],3,FALSE)</f>
        <v>4</v>
      </c>
      <c r="E984" s="114">
        <f>VLOOKUP(A984,DBMS_TYPE_SIZES[],4,FALSE)</f>
        <v>9</v>
      </c>
      <c r="F984" t="s">
        <v>162</v>
      </c>
      <c r="G984" t="s">
        <v>817</v>
      </c>
      <c r="H984" t="s">
        <v>20</v>
      </c>
      <c r="I984">
        <v>10</v>
      </c>
      <c r="J984">
        <v>4</v>
      </c>
    </row>
    <row r="985" spans="1:10">
      <c r="A985" s="112" t="str">
        <f>COL_SIZES[[#This Row],[datatype]]&amp;"_"&amp;COL_SIZES[[#This Row],[column_prec]]&amp;"_"&amp;COL_SIZES[[#This Row],[col_len]]</f>
        <v>int_10_4</v>
      </c>
      <c r="B9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5" s="113">
        <f>VLOOKUP(A985,DBMS_TYPE_SIZES[],2,FALSE)</f>
        <v>9</v>
      </c>
      <c r="D985" s="113">
        <f>VLOOKUP(A985,DBMS_TYPE_SIZES[],3,FALSE)</f>
        <v>4</v>
      </c>
      <c r="E985" s="114">
        <f>VLOOKUP(A985,DBMS_TYPE_SIZES[],4,FALSE)</f>
        <v>9</v>
      </c>
      <c r="F985" t="s">
        <v>162</v>
      </c>
      <c r="G985" t="s">
        <v>146</v>
      </c>
      <c r="H985" t="s">
        <v>20</v>
      </c>
      <c r="I985">
        <v>10</v>
      </c>
      <c r="J985">
        <v>4</v>
      </c>
    </row>
    <row r="986" spans="1:10">
      <c r="A986" s="112" t="str">
        <f>COL_SIZES[[#This Row],[datatype]]&amp;"_"&amp;COL_SIZES[[#This Row],[column_prec]]&amp;"_"&amp;COL_SIZES[[#This Row],[col_len]]</f>
        <v>int_10_4</v>
      </c>
      <c r="B9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6" s="113">
        <f>VLOOKUP(A986,DBMS_TYPE_SIZES[],2,FALSE)</f>
        <v>9</v>
      </c>
      <c r="D986" s="113">
        <f>VLOOKUP(A986,DBMS_TYPE_SIZES[],3,FALSE)</f>
        <v>4</v>
      </c>
      <c r="E986" s="114">
        <f>VLOOKUP(A986,DBMS_TYPE_SIZES[],4,FALSE)</f>
        <v>9</v>
      </c>
      <c r="F986" t="s">
        <v>162</v>
      </c>
      <c r="G986" t="s">
        <v>164</v>
      </c>
      <c r="H986" t="s">
        <v>20</v>
      </c>
      <c r="I986">
        <v>10</v>
      </c>
      <c r="J986">
        <v>4</v>
      </c>
    </row>
    <row r="987" spans="1:10">
      <c r="A987" s="112" t="str">
        <f>COL_SIZES[[#This Row],[datatype]]&amp;"_"&amp;COL_SIZES[[#This Row],[column_prec]]&amp;"_"&amp;COL_SIZES[[#This Row],[col_len]]</f>
        <v>int_10_4</v>
      </c>
      <c r="B9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7" s="113">
        <f>VLOOKUP(A987,DBMS_TYPE_SIZES[],2,FALSE)</f>
        <v>9</v>
      </c>
      <c r="D987" s="113">
        <f>VLOOKUP(A987,DBMS_TYPE_SIZES[],3,FALSE)</f>
        <v>4</v>
      </c>
      <c r="E987" s="114">
        <f>VLOOKUP(A987,DBMS_TYPE_SIZES[],4,FALSE)</f>
        <v>9</v>
      </c>
      <c r="F987" t="s">
        <v>165</v>
      </c>
      <c r="G987" t="s">
        <v>156</v>
      </c>
      <c r="H987" t="s">
        <v>20</v>
      </c>
      <c r="I987">
        <v>10</v>
      </c>
      <c r="J987">
        <v>4</v>
      </c>
    </row>
    <row r="988" spans="1:10">
      <c r="A988" s="112" t="str">
        <f>COL_SIZES[[#This Row],[datatype]]&amp;"_"&amp;COL_SIZES[[#This Row],[column_prec]]&amp;"_"&amp;COL_SIZES[[#This Row],[col_len]]</f>
        <v>datetime_23_8</v>
      </c>
      <c r="B98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88" s="113">
        <f>VLOOKUP(A988,DBMS_TYPE_SIZES[],2,FALSE)</f>
        <v>7</v>
      </c>
      <c r="D988" s="113">
        <f>VLOOKUP(A988,DBMS_TYPE_SIZES[],3,FALSE)</f>
        <v>8</v>
      </c>
      <c r="E988" s="114">
        <f>VLOOKUP(A988,DBMS_TYPE_SIZES[],4,FALSE)</f>
        <v>10</v>
      </c>
      <c r="F988" t="s">
        <v>165</v>
      </c>
      <c r="G988" t="s">
        <v>679</v>
      </c>
      <c r="H988" t="s">
        <v>22</v>
      </c>
      <c r="I988">
        <v>23</v>
      </c>
      <c r="J988">
        <v>8</v>
      </c>
    </row>
    <row r="989" spans="1:10">
      <c r="A989" s="112" t="str">
        <f>COL_SIZES[[#This Row],[datatype]]&amp;"_"&amp;COL_SIZES[[#This Row],[column_prec]]&amp;"_"&amp;COL_SIZES[[#This Row],[col_len]]</f>
        <v>int_10_4</v>
      </c>
      <c r="B9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89" s="113">
        <f>VLOOKUP(A989,DBMS_TYPE_SIZES[],2,FALSE)</f>
        <v>9</v>
      </c>
      <c r="D989" s="113">
        <f>VLOOKUP(A989,DBMS_TYPE_SIZES[],3,FALSE)</f>
        <v>4</v>
      </c>
      <c r="E989" s="114">
        <f>VLOOKUP(A989,DBMS_TYPE_SIZES[],4,FALSE)</f>
        <v>9</v>
      </c>
      <c r="F989" t="s">
        <v>165</v>
      </c>
      <c r="G989" t="s">
        <v>802</v>
      </c>
      <c r="H989" t="s">
        <v>20</v>
      </c>
      <c r="I989">
        <v>10</v>
      </c>
      <c r="J989">
        <v>4</v>
      </c>
    </row>
    <row r="990" spans="1:10">
      <c r="A990" s="112" t="str">
        <f>COL_SIZES[[#This Row],[datatype]]&amp;"_"&amp;COL_SIZES[[#This Row],[column_prec]]&amp;"_"&amp;COL_SIZES[[#This Row],[col_len]]</f>
        <v>int_10_4</v>
      </c>
      <c r="B9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0" s="113">
        <f>VLOOKUP(A990,DBMS_TYPE_SIZES[],2,FALSE)</f>
        <v>9</v>
      </c>
      <c r="D990" s="113">
        <f>VLOOKUP(A990,DBMS_TYPE_SIZES[],3,FALSE)</f>
        <v>4</v>
      </c>
      <c r="E990" s="114">
        <f>VLOOKUP(A990,DBMS_TYPE_SIZES[],4,FALSE)</f>
        <v>9</v>
      </c>
      <c r="F990" t="s">
        <v>165</v>
      </c>
      <c r="G990" t="s">
        <v>154</v>
      </c>
      <c r="H990" t="s">
        <v>20</v>
      </c>
      <c r="I990">
        <v>10</v>
      </c>
      <c r="J990">
        <v>4</v>
      </c>
    </row>
    <row r="991" spans="1:10">
      <c r="A991" s="112" t="str">
        <f>COL_SIZES[[#This Row],[datatype]]&amp;"_"&amp;COL_SIZES[[#This Row],[column_prec]]&amp;"_"&amp;COL_SIZES[[#This Row],[col_len]]</f>
        <v>int_10_4</v>
      </c>
      <c r="B9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1" s="113">
        <f>VLOOKUP(A991,DBMS_TYPE_SIZES[],2,FALSE)</f>
        <v>9</v>
      </c>
      <c r="D991" s="113">
        <f>VLOOKUP(A991,DBMS_TYPE_SIZES[],3,FALSE)</f>
        <v>4</v>
      </c>
      <c r="E991" s="114">
        <f>VLOOKUP(A991,DBMS_TYPE_SIZES[],4,FALSE)</f>
        <v>9</v>
      </c>
      <c r="F991" t="s">
        <v>165</v>
      </c>
      <c r="G991" t="s">
        <v>89</v>
      </c>
      <c r="H991" t="s">
        <v>20</v>
      </c>
      <c r="I991">
        <v>10</v>
      </c>
      <c r="J991">
        <v>4</v>
      </c>
    </row>
    <row r="992" spans="1:10">
      <c r="A992" s="112" t="str">
        <f>COL_SIZES[[#This Row],[datatype]]&amp;"_"&amp;COL_SIZES[[#This Row],[column_prec]]&amp;"_"&amp;COL_SIZES[[#This Row],[col_len]]</f>
        <v>int_10_4</v>
      </c>
      <c r="B9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2" s="113">
        <f>VLOOKUP(A992,DBMS_TYPE_SIZES[],2,FALSE)</f>
        <v>9</v>
      </c>
      <c r="D992" s="113">
        <f>VLOOKUP(A992,DBMS_TYPE_SIZES[],3,FALSE)</f>
        <v>4</v>
      </c>
      <c r="E992" s="114">
        <f>VLOOKUP(A992,DBMS_TYPE_SIZES[],4,FALSE)</f>
        <v>9</v>
      </c>
      <c r="F992" t="s">
        <v>165</v>
      </c>
      <c r="G992" t="s">
        <v>803</v>
      </c>
      <c r="H992" t="s">
        <v>20</v>
      </c>
      <c r="I992">
        <v>10</v>
      </c>
      <c r="J992">
        <v>4</v>
      </c>
    </row>
    <row r="993" spans="1:10">
      <c r="A993" s="112" t="str">
        <f>COL_SIZES[[#This Row],[datatype]]&amp;"_"&amp;COL_SIZES[[#This Row],[column_prec]]&amp;"_"&amp;COL_SIZES[[#This Row],[col_len]]</f>
        <v>int_10_4</v>
      </c>
      <c r="B9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3" s="113">
        <f>VLOOKUP(A993,DBMS_TYPE_SIZES[],2,FALSE)</f>
        <v>9</v>
      </c>
      <c r="D993" s="113">
        <f>VLOOKUP(A993,DBMS_TYPE_SIZES[],3,FALSE)</f>
        <v>4</v>
      </c>
      <c r="E993" s="114">
        <f>VLOOKUP(A993,DBMS_TYPE_SIZES[],4,FALSE)</f>
        <v>9</v>
      </c>
      <c r="F993" t="s">
        <v>165</v>
      </c>
      <c r="G993" t="s">
        <v>804</v>
      </c>
      <c r="H993" t="s">
        <v>20</v>
      </c>
      <c r="I993">
        <v>10</v>
      </c>
      <c r="J993">
        <v>4</v>
      </c>
    </row>
    <row r="994" spans="1:10">
      <c r="A994" s="112" t="str">
        <f>COL_SIZES[[#This Row],[datatype]]&amp;"_"&amp;COL_SIZES[[#This Row],[column_prec]]&amp;"_"&amp;COL_SIZES[[#This Row],[col_len]]</f>
        <v>int_10_4</v>
      </c>
      <c r="B9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4" s="113">
        <f>VLOOKUP(A994,DBMS_TYPE_SIZES[],2,FALSE)</f>
        <v>9</v>
      </c>
      <c r="D994" s="113">
        <f>VLOOKUP(A994,DBMS_TYPE_SIZES[],3,FALSE)</f>
        <v>4</v>
      </c>
      <c r="E994" s="114">
        <f>VLOOKUP(A994,DBMS_TYPE_SIZES[],4,FALSE)</f>
        <v>9</v>
      </c>
      <c r="F994" t="s">
        <v>165</v>
      </c>
      <c r="G994" t="s">
        <v>152</v>
      </c>
      <c r="H994" t="s">
        <v>20</v>
      </c>
      <c r="I994">
        <v>10</v>
      </c>
      <c r="J994">
        <v>4</v>
      </c>
    </row>
    <row r="995" spans="1:10">
      <c r="A995" s="112" t="str">
        <f>COL_SIZES[[#This Row],[datatype]]&amp;"_"&amp;COL_SIZES[[#This Row],[column_prec]]&amp;"_"&amp;COL_SIZES[[#This Row],[col_len]]</f>
        <v>varchar_0_255</v>
      </c>
      <c r="B99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95" s="113">
        <f>VLOOKUP(A995,DBMS_TYPE_SIZES[],2,FALSE)</f>
        <v>255</v>
      </c>
      <c r="D995" s="113">
        <f>VLOOKUP(A995,DBMS_TYPE_SIZES[],3,FALSE)</f>
        <v>255</v>
      </c>
      <c r="E995" s="114">
        <f>VLOOKUP(A995,DBMS_TYPE_SIZES[],4,FALSE)</f>
        <v>257</v>
      </c>
      <c r="F995" t="s">
        <v>165</v>
      </c>
      <c r="G995" t="s">
        <v>805</v>
      </c>
      <c r="H995" t="s">
        <v>92</v>
      </c>
      <c r="I995">
        <v>0</v>
      </c>
      <c r="J995">
        <v>255</v>
      </c>
    </row>
    <row r="996" spans="1:10">
      <c r="A996" s="112" t="str">
        <f>COL_SIZES[[#This Row],[datatype]]&amp;"_"&amp;COL_SIZES[[#This Row],[column_prec]]&amp;"_"&amp;COL_SIZES[[#This Row],[col_len]]</f>
        <v>varchar_0_255</v>
      </c>
      <c r="B99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996" s="113">
        <f>VLOOKUP(A996,DBMS_TYPE_SIZES[],2,FALSE)</f>
        <v>255</v>
      </c>
      <c r="D996" s="113">
        <f>VLOOKUP(A996,DBMS_TYPE_SIZES[],3,FALSE)</f>
        <v>255</v>
      </c>
      <c r="E996" s="114">
        <f>VLOOKUP(A996,DBMS_TYPE_SIZES[],4,FALSE)</f>
        <v>257</v>
      </c>
      <c r="F996" t="s">
        <v>165</v>
      </c>
      <c r="G996" t="s">
        <v>806</v>
      </c>
      <c r="H996" t="s">
        <v>92</v>
      </c>
      <c r="I996">
        <v>0</v>
      </c>
      <c r="J996">
        <v>255</v>
      </c>
    </row>
    <row r="997" spans="1:10">
      <c r="A997" s="112" t="str">
        <f>COL_SIZES[[#This Row],[datatype]]&amp;"_"&amp;COL_SIZES[[#This Row],[column_prec]]&amp;"_"&amp;COL_SIZES[[#This Row],[col_len]]</f>
        <v>bigint_19_8</v>
      </c>
      <c r="B99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97" s="113">
        <f>VLOOKUP(A997,DBMS_TYPE_SIZES[],2,FALSE)</f>
        <v>9</v>
      </c>
      <c r="D997" s="113">
        <f>VLOOKUP(A997,DBMS_TYPE_SIZES[],3,FALSE)</f>
        <v>8</v>
      </c>
      <c r="E997" s="114">
        <f>VLOOKUP(A997,DBMS_TYPE_SIZES[],4,FALSE)</f>
        <v>9</v>
      </c>
      <c r="F997" t="s">
        <v>165</v>
      </c>
      <c r="G997" t="s">
        <v>818</v>
      </c>
      <c r="H997" t="s">
        <v>19</v>
      </c>
      <c r="I997">
        <v>19</v>
      </c>
      <c r="J997">
        <v>8</v>
      </c>
    </row>
    <row r="998" spans="1:10">
      <c r="A998" s="112" t="str">
        <f>COL_SIZES[[#This Row],[datatype]]&amp;"_"&amp;COL_SIZES[[#This Row],[column_prec]]&amp;"_"&amp;COL_SIZES[[#This Row],[col_len]]</f>
        <v>datetime_23_8</v>
      </c>
      <c r="B9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998" s="113">
        <f>VLOOKUP(A998,DBMS_TYPE_SIZES[],2,FALSE)</f>
        <v>7</v>
      </c>
      <c r="D998" s="113">
        <f>VLOOKUP(A998,DBMS_TYPE_SIZES[],3,FALSE)</f>
        <v>8</v>
      </c>
      <c r="E998" s="114">
        <f>VLOOKUP(A998,DBMS_TYPE_SIZES[],4,FALSE)</f>
        <v>10</v>
      </c>
      <c r="F998" t="s">
        <v>165</v>
      </c>
      <c r="G998" t="s">
        <v>819</v>
      </c>
      <c r="H998" t="s">
        <v>22</v>
      </c>
      <c r="I998">
        <v>23</v>
      </c>
      <c r="J998">
        <v>8</v>
      </c>
    </row>
    <row r="999" spans="1:10">
      <c r="A999" s="112" t="str">
        <f>COL_SIZES[[#This Row],[datatype]]&amp;"_"&amp;COL_SIZES[[#This Row],[column_prec]]&amp;"_"&amp;COL_SIZES[[#This Row],[col_len]]</f>
        <v>int_10_4</v>
      </c>
      <c r="B9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999" s="113">
        <f>VLOOKUP(A999,DBMS_TYPE_SIZES[],2,FALSE)</f>
        <v>9</v>
      </c>
      <c r="D999" s="113">
        <f>VLOOKUP(A999,DBMS_TYPE_SIZES[],3,FALSE)</f>
        <v>4</v>
      </c>
      <c r="E999" s="114">
        <f>VLOOKUP(A999,DBMS_TYPE_SIZES[],4,FALSE)</f>
        <v>9</v>
      </c>
      <c r="F999" t="s">
        <v>165</v>
      </c>
      <c r="G999" t="s">
        <v>807</v>
      </c>
      <c r="H999" t="s">
        <v>20</v>
      </c>
      <c r="I999">
        <v>10</v>
      </c>
      <c r="J999">
        <v>4</v>
      </c>
    </row>
    <row r="1000" spans="1:10">
      <c r="A1000" s="112" t="str">
        <f>COL_SIZES[[#This Row],[datatype]]&amp;"_"&amp;COL_SIZES[[#This Row],[column_prec]]&amp;"_"&amp;COL_SIZES[[#This Row],[col_len]]</f>
        <v>bigint_19_8</v>
      </c>
      <c r="B100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00" s="113">
        <f>VLOOKUP(A1000,DBMS_TYPE_SIZES[],2,FALSE)</f>
        <v>9</v>
      </c>
      <c r="D1000" s="113">
        <f>VLOOKUP(A1000,DBMS_TYPE_SIZES[],3,FALSE)</f>
        <v>8</v>
      </c>
      <c r="E1000" s="114">
        <f>VLOOKUP(A1000,DBMS_TYPE_SIZES[],4,FALSE)</f>
        <v>9</v>
      </c>
      <c r="F1000" t="s">
        <v>165</v>
      </c>
      <c r="G1000" t="s">
        <v>122</v>
      </c>
      <c r="H1000" t="s">
        <v>19</v>
      </c>
      <c r="I1000">
        <v>19</v>
      </c>
      <c r="J1000">
        <v>8</v>
      </c>
    </row>
    <row r="1001" spans="1:10">
      <c r="A1001" s="112" t="str">
        <f>COL_SIZES[[#This Row],[datatype]]&amp;"_"&amp;COL_SIZES[[#This Row],[column_prec]]&amp;"_"&amp;COL_SIZES[[#This Row],[col_len]]</f>
        <v>int_10_4</v>
      </c>
      <c r="B10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01" s="113">
        <f>VLOOKUP(A1001,DBMS_TYPE_SIZES[],2,FALSE)</f>
        <v>9</v>
      </c>
      <c r="D1001" s="113">
        <f>VLOOKUP(A1001,DBMS_TYPE_SIZES[],3,FALSE)</f>
        <v>4</v>
      </c>
      <c r="E1001" s="114">
        <f>VLOOKUP(A1001,DBMS_TYPE_SIZES[],4,FALSE)</f>
        <v>9</v>
      </c>
      <c r="F1001" t="s">
        <v>165</v>
      </c>
      <c r="G1001" t="s">
        <v>123</v>
      </c>
      <c r="H1001" t="s">
        <v>20</v>
      </c>
      <c r="I1001">
        <v>10</v>
      </c>
      <c r="J1001">
        <v>4</v>
      </c>
    </row>
    <row r="1002" spans="1:10">
      <c r="A1002" s="112" t="str">
        <f>COL_SIZES[[#This Row],[datatype]]&amp;"_"&amp;COL_SIZES[[#This Row],[column_prec]]&amp;"_"&amp;COL_SIZES[[#This Row],[col_len]]</f>
        <v>int_10_4</v>
      </c>
      <c r="B10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02" s="113">
        <f>VLOOKUP(A1002,DBMS_TYPE_SIZES[],2,FALSE)</f>
        <v>9</v>
      </c>
      <c r="D1002" s="113">
        <f>VLOOKUP(A1002,DBMS_TYPE_SIZES[],3,FALSE)</f>
        <v>4</v>
      </c>
      <c r="E1002" s="114">
        <f>VLOOKUP(A1002,DBMS_TYPE_SIZES[],4,FALSE)</f>
        <v>9</v>
      </c>
      <c r="F1002" t="s">
        <v>165</v>
      </c>
      <c r="G1002" t="s">
        <v>808</v>
      </c>
      <c r="H1002" t="s">
        <v>20</v>
      </c>
      <c r="I1002">
        <v>10</v>
      </c>
      <c r="J1002">
        <v>4</v>
      </c>
    </row>
    <row r="1003" spans="1:10">
      <c r="A1003" s="112" t="str">
        <f>COL_SIZES[[#This Row],[datatype]]&amp;"_"&amp;COL_SIZES[[#This Row],[column_prec]]&amp;"_"&amp;COL_SIZES[[#This Row],[col_len]]</f>
        <v>datetime_23_8</v>
      </c>
      <c r="B100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03" s="113">
        <f>VLOOKUP(A1003,DBMS_TYPE_SIZES[],2,FALSE)</f>
        <v>7</v>
      </c>
      <c r="D1003" s="113">
        <f>VLOOKUP(A1003,DBMS_TYPE_SIZES[],3,FALSE)</f>
        <v>8</v>
      </c>
      <c r="E1003" s="114">
        <f>VLOOKUP(A1003,DBMS_TYPE_SIZES[],4,FALSE)</f>
        <v>10</v>
      </c>
      <c r="F1003" t="s">
        <v>165</v>
      </c>
      <c r="G1003" t="s">
        <v>809</v>
      </c>
      <c r="H1003" t="s">
        <v>22</v>
      </c>
      <c r="I1003">
        <v>23</v>
      </c>
      <c r="J1003">
        <v>8</v>
      </c>
    </row>
    <row r="1004" spans="1:10">
      <c r="A1004" s="112" t="str">
        <f>COL_SIZES[[#This Row],[datatype]]&amp;"_"&amp;COL_SIZES[[#This Row],[column_prec]]&amp;"_"&amp;COL_SIZES[[#This Row],[col_len]]</f>
        <v>bigint_19_8</v>
      </c>
      <c r="B100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04" s="113">
        <f>VLOOKUP(A1004,DBMS_TYPE_SIZES[],2,FALSE)</f>
        <v>9</v>
      </c>
      <c r="D1004" s="113">
        <f>VLOOKUP(A1004,DBMS_TYPE_SIZES[],3,FALSE)</f>
        <v>8</v>
      </c>
      <c r="E1004" s="114">
        <f>VLOOKUP(A1004,DBMS_TYPE_SIZES[],4,FALSE)</f>
        <v>9</v>
      </c>
      <c r="F1004" t="s">
        <v>165</v>
      </c>
      <c r="G1004" t="s">
        <v>124</v>
      </c>
      <c r="H1004" t="s">
        <v>19</v>
      </c>
      <c r="I1004">
        <v>19</v>
      </c>
      <c r="J1004">
        <v>8</v>
      </c>
    </row>
    <row r="1005" spans="1:10">
      <c r="A1005" s="112" t="str">
        <f>COL_SIZES[[#This Row],[datatype]]&amp;"_"&amp;COL_SIZES[[#This Row],[column_prec]]&amp;"_"&amp;COL_SIZES[[#This Row],[col_len]]</f>
        <v>numeric_16_9</v>
      </c>
      <c r="B100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005" s="113">
        <f>VLOOKUP(A1005,DBMS_TYPE_SIZES[],2,FALSE)</f>
        <v>9</v>
      </c>
      <c r="D1005" s="113">
        <f>VLOOKUP(A1005,DBMS_TYPE_SIZES[],3,FALSE)</f>
        <v>9</v>
      </c>
      <c r="E1005" s="114">
        <f>VLOOKUP(A1005,DBMS_TYPE_SIZES[],4,FALSE)</f>
        <v>9</v>
      </c>
      <c r="F1005" t="s">
        <v>165</v>
      </c>
      <c r="G1005" t="s">
        <v>102</v>
      </c>
      <c r="H1005" t="s">
        <v>67</v>
      </c>
      <c r="I1005">
        <v>16</v>
      </c>
      <c r="J1005">
        <v>9</v>
      </c>
    </row>
    <row r="1006" spans="1:10">
      <c r="A1006" s="112" t="str">
        <f>COL_SIZES[[#This Row],[datatype]]&amp;"_"&amp;COL_SIZES[[#This Row],[column_prec]]&amp;"_"&amp;COL_SIZES[[#This Row],[col_len]]</f>
        <v>numeric_19_9</v>
      </c>
      <c r="B100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006" s="113">
        <f>VLOOKUP(A1006,DBMS_TYPE_SIZES[],2,FALSE)</f>
        <v>9</v>
      </c>
      <c r="D1006" s="113">
        <f>VLOOKUP(A1006,DBMS_TYPE_SIZES[],3,FALSE)</f>
        <v>9</v>
      </c>
      <c r="E1006" s="114">
        <f>VLOOKUP(A1006,DBMS_TYPE_SIZES[],4,FALSE)</f>
        <v>9</v>
      </c>
      <c r="F1006" t="s">
        <v>165</v>
      </c>
      <c r="G1006" t="s">
        <v>163</v>
      </c>
      <c r="H1006" t="s">
        <v>67</v>
      </c>
      <c r="I1006">
        <v>19</v>
      </c>
      <c r="J1006">
        <v>9</v>
      </c>
    </row>
    <row r="1007" spans="1:10">
      <c r="A1007" s="112" t="str">
        <f>COL_SIZES[[#This Row],[datatype]]&amp;"_"&amp;COL_SIZES[[#This Row],[column_prec]]&amp;"_"&amp;COL_SIZES[[#This Row],[col_len]]</f>
        <v>varchar_0_50</v>
      </c>
      <c r="B100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07" s="113">
        <f>VLOOKUP(A1007,DBMS_TYPE_SIZES[],2,FALSE)</f>
        <v>50</v>
      </c>
      <c r="D1007" s="113">
        <f>VLOOKUP(A1007,DBMS_TYPE_SIZES[],3,FALSE)</f>
        <v>50</v>
      </c>
      <c r="E1007" s="114">
        <f>VLOOKUP(A1007,DBMS_TYPE_SIZES[],4,FALSE)</f>
        <v>52</v>
      </c>
      <c r="F1007" t="s">
        <v>165</v>
      </c>
      <c r="G1007" t="s">
        <v>130</v>
      </c>
      <c r="H1007" t="s">
        <v>92</v>
      </c>
      <c r="I1007">
        <v>0</v>
      </c>
      <c r="J1007">
        <v>50</v>
      </c>
    </row>
    <row r="1008" spans="1:10">
      <c r="A1008" s="112" t="str">
        <f>COL_SIZES[[#This Row],[datatype]]&amp;"_"&amp;COL_SIZES[[#This Row],[column_prec]]&amp;"_"&amp;COL_SIZES[[#This Row],[col_len]]</f>
        <v>int_10_4</v>
      </c>
      <c r="B10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08" s="113">
        <f>VLOOKUP(A1008,DBMS_TYPE_SIZES[],2,FALSE)</f>
        <v>9</v>
      </c>
      <c r="D1008" s="113">
        <f>VLOOKUP(A1008,DBMS_TYPE_SIZES[],3,FALSE)</f>
        <v>4</v>
      </c>
      <c r="E1008" s="114">
        <f>VLOOKUP(A1008,DBMS_TYPE_SIZES[],4,FALSE)</f>
        <v>9</v>
      </c>
      <c r="F1008" t="s">
        <v>165</v>
      </c>
      <c r="G1008" t="s">
        <v>820</v>
      </c>
      <c r="H1008" t="s">
        <v>20</v>
      </c>
      <c r="I1008">
        <v>10</v>
      </c>
      <c r="J1008">
        <v>4</v>
      </c>
    </row>
    <row r="1009" spans="1:10">
      <c r="A1009" s="112" t="str">
        <f>COL_SIZES[[#This Row],[datatype]]&amp;"_"&amp;COL_SIZES[[#This Row],[column_prec]]&amp;"_"&amp;COL_SIZES[[#This Row],[col_len]]</f>
        <v>varchar_0_50</v>
      </c>
      <c r="B100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09" s="113">
        <f>VLOOKUP(A1009,DBMS_TYPE_SIZES[],2,FALSE)</f>
        <v>50</v>
      </c>
      <c r="D1009" s="113">
        <f>VLOOKUP(A1009,DBMS_TYPE_SIZES[],3,FALSE)</f>
        <v>50</v>
      </c>
      <c r="E1009" s="114">
        <f>VLOOKUP(A1009,DBMS_TYPE_SIZES[],4,FALSE)</f>
        <v>52</v>
      </c>
      <c r="F1009" t="s">
        <v>165</v>
      </c>
      <c r="G1009" t="s">
        <v>131</v>
      </c>
      <c r="H1009" t="s">
        <v>92</v>
      </c>
      <c r="I1009">
        <v>0</v>
      </c>
      <c r="J1009">
        <v>50</v>
      </c>
    </row>
    <row r="1010" spans="1:10">
      <c r="A1010" s="112" t="str">
        <f>COL_SIZES[[#This Row],[datatype]]&amp;"_"&amp;COL_SIZES[[#This Row],[column_prec]]&amp;"_"&amp;COL_SIZES[[#This Row],[col_len]]</f>
        <v>int_10_4</v>
      </c>
      <c r="B10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0" s="113">
        <f>VLOOKUP(A1010,DBMS_TYPE_SIZES[],2,FALSE)</f>
        <v>9</v>
      </c>
      <c r="D1010" s="113">
        <f>VLOOKUP(A1010,DBMS_TYPE_SIZES[],3,FALSE)</f>
        <v>4</v>
      </c>
      <c r="E1010" s="114">
        <f>VLOOKUP(A1010,DBMS_TYPE_SIZES[],4,FALSE)</f>
        <v>9</v>
      </c>
      <c r="F1010" t="s">
        <v>165</v>
      </c>
      <c r="G1010" t="s">
        <v>821</v>
      </c>
      <c r="H1010" t="s">
        <v>20</v>
      </c>
      <c r="I1010">
        <v>10</v>
      </c>
      <c r="J1010">
        <v>4</v>
      </c>
    </row>
    <row r="1011" spans="1:10">
      <c r="A1011" s="112" t="str">
        <f>COL_SIZES[[#This Row],[datatype]]&amp;"_"&amp;COL_SIZES[[#This Row],[column_prec]]&amp;"_"&amp;COL_SIZES[[#This Row],[col_len]]</f>
        <v>varchar_0_50</v>
      </c>
      <c r="B101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11" s="113">
        <f>VLOOKUP(A1011,DBMS_TYPE_SIZES[],2,FALSE)</f>
        <v>50</v>
      </c>
      <c r="D1011" s="113">
        <f>VLOOKUP(A1011,DBMS_TYPE_SIZES[],3,FALSE)</f>
        <v>50</v>
      </c>
      <c r="E1011" s="114">
        <f>VLOOKUP(A1011,DBMS_TYPE_SIZES[],4,FALSE)</f>
        <v>52</v>
      </c>
      <c r="F1011" t="s">
        <v>165</v>
      </c>
      <c r="G1011" t="s">
        <v>132</v>
      </c>
      <c r="H1011" t="s">
        <v>92</v>
      </c>
      <c r="I1011">
        <v>0</v>
      </c>
      <c r="J1011">
        <v>50</v>
      </c>
    </row>
    <row r="1012" spans="1:10">
      <c r="A1012" s="112" t="str">
        <f>COL_SIZES[[#This Row],[datatype]]&amp;"_"&amp;COL_SIZES[[#This Row],[column_prec]]&amp;"_"&amp;COL_SIZES[[#This Row],[col_len]]</f>
        <v>varchar_0_50</v>
      </c>
      <c r="B101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12" s="113">
        <f>VLOOKUP(A1012,DBMS_TYPE_SIZES[],2,FALSE)</f>
        <v>50</v>
      </c>
      <c r="D1012" s="113">
        <f>VLOOKUP(A1012,DBMS_TYPE_SIZES[],3,FALSE)</f>
        <v>50</v>
      </c>
      <c r="E1012" s="114">
        <f>VLOOKUP(A1012,DBMS_TYPE_SIZES[],4,FALSE)</f>
        <v>52</v>
      </c>
      <c r="F1012" t="s">
        <v>165</v>
      </c>
      <c r="G1012" t="s">
        <v>127</v>
      </c>
      <c r="H1012" t="s">
        <v>92</v>
      </c>
      <c r="I1012">
        <v>0</v>
      </c>
      <c r="J1012">
        <v>50</v>
      </c>
    </row>
    <row r="1013" spans="1:10">
      <c r="A1013" s="112" t="str">
        <f>COL_SIZES[[#This Row],[datatype]]&amp;"_"&amp;COL_SIZES[[#This Row],[column_prec]]&amp;"_"&amp;COL_SIZES[[#This Row],[col_len]]</f>
        <v>int_10_4</v>
      </c>
      <c r="B10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3" s="113">
        <f>VLOOKUP(A1013,DBMS_TYPE_SIZES[],2,FALSE)</f>
        <v>9</v>
      </c>
      <c r="D1013" s="113">
        <f>VLOOKUP(A1013,DBMS_TYPE_SIZES[],3,FALSE)</f>
        <v>4</v>
      </c>
      <c r="E1013" s="114">
        <f>VLOOKUP(A1013,DBMS_TYPE_SIZES[],4,FALSE)</f>
        <v>9</v>
      </c>
      <c r="F1013" t="s">
        <v>165</v>
      </c>
      <c r="G1013" t="s">
        <v>72</v>
      </c>
      <c r="H1013" t="s">
        <v>20</v>
      </c>
      <c r="I1013">
        <v>10</v>
      </c>
      <c r="J1013">
        <v>4</v>
      </c>
    </row>
    <row r="1014" spans="1:10">
      <c r="A1014" s="112" t="str">
        <f>COL_SIZES[[#This Row],[datatype]]&amp;"_"&amp;COL_SIZES[[#This Row],[column_prec]]&amp;"_"&amp;COL_SIZES[[#This Row],[col_len]]</f>
        <v>int_10_4</v>
      </c>
      <c r="B10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4" s="113">
        <f>VLOOKUP(A1014,DBMS_TYPE_SIZES[],2,FALSE)</f>
        <v>9</v>
      </c>
      <c r="D1014" s="113">
        <f>VLOOKUP(A1014,DBMS_TYPE_SIZES[],3,FALSE)</f>
        <v>4</v>
      </c>
      <c r="E1014" s="114">
        <f>VLOOKUP(A1014,DBMS_TYPE_SIZES[],4,FALSE)</f>
        <v>9</v>
      </c>
      <c r="F1014" t="s">
        <v>165</v>
      </c>
      <c r="G1014" t="s">
        <v>812</v>
      </c>
      <c r="H1014" t="s">
        <v>20</v>
      </c>
      <c r="I1014">
        <v>10</v>
      </c>
      <c r="J1014">
        <v>4</v>
      </c>
    </row>
    <row r="1015" spans="1:10">
      <c r="A1015" s="112" t="str">
        <f>COL_SIZES[[#This Row],[datatype]]&amp;"_"&amp;COL_SIZES[[#This Row],[column_prec]]&amp;"_"&amp;COL_SIZES[[#This Row],[col_len]]</f>
        <v>datetime_23_8</v>
      </c>
      <c r="B10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15" s="113">
        <f>VLOOKUP(A1015,DBMS_TYPE_SIZES[],2,FALSE)</f>
        <v>7</v>
      </c>
      <c r="D1015" s="113">
        <f>VLOOKUP(A1015,DBMS_TYPE_SIZES[],3,FALSE)</f>
        <v>8</v>
      </c>
      <c r="E1015" s="114">
        <f>VLOOKUP(A1015,DBMS_TYPE_SIZES[],4,FALSE)</f>
        <v>10</v>
      </c>
      <c r="F1015" t="s">
        <v>165</v>
      </c>
      <c r="G1015" t="s">
        <v>816</v>
      </c>
      <c r="H1015" t="s">
        <v>22</v>
      </c>
      <c r="I1015">
        <v>23</v>
      </c>
      <c r="J1015">
        <v>8</v>
      </c>
    </row>
    <row r="1016" spans="1:10">
      <c r="A1016" s="112" t="str">
        <f>COL_SIZES[[#This Row],[datatype]]&amp;"_"&amp;COL_SIZES[[#This Row],[column_prec]]&amp;"_"&amp;COL_SIZES[[#This Row],[col_len]]</f>
        <v>int_10_4</v>
      </c>
      <c r="B10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6" s="113">
        <f>VLOOKUP(A1016,DBMS_TYPE_SIZES[],2,FALSE)</f>
        <v>9</v>
      </c>
      <c r="D1016" s="113">
        <f>VLOOKUP(A1016,DBMS_TYPE_SIZES[],3,FALSE)</f>
        <v>4</v>
      </c>
      <c r="E1016" s="114">
        <f>VLOOKUP(A1016,DBMS_TYPE_SIZES[],4,FALSE)</f>
        <v>9</v>
      </c>
      <c r="F1016" t="s">
        <v>165</v>
      </c>
      <c r="G1016" t="s">
        <v>817</v>
      </c>
      <c r="H1016" t="s">
        <v>20</v>
      </c>
      <c r="I1016">
        <v>10</v>
      </c>
      <c r="J1016">
        <v>4</v>
      </c>
    </row>
    <row r="1017" spans="1:10">
      <c r="A1017" s="112" t="str">
        <f>COL_SIZES[[#This Row],[datatype]]&amp;"_"&amp;COL_SIZES[[#This Row],[column_prec]]&amp;"_"&amp;COL_SIZES[[#This Row],[col_len]]</f>
        <v>int_10_4</v>
      </c>
      <c r="B10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7" s="113">
        <f>VLOOKUP(A1017,DBMS_TYPE_SIZES[],2,FALSE)</f>
        <v>9</v>
      </c>
      <c r="D1017" s="113">
        <f>VLOOKUP(A1017,DBMS_TYPE_SIZES[],3,FALSE)</f>
        <v>4</v>
      </c>
      <c r="E1017" s="114">
        <f>VLOOKUP(A1017,DBMS_TYPE_SIZES[],4,FALSE)</f>
        <v>9</v>
      </c>
      <c r="F1017" t="s">
        <v>165</v>
      </c>
      <c r="G1017" t="s">
        <v>146</v>
      </c>
      <c r="H1017" t="s">
        <v>20</v>
      </c>
      <c r="I1017">
        <v>10</v>
      </c>
      <c r="J1017">
        <v>4</v>
      </c>
    </row>
    <row r="1018" spans="1:10">
      <c r="A1018" s="112" t="str">
        <f>COL_SIZES[[#This Row],[datatype]]&amp;"_"&amp;COL_SIZES[[#This Row],[column_prec]]&amp;"_"&amp;COL_SIZES[[#This Row],[col_len]]</f>
        <v>int_10_4</v>
      </c>
      <c r="B10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18" s="113">
        <f>VLOOKUP(A1018,DBMS_TYPE_SIZES[],2,FALSE)</f>
        <v>9</v>
      </c>
      <c r="D1018" s="113">
        <f>VLOOKUP(A1018,DBMS_TYPE_SIZES[],3,FALSE)</f>
        <v>4</v>
      </c>
      <c r="E1018" s="114">
        <f>VLOOKUP(A1018,DBMS_TYPE_SIZES[],4,FALSE)</f>
        <v>9</v>
      </c>
      <c r="F1018" t="s">
        <v>165</v>
      </c>
      <c r="G1018" t="s">
        <v>164</v>
      </c>
      <c r="H1018" t="s">
        <v>20</v>
      </c>
      <c r="I1018">
        <v>10</v>
      </c>
      <c r="J1018">
        <v>4</v>
      </c>
    </row>
    <row r="1019" spans="1:10">
      <c r="A1019" s="112" t="str">
        <f>COL_SIZES[[#This Row],[datatype]]&amp;"_"&amp;COL_SIZES[[#This Row],[column_prec]]&amp;"_"&amp;COL_SIZES[[#This Row],[col_len]]</f>
        <v>datetime_23_8</v>
      </c>
      <c r="B101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19" s="113">
        <f>VLOOKUP(A1019,DBMS_TYPE_SIZES[],2,FALSE)</f>
        <v>7</v>
      </c>
      <c r="D1019" s="113">
        <f>VLOOKUP(A1019,DBMS_TYPE_SIZES[],3,FALSE)</f>
        <v>8</v>
      </c>
      <c r="E1019" s="114">
        <f>VLOOKUP(A1019,DBMS_TYPE_SIZES[],4,FALSE)</f>
        <v>10</v>
      </c>
      <c r="F1019" t="s">
        <v>166</v>
      </c>
      <c r="G1019" t="s">
        <v>828</v>
      </c>
      <c r="H1019" t="s">
        <v>22</v>
      </c>
      <c r="I1019">
        <v>23</v>
      </c>
      <c r="J1019">
        <v>8</v>
      </c>
    </row>
    <row r="1020" spans="1:10">
      <c r="A1020" s="112" t="str">
        <f>COL_SIZES[[#This Row],[datatype]]&amp;"_"&amp;COL_SIZES[[#This Row],[column_prec]]&amp;"_"&amp;COL_SIZES[[#This Row],[col_len]]</f>
        <v>int_10_4</v>
      </c>
      <c r="B10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0" s="113">
        <f>VLOOKUP(A1020,DBMS_TYPE_SIZES[],2,FALSE)</f>
        <v>9</v>
      </c>
      <c r="D1020" s="113">
        <f>VLOOKUP(A1020,DBMS_TYPE_SIZES[],3,FALSE)</f>
        <v>4</v>
      </c>
      <c r="E1020" s="114">
        <f>VLOOKUP(A1020,DBMS_TYPE_SIZES[],4,FALSE)</f>
        <v>9</v>
      </c>
      <c r="F1020" t="s">
        <v>166</v>
      </c>
      <c r="G1020" t="s">
        <v>829</v>
      </c>
      <c r="H1020" t="s">
        <v>20</v>
      </c>
      <c r="I1020">
        <v>10</v>
      </c>
      <c r="J1020">
        <v>4</v>
      </c>
    </row>
    <row r="1021" spans="1:10">
      <c r="A1021" s="112" t="str">
        <f>COL_SIZES[[#This Row],[datatype]]&amp;"_"&amp;COL_SIZES[[#This Row],[column_prec]]&amp;"_"&amp;COL_SIZES[[#This Row],[col_len]]</f>
        <v>int_10_4</v>
      </c>
      <c r="B10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1" s="113">
        <f>VLOOKUP(A1021,DBMS_TYPE_SIZES[],2,FALSE)</f>
        <v>9</v>
      </c>
      <c r="D1021" s="113">
        <f>VLOOKUP(A1021,DBMS_TYPE_SIZES[],3,FALSE)</f>
        <v>4</v>
      </c>
      <c r="E1021" s="114">
        <f>VLOOKUP(A1021,DBMS_TYPE_SIZES[],4,FALSE)</f>
        <v>9</v>
      </c>
      <c r="F1021" t="s">
        <v>166</v>
      </c>
      <c r="G1021" t="s">
        <v>142</v>
      </c>
      <c r="H1021" t="s">
        <v>20</v>
      </c>
      <c r="I1021">
        <v>10</v>
      </c>
      <c r="J1021">
        <v>4</v>
      </c>
    </row>
    <row r="1022" spans="1:10">
      <c r="A1022" s="112" t="str">
        <f>COL_SIZES[[#This Row],[datatype]]&amp;"_"&amp;COL_SIZES[[#This Row],[column_prec]]&amp;"_"&amp;COL_SIZES[[#This Row],[col_len]]</f>
        <v>varchar_0_50</v>
      </c>
      <c r="B102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22" s="113">
        <f>VLOOKUP(A1022,DBMS_TYPE_SIZES[],2,FALSE)</f>
        <v>50</v>
      </c>
      <c r="D1022" s="113">
        <f>VLOOKUP(A1022,DBMS_TYPE_SIZES[],3,FALSE)</f>
        <v>50</v>
      </c>
      <c r="E1022" s="114">
        <f>VLOOKUP(A1022,DBMS_TYPE_SIZES[],4,FALSE)</f>
        <v>52</v>
      </c>
      <c r="F1022" t="s">
        <v>166</v>
      </c>
      <c r="G1022" t="s">
        <v>121</v>
      </c>
      <c r="H1022" t="s">
        <v>92</v>
      </c>
      <c r="I1022">
        <v>0</v>
      </c>
      <c r="J1022">
        <v>50</v>
      </c>
    </row>
    <row r="1023" spans="1:10">
      <c r="A1023" s="112" t="str">
        <f>COL_SIZES[[#This Row],[datatype]]&amp;"_"&amp;COL_SIZES[[#This Row],[column_prec]]&amp;"_"&amp;COL_SIZES[[#This Row],[col_len]]</f>
        <v>int_10_4</v>
      </c>
      <c r="B10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3" s="113">
        <f>VLOOKUP(A1023,DBMS_TYPE_SIZES[],2,FALSE)</f>
        <v>9</v>
      </c>
      <c r="D1023" s="113">
        <f>VLOOKUP(A1023,DBMS_TYPE_SIZES[],3,FALSE)</f>
        <v>4</v>
      </c>
      <c r="E1023" s="114">
        <f>VLOOKUP(A1023,DBMS_TYPE_SIZES[],4,FALSE)</f>
        <v>9</v>
      </c>
      <c r="F1023" t="s">
        <v>166</v>
      </c>
      <c r="G1023" t="s">
        <v>849</v>
      </c>
      <c r="H1023" t="s">
        <v>20</v>
      </c>
      <c r="I1023">
        <v>10</v>
      </c>
      <c r="J1023">
        <v>4</v>
      </c>
    </row>
    <row r="1024" spans="1:10">
      <c r="A1024" s="112" t="str">
        <f>COL_SIZES[[#This Row],[datatype]]&amp;"_"&amp;COL_SIZES[[#This Row],[column_prec]]&amp;"_"&amp;COL_SIZES[[#This Row],[col_len]]</f>
        <v>int_10_4</v>
      </c>
      <c r="B10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4" s="113">
        <f>VLOOKUP(A1024,DBMS_TYPE_SIZES[],2,FALSE)</f>
        <v>9</v>
      </c>
      <c r="D1024" s="113">
        <f>VLOOKUP(A1024,DBMS_TYPE_SIZES[],3,FALSE)</f>
        <v>4</v>
      </c>
      <c r="E1024" s="114">
        <f>VLOOKUP(A1024,DBMS_TYPE_SIZES[],4,FALSE)</f>
        <v>9</v>
      </c>
      <c r="F1024" t="s">
        <v>166</v>
      </c>
      <c r="G1024" t="s">
        <v>156</v>
      </c>
      <c r="H1024" t="s">
        <v>20</v>
      </c>
      <c r="I1024">
        <v>10</v>
      </c>
      <c r="J1024">
        <v>4</v>
      </c>
    </row>
    <row r="1025" spans="1:10">
      <c r="A1025" s="112" t="str">
        <f>COL_SIZES[[#This Row],[datatype]]&amp;"_"&amp;COL_SIZES[[#This Row],[column_prec]]&amp;"_"&amp;COL_SIZES[[#This Row],[col_len]]</f>
        <v>int_10_4</v>
      </c>
      <c r="B10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5" s="113">
        <f>VLOOKUP(A1025,DBMS_TYPE_SIZES[],2,FALSE)</f>
        <v>9</v>
      </c>
      <c r="D1025" s="113">
        <f>VLOOKUP(A1025,DBMS_TYPE_SIZES[],3,FALSE)</f>
        <v>4</v>
      </c>
      <c r="E1025" s="114">
        <f>VLOOKUP(A1025,DBMS_TYPE_SIZES[],4,FALSE)</f>
        <v>9</v>
      </c>
      <c r="F1025" t="s">
        <v>166</v>
      </c>
      <c r="G1025" t="s">
        <v>89</v>
      </c>
      <c r="H1025" t="s">
        <v>20</v>
      </c>
      <c r="I1025">
        <v>10</v>
      </c>
      <c r="J1025">
        <v>4</v>
      </c>
    </row>
    <row r="1026" spans="1:10">
      <c r="A1026" s="112" t="str">
        <f>COL_SIZES[[#This Row],[datatype]]&amp;"_"&amp;COL_SIZES[[#This Row],[column_prec]]&amp;"_"&amp;COL_SIZES[[#This Row],[col_len]]</f>
        <v>int_10_4</v>
      </c>
      <c r="B10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6" s="113">
        <f>VLOOKUP(A1026,DBMS_TYPE_SIZES[],2,FALSE)</f>
        <v>9</v>
      </c>
      <c r="D1026" s="113">
        <f>VLOOKUP(A1026,DBMS_TYPE_SIZES[],3,FALSE)</f>
        <v>4</v>
      </c>
      <c r="E1026" s="114">
        <f>VLOOKUP(A1026,DBMS_TYPE_SIZES[],4,FALSE)</f>
        <v>9</v>
      </c>
      <c r="F1026" t="s">
        <v>166</v>
      </c>
      <c r="G1026" t="s">
        <v>803</v>
      </c>
      <c r="H1026" t="s">
        <v>20</v>
      </c>
      <c r="I1026">
        <v>10</v>
      </c>
      <c r="J1026">
        <v>4</v>
      </c>
    </row>
    <row r="1027" spans="1:10">
      <c r="A1027" s="112" t="str">
        <f>COL_SIZES[[#This Row],[datatype]]&amp;"_"&amp;COL_SIZES[[#This Row],[column_prec]]&amp;"_"&amp;COL_SIZES[[#This Row],[col_len]]</f>
        <v>int_10_4</v>
      </c>
      <c r="B10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7" s="113">
        <f>VLOOKUP(A1027,DBMS_TYPE_SIZES[],2,FALSE)</f>
        <v>9</v>
      </c>
      <c r="D1027" s="113">
        <f>VLOOKUP(A1027,DBMS_TYPE_SIZES[],3,FALSE)</f>
        <v>4</v>
      </c>
      <c r="E1027" s="114">
        <f>VLOOKUP(A1027,DBMS_TYPE_SIZES[],4,FALSE)</f>
        <v>9</v>
      </c>
      <c r="F1027" t="s">
        <v>166</v>
      </c>
      <c r="G1027" t="s">
        <v>804</v>
      </c>
      <c r="H1027" t="s">
        <v>20</v>
      </c>
      <c r="I1027">
        <v>10</v>
      </c>
      <c r="J1027">
        <v>4</v>
      </c>
    </row>
    <row r="1028" spans="1:10">
      <c r="A1028" s="112" t="str">
        <f>COL_SIZES[[#This Row],[datatype]]&amp;"_"&amp;COL_SIZES[[#This Row],[column_prec]]&amp;"_"&amp;COL_SIZES[[#This Row],[col_len]]</f>
        <v>int_10_4</v>
      </c>
      <c r="B10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28" s="113">
        <f>VLOOKUP(A1028,DBMS_TYPE_SIZES[],2,FALSE)</f>
        <v>9</v>
      </c>
      <c r="D1028" s="113">
        <f>VLOOKUP(A1028,DBMS_TYPE_SIZES[],3,FALSE)</f>
        <v>4</v>
      </c>
      <c r="E1028" s="114">
        <f>VLOOKUP(A1028,DBMS_TYPE_SIZES[],4,FALSE)</f>
        <v>9</v>
      </c>
      <c r="F1028" t="s">
        <v>166</v>
      </c>
      <c r="G1028" t="s">
        <v>152</v>
      </c>
      <c r="H1028" t="s">
        <v>20</v>
      </c>
      <c r="I1028">
        <v>10</v>
      </c>
      <c r="J1028">
        <v>4</v>
      </c>
    </row>
    <row r="1029" spans="1:10">
      <c r="A1029" s="112" t="str">
        <f>COL_SIZES[[#This Row],[datatype]]&amp;"_"&amp;COL_SIZES[[#This Row],[column_prec]]&amp;"_"&amp;COL_SIZES[[#This Row],[col_len]]</f>
        <v>varchar_0_255</v>
      </c>
      <c r="B10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29" s="113">
        <f>VLOOKUP(A1029,DBMS_TYPE_SIZES[],2,FALSE)</f>
        <v>255</v>
      </c>
      <c r="D1029" s="113">
        <f>VLOOKUP(A1029,DBMS_TYPE_SIZES[],3,FALSE)</f>
        <v>255</v>
      </c>
      <c r="E1029" s="114">
        <f>VLOOKUP(A1029,DBMS_TYPE_SIZES[],4,FALSE)</f>
        <v>257</v>
      </c>
      <c r="F1029" t="s">
        <v>166</v>
      </c>
      <c r="G1029" t="s">
        <v>805</v>
      </c>
      <c r="H1029" t="s">
        <v>92</v>
      </c>
      <c r="I1029">
        <v>0</v>
      </c>
      <c r="J1029">
        <v>255</v>
      </c>
    </row>
    <row r="1030" spans="1:10">
      <c r="A1030" s="112" t="str">
        <f>COL_SIZES[[#This Row],[datatype]]&amp;"_"&amp;COL_SIZES[[#This Row],[column_prec]]&amp;"_"&amp;COL_SIZES[[#This Row],[col_len]]</f>
        <v>varchar_0_255</v>
      </c>
      <c r="B103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30" s="113">
        <f>VLOOKUP(A1030,DBMS_TYPE_SIZES[],2,FALSE)</f>
        <v>255</v>
      </c>
      <c r="D1030" s="113">
        <f>VLOOKUP(A1030,DBMS_TYPE_SIZES[],3,FALSE)</f>
        <v>255</v>
      </c>
      <c r="E1030" s="114">
        <f>VLOOKUP(A1030,DBMS_TYPE_SIZES[],4,FALSE)</f>
        <v>257</v>
      </c>
      <c r="F1030" t="s">
        <v>166</v>
      </c>
      <c r="G1030" t="s">
        <v>806</v>
      </c>
      <c r="H1030" t="s">
        <v>92</v>
      </c>
      <c r="I1030">
        <v>0</v>
      </c>
      <c r="J1030">
        <v>255</v>
      </c>
    </row>
    <row r="1031" spans="1:10">
      <c r="A1031" s="112" t="str">
        <f>COL_SIZES[[#This Row],[datatype]]&amp;"_"&amp;COL_SIZES[[#This Row],[column_prec]]&amp;"_"&amp;COL_SIZES[[#This Row],[col_len]]</f>
        <v>int_10_4</v>
      </c>
      <c r="B10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31" s="113">
        <f>VLOOKUP(A1031,DBMS_TYPE_SIZES[],2,FALSE)</f>
        <v>9</v>
      </c>
      <c r="D1031" s="113">
        <f>VLOOKUP(A1031,DBMS_TYPE_SIZES[],3,FALSE)</f>
        <v>4</v>
      </c>
      <c r="E1031" s="114">
        <f>VLOOKUP(A1031,DBMS_TYPE_SIZES[],4,FALSE)</f>
        <v>9</v>
      </c>
      <c r="F1031" t="s">
        <v>166</v>
      </c>
      <c r="G1031" t="s">
        <v>807</v>
      </c>
      <c r="H1031" t="s">
        <v>20</v>
      </c>
      <c r="I1031">
        <v>10</v>
      </c>
      <c r="J1031">
        <v>4</v>
      </c>
    </row>
    <row r="1032" spans="1:10">
      <c r="A1032" s="112" t="str">
        <f>COL_SIZES[[#This Row],[datatype]]&amp;"_"&amp;COL_SIZES[[#This Row],[column_prec]]&amp;"_"&amp;COL_SIZES[[#This Row],[col_len]]</f>
        <v>bigint_19_8</v>
      </c>
      <c r="B103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32" s="113">
        <f>VLOOKUP(A1032,DBMS_TYPE_SIZES[],2,FALSE)</f>
        <v>9</v>
      </c>
      <c r="D1032" s="113">
        <f>VLOOKUP(A1032,DBMS_TYPE_SIZES[],3,FALSE)</f>
        <v>8</v>
      </c>
      <c r="E1032" s="114">
        <f>VLOOKUP(A1032,DBMS_TYPE_SIZES[],4,FALSE)</f>
        <v>9</v>
      </c>
      <c r="F1032" t="s">
        <v>166</v>
      </c>
      <c r="G1032" t="s">
        <v>122</v>
      </c>
      <c r="H1032" t="s">
        <v>19</v>
      </c>
      <c r="I1032">
        <v>19</v>
      </c>
      <c r="J1032">
        <v>8</v>
      </c>
    </row>
    <row r="1033" spans="1:10">
      <c r="A1033" s="112" t="str">
        <f>COL_SIZES[[#This Row],[datatype]]&amp;"_"&amp;COL_SIZES[[#This Row],[column_prec]]&amp;"_"&amp;COL_SIZES[[#This Row],[col_len]]</f>
        <v>int_10_4</v>
      </c>
      <c r="B10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33" s="113">
        <f>VLOOKUP(A1033,DBMS_TYPE_SIZES[],2,FALSE)</f>
        <v>9</v>
      </c>
      <c r="D1033" s="113">
        <f>VLOOKUP(A1033,DBMS_TYPE_SIZES[],3,FALSE)</f>
        <v>4</v>
      </c>
      <c r="E1033" s="114">
        <f>VLOOKUP(A1033,DBMS_TYPE_SIZES[],4,FALSE)</f>
        <v>9</v>
      </c>
      <c r="F1033" t="s">
        <v>166</v>
      </c>
      <c r="G1033" t="s">
        <v>123</v>
      </c>
      <c r="H1033" t="s">
        <v>20</v>
      </c>
      <c r="I1033">
        <v>10</v>
      </c>
      <c r="J1033">
        <v>4</v>
      </c>
    </row>
    <row r="1034" spans="1:10">
      <c r="A1034" s="112" t="str">
        <f>COL_SIZES[[#This Row],[datatype]]&amp;"_"&amp;COL_SIZES[[#This Row],[column_prec]]&amp;"_"&amp;COL_SIZES[[#This Row],[col_len]]</f>
        <v>int_10_4</v>
      </c>
      <c r="B10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34" s="113">
        <f>VLOOKUP(A1034,DBMS_TYPE_SIZES[],2,FALSE)</f>
        <v>9</v>
      </c>
      <c r="D1034" s="113">
        <f>VLOOKUP(A1034,DBMS_TYPE_SIZES[],3,FALSE)</f>
        <v>4</v>
      </c>
      <c r="E1034" s="114">
        <f>VLOOKUP(A1034,DBMS_TYPE_SIZES[],4,FALSE)</f>
        <v>9</v>
      </c>
      <c r="F1034" t="s">
        <v>166</v>
      </c>
      <c r="G1034" t="s">
        <v>808</v>
      </c>
      <c r="H1034" t="s">
        <v>20</v>
      </c>
      <c r="I1034">
        <v>10</v>
      </c>
      <c r="J1034">
        <v>4</v>
      </c>
    </row>
    <row r="1035" spans="1:10">
      <c r="A1035" s="112" t="str">
        <f>COL_SIZES[[#This Row],[datatype]]&amp;"_"&amp;COL_SIZES[[#This Row],[column_prec]]&amp;"_"&amp;COL_SIZES[[#This Row],[col_len]]</f>
        <v>datetime_23_8</v>
      </c>
      <c r="B10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35" s="113">
        <f>VLOOKUP(A1035,DBMS_TYPE_SIZES[],2,FALSE)</f>
        <v>7</v>
      </c>
      <c r="D1035" s="113">
        <f>VLOOKUP(A1035,DBMS_TYPE_SIZES[],3,FALSE)</f>
        <v>8</v>
      </c>
      <c r="E1035" s="114">
        <f>VLOOKUP(A1035,DBMS_TYPE_SIZES[],4,FALSE)</f>
        <v>10</v>
      </c>
      <c r="F1035" t="s">
        <v>166</v>
      </c>
      <c r="G1035" t="s">
        <v>809</v>
      </c>
      <c r="H1035" t="s">
        <v>22</v>
      </c>
      <c r="I1035">
        <v>23</v>
      </c>
      <c r="J1035">
        <v>8</v>
      </c>
    </row>
    <row r="1036" spans="1:10">
      <c r="A1036" s="112" t="str">
        <f>COL_SIZES[[#This Row],[datatype]]&amp;"_"&amp;COL_SIZES[[#This Row],[column_prec]]&amp;"_"&amp;COL_SIZES[[#This Row],[col_len]]</f>
        <v>bigint_19_8</v>
      </c>
      <c r="B103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36" s="113">
        <f>VLOOKUP(A1036,DBMS_TYPE_SIZES[],2,FALSE)</f>
        <v>9</v>
      </c>
      <c r="D1036" s="113">
        <f>VLOOKUP(A1036,DBMS_TYPE_SIZES[],3,FALSE)</f>
        <v>8</v>
      </c>
      <c r="E1036" s="114">
        <f>VLOOKUP(A1036,DBMS_TYPE_SIZES[],4,FALSE)</f>
        <v>9</v>
      </c>
      <c r="F1036" t="s">
        <v>166</v>
      </c>
      <c r="G1036" t="s">
        <v>124</v>
      </c>
      <c r="H1036" t="s">
        <v>19</v>
      </c>
      <c r="I1036">
        <v>19</v>
      </c>
      <c r="J1036">
        <v>8</v>
      </c>
    </row>
    <row r="1037" spans="1:10">
      <c r="A1037" s="112" t="str">
        <f>COL_SIZES[[#This Row],[datatype]]&amp;"_"&amp;COL_SIZES[[#This Row],[column_prec]]&amp;"_"&amp;COL_SIZES[[#This Row],[col_len]]</f>
        <v>numeric_16_9</v>
      </c>
      <c r="B103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037" s="113">
        <f>VLOOKUP(A1037,DBMS_TYPE_SIZES[],2,FALSE)</f>
        <v>9</v>
      </c>
      <c r="D1037" s="113">
        <f>VLOOKUP(A1037,DBMS_TYPE_SIZES[],3,FALSE)</f>
        <v>9</v>
      </c>
      <c r="E1037" s="114">
        <f>VLOOKUP(A1037,DBMS_TYPE_SIZES[],4,FALSE)</f>
        <v>9</v>
      </c>
      <c r="F1037" t="s">
        <v>166</v>
      </c>
      <c r="G1037" t="s">
        <v>102</v>
      </c>
      <c r="H1037" t="s">
        <v>67</v>
      </c>
      <c r="I1037">
        <v>16</v>
      </c>
      <c r="J1037">
        <v>9</v>
      </c>
    </row>
    <row r="1038" spans="1:10">
      <c r="A1038" s="112" t="str">
        <f>COL_SIZES[[#This Row],[datatype]]&amp;"_"&amp;COL_SIZES[[#This Row],[column_prec]]&amp;"_"&amp;COL_SIZES[[#This Row],[col_len]]</f>
        <v>varchar_0_50</v>
      </c>
      <c r="B103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38" s="113">
        <f>VLOOKUP(A1038,DBMS_TYPE_SIZES[],2,FALSE)</f>
        <v>50</v>
      </c>
      <c r="D1038" s="113">
        <f>VLOOKUP(A1038,DBMS_TYPE_SIZES[],3,FALSE)</f>
        <v>50</v>
      </c>
      <c r="E1038" s="114">
        <f>VLOOKUP(A1038,DBMS_TYPE_SIZES[],4,FALSE)</f>
        <v>52</v>
      </c>
      <c r="F1038" t="s">
        <v>166</v>
      </c>
      <c r="G1038" t="s">
        <v>134</v>
      </c>
      <c r="H1038" t="s">
        <v>92</v>
      </c>
      <c r="I1038">
        <v>0</v>
      </c>
      <c r="J1038">
        <v>50</v>
      </c>
    </row>
    <row r="1039" spans="1:10">
      <c r="A1039" s="112" t="str">
        <f>COL_SIZES[[#This Row],[datatype]]&amp;"_"&amp;COL_SIZES[[#This Row],[column_prec]]&amp;"_"&amp;COL_SIZES[[#This Row],[col_len]]</f>
        <v>varchar_0_50</v>
      </c>
      <c r="B103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39" s="113">
        <f>VLOOKUP(A1039,DBMS_TYPE_SIZES[],2,FALSE)</f>
        <v>50</v>
      </c>
      <c r="D1039" s="113">
        <f>VLOOKUP(A1039,DBMS_TYPE_SIZES[],3,FALSE)</f>
        <v>50</v>
      </c>
      <c r="E1039" s="114">
        <f>VLOOKUP(A1039,DBMS_TYPE_SIZES[],4,FALSE)</f>
        <v>52</v>
      </c>
      <c r="F1039" t="s">
        <v>166</v>
      </c>
      <c r="G1039" t="s">
        <v>882</v>
      </c>
      <c r="H1039" t="s">
        <v>92</v>
      </c>
      <c r="I1039">
        <v>0</v>
      </c>
      <c r="J1039">
        <v>50</v>
      </c>
    </row>
    <row r="1040" spans="1:10">
      <c r="A1040" s="112" t="str">
        <f>COL_SIZES[[#This Row],[datatype]]&amp;"_"&amp;COL_SIZES[[#This Row],[column_prec]]&amp;"_"&amp;COL_SIZES[[#This Row],[col_len]]</f>
        <v>int_10_4</v>
      </c>
      <c r="B10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0" s="113">
        <f>VLOOKUP(A1040,DBMS_TYPE_SIZES[],2,FALSE)</f>
        <v>9</v>
      </c>
      <c r="D1040" s="113">
        <f>VLOOKUP(A1040,DBMS_TYPE_SIZES[],3,FALSE)</f>
        <v>4</v>
      </c>
      <c r="E1040" s="114">
        <f>VLOOKUP(A1040,DBMS_TYPE_SIZES[],4,FALSE)</f>
        <v>9</v>
      </c>
      <c r="F1040" t="s">
        <v>166</v>
      </c>
      <c r="G1040" t="s">
        <v>840</v>
      </c>
      <c r="H1040" t="s">
        <v>20</v>
      </c>
      <c r="I1040">
        <v>10</v>
      </c>
      <c r="J1040">
        <v>4</v>
      </c>
    </row>
    <row r="1041" spans="1:10">
      <c r="A1041" s="112" t="str">
        <f>COL_SIZES[[#This Row],[datatype]]&amp;"_"&amp;COL_SIZES[[#This Row],[column_prec]]&amp;"_"&amp;COL_SIZES[[#This Row],[col_len]]</f>
        <v>int_10_4</v>
      </c>
      <c r="B10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1" s="113">
        <f>VLOOKUP(A1041,DBMS_TYPE_SIZES[],2,FALSE)</f>
        <v>9</v>
      </c>
      <c r="D1041" s="113">
        <f>VLOOKUP(A1041,DBMS_TYPE_SIZES[],3,FALSE)</f>
        <v>4</v>
      </c>
      <c r="E1041" s="114">
        <f>VLOOKUP(A1041,DBMS_TYPE_SIZES[],4,FALSE)</f>
        <v>9</v>
      </c>
      <c r="F1041" t="s">
        <v>166</v>
      </c>
      <c r="G1041" t="s">
        <v>72</v>
      </c>
      <c r="H1041" t="s">
        <v>20</v>
      </c>
      <c r="I1041">
        <v>10</v>
      </c>
      <c r="J1041">
        <v>4</v>
      </c>
    </row>
    <row r="1042" spans="1:10">
      <c r="A1042" s="112" t="str">
        <f>COL_SIZES[[#This Row],[datatype]]&amp;"_"&amp;COL_SIZES[[#This Row],[column_prec]]&amp;"_"&amp;COL_SIZES[[#This Row],[col_len]]</f>
        <v>int_10_4</v>
      </c>
      <c r="B10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2" s="113">
        <f>VLOOKUP(A1042,DBMS_TYPE_SIZES[],2,FALSE)</f>
        <v>9</v>
      </c>
      <c r="D1042" s="113">
        <f>VLOOKUP(A1042,DBMS_TYPE_SIZES[],3,FALSE)</f>
        <v>4</v>
      </c>
      <c r="E1042" s="114">
        <f>VLOOKUP(A1042,DBMS_TYPE_SIZES[],4,FALSE)</f>
        <v>9</v>
      </c>
      <c r="F1042" t="s">
        <v>166</v>
      </c>
      <c r="G1042" t="s">
        <v>812</v>
      </c>
      <c r="H1042" t="s">
        <v>20</v>
      </c>
      <c r="I1042">
        <v>10</v>
      </c>
      <c r="J1042">
        <v>4</v>
      </c>
    </row>
    <row r="1043" spans="1:10">
      <c r="A1043" s="112" t="str">
        <f>COL_SIZES[[#This Row],[datatype]]&amp;"_"&amp;COL_SIZES[[#This Row],[column_prec]]&amp;"_"&amp;COL_SIZES[[#This Row],[col_len]]</f>
        <v>int_10_4</v>
      </c>
      <c r="B10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3" s="113">
        <f>VLOOKUP(A1043,DBMS_TYPE_SIZES[],2,FALSE)</f>
        <v>9</v>
      </c>
      <c r="D1043" s="113">
        <f>VLOOKUP(A1043,DBMS_TYPE_SIZES[],3,FALSE)</f>
        <v>4</v>
      </c>
      <c r="E1043" s="114">
        <f>VLOOKUP(A1043,DBMS_TYPE_SIZES[],4,FALSE)</f>
        <v>9</v>
      </c>
      <c r="F1043" t="s">
        <v>166</v>
      </c>
      <c r="G1043" t="s">
        <v>164</v>
      </c>
      <c r="H1043" t="s">
        <v>20</v>
      </c>
      <c r="I1043">
        <v>10</v>
      </c>
      <c r="J1043">
        <v>4</v>
      </c>
    </row>
    <row r="1044" spans="1:10">
      <c r="A1044" s="112" t="str">
        <f>COL_SIZES[[#This Row],[datatype]]&amp;"_"&amp;COL_SIZES[[#This Row],[column_prec]]&amp;"_"&amp;COL_SIZES[[#This Row],[col_len]]</f>
        <v>varchar_0_50</v>
      </c>
      <c r="B104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44" s="113">
        <f>VLOOKUP(A1044,DBMS_TYPE_SIZES[],2,FALSE)</f>
        <v>50</v>
      </c>
      <c r="D1044" s="113">
        <f>VLOOKUP(A1044,DBMS_TYPE_SIZES[],3,FALSE)</f>
        <v>50</v>
      </c>
      <c r="E1044" s="114">
        <f>VLOOKUP(A1044,DBMS_TYPE_SIZES[],4,FALSE)</f>
        <v>52</v>
      </c>
      <c r="F1044" t="s">
        <v>167</v>
      </c>
      <c r="G1044" t="s">
        <v>121</v>
      </c>
      <c r="H1044" t="s">
        <v>92</v>
      </c>
      <c r="I1044">
        <v>0</v>
      </c>
      <c r="J1044">
        <v>50</v>
      </c>
    </row>
    <row r="1045" spans="1:10">
      <c r="A1045" s="112" t="str">
        <f>COL_SIZES[[#This Row],[datatype]]&amp;"_"&amp;COL_SIZES[[#This Row],[column_prec]]&amp;"_"&amp;COL_SIZES[[#This Row],[col_len]]</f>
        <v>int_10_4</v>
      </c>
      <c r="B10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5" s="113">
        <f>VLOOKUP(A1045,DBMS_TYPE_SIZES[],2,FALSE)</f>
        <v>9</v>
      </c>
      <c r="D1045" s="113">
        <f>VLOOKUP(A1045,DBMS_TYPE_SIZES[],3,FALSE)</f>
        <v>4</v>
      </c>
      <c r="E1045" s="114">
        <f>VLOOKUP(A1045,DBMS_TYPE_SIZES[],4,FALSE)</f>
        <v>9</v>
      </c>
      <c r="F1045" t="s">
        <v>167</v>
      </c>
      <c r="G1045" t="s">
        <v>156</v>
      </c>
      <c r="H1045" t="s">
        <v>20</v>
      </c>
      <c r="I1045">
        <v>10</v>
      </c>
      <c r="J1045">
        <v>4</v>
      </c>
    </row>
    <row r="1046" spans="1:10">
      <c r="A1046" s="112" t="str">
        <f>COL_SIZES[[#This Row],[datatype]]&amp;"_"&amp;COL_SIZES[[#This Row],[column_prec]]&amp;"_"&amp;COL_SIZES[[#This Row],[col_len]]</f>
        <v>int_10_4</v>
      </c>
      <c r="B10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6" s="113">
        <f>VLOOKUP(A1046,DBMS_TYPE_SIZES[],2,FALSE)</f>
        <v>9</v>
      </c>
      <c r="D1046" s="113">
        <f>VLOOKUP(A1046,DBMS_TYPE_SIZES[],3,FALSE)</f>
        <v>4</v>
      </c>
      <c r="E1046" s="114">
        <f>VLOOKUP(A1046,DBMS_TYPE_SIZES[],4,FALSE)</f>
        <v>9</v>
      </c>
      <c r="F1046" t="s">
        <v>167</v>
      </c>
      <c r="G1046" t="s">
        <v>89</v>
      </c>
      <c r="H1046" t="s">
        <v>20</v>
      </c>
      <c r="I1046">
        <v>10</v>
      </c>
      <c r="J1046">
        <v>4</v>
      </c>
    </row>
    <row r="1047" spans="1:10">
      <c r="A1047" s="112" t="str">
        <f>COL_SIZES[[#This Row],[datatype]]&amp;"_"&amp;COL_SIZES[[#This Row],[column_prec]]&amp;"_"&amp;COL_SIZES[[#This Row],[col_len]]</f>
        <v>int_10_4</v>
      </c>
      <c r="B10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7" s="113">
        <f>VLOOKUP(A1047,DBMS_TYPE_SIZES[],2,FALSE)</f>
        <v>9</v>
      </c>
      <c r="D1047" s="113">
        <f>VLOOKUP(A1047,DBMS_TYPE_SIZES[],3,FALSE)</f>
        <v>4</v>
      </c>
      <c r="E1047" s="114">
        <f>VLOOKUP(A1047,DBMS_TYPE_SIZES[],4,FALSE)</f>
        <v>9</v>
      </c>
      <c r="F1047" t="s">
        <v>167</v>
      </c>
      <c r="G1047" t="s">
        <v>803</v>
      </c>
      <c r="H1047" t="s">
        <v>20</v>
      </c>
      <c r="I1047">
        <v>10</v>
      </c>
      <c r="J1047">
        <v>4</v>
      </c>
    </row>
    <row r="1048" spans="1:10">
      <c r="A1048" s="112" t="str">
        <f>COL_SIZES[[#This Row],[datatype]]&amp;"_"&amp;COL_SIZES[[#This Row],[column_prec]]&amp;"_"&amp;COL_SIZES[[#This Row],[col_len]]</f>
        <v>int_10_4</v>
      </c>
      <c r="B10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8" s="113">
        <f>VLOOKUP(A1048,DBMS_TYPE_SIZES[],2,FALSE)</f>
        <v>9</v>
      </c>
      <c r="D1048" s="113">
        <f>VLOOKUP(A1048,DBMS_TYPE_SIZES[],3,FALSE)</f>
        <v>4</v>
      </c>
      <c r="E1048" s="114">
        <f>VLOOKUP(A1048,DBMS_TYPE_SIZES[],4,FALSE)</f>
        <v>9</v>
      </c>
      <c r="F1048" t="s">
        <v>167</v>
      </c>
      <c r="G1048" t="s">
        <v>804</v>
      </c>
      <c r="H1048" t="s">
        <v>20</v>
      </c>
      <c r="I1048">
        <v>10</v>
      </c>
      <c r="J1048">
        <v>4</v>
      </c>
    </row>
    <row r="1049" spans="1:10">
      <c r="A1049" s="112" t="str">
        <f>COL_SIZES[[#This Row],[datatype]]&amp;"_"&amp;COL_SIZES[[#This Row],[column_prec]]&amp;"_"&amp;COL_SIZES[[#This Row],[col_len]]</f>
        <v>int_10_4</v>
      </c>
      <c r="B10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49" s="113">
        <f>VLOOKUP(A1049,DBMS_TYPE_SIZES[],2,FALSE)</f>
        <v>9</v>
      </c>
      <c r="D1049" s="113">
        <f>VLOOKUP(A1049,DBMS_TYPE_SIZES[],3,FALSE)</f>
        <v>4</v>
      </c>
      <c r="E1049" s="114">
        <f>VLOOKUP(A1049,DBMS_TYPE_SIZES[],4,FALSE)</f>
        <v>9</v>
      </c>
      <c r="F1049" t="s">
        <v>167</v>
      </c>
      <c r="G1049" t="s">
        <v>152</v>
      </c>
      <c r="H1049" t="s">
        <v>20</v>
      </c>
      <c r="I1049">
        <v>10</v>
      </c>
      <c r="J1049">
        <v>4</v>
      </c>
    </row>
    <row r="1050" spans="1:10">
      <c r="A1050" s="112" t="str">
        <f>COL_SIZES[[#This Row],[datatype]]&amp;"_"&amp;COL_SIZES[[#This Row],[column_prec]]&amp;"_"&amp;COL_SIZES[[#This Row],[col_len]]</f>
        <v>varchar_0_255</v>
      </c>
      <c r="B105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50" s="113">
        <f>VLOOKUP(A1050,DBMS_TYPE_SIZES[],2,FALSE)</f>
        <v>255</v>
      </c>
      <c r="D1050" s="113">
        <f>VLOOKUP(A1050,DBMS_TYPE_SIZES[],3,FALSE)</f>
        <v>255</v>
      </c>
      <c r="E1050" s="114">
        <f>VLOOKUP(A1050,DBMS_TYPE_SIZES[],4,FALSE)</f>
        <v>257</v>
      </c>
      <c r="F1050" t="s">
        <v>167</v>
      </c>
      <c r="G1050" t="s">
        <v>805</v>
      </c>
      <c r="H1050" t="s">
        <v>92</v>
      </c>
      <c r="I1050">
        <v>0</v>
      </c>
      <c r="J1050">
        <v>255</v>
      </c>
    </row>
    <row r="1051" spans="1:10">
      <c r="A1051" s="112" t="str">
        <f>COL_SIZES[[#This Row],[datatype]]&amp;"_"&amp;COL_SIZES[[#This Row],[column_prec]]&amp;"_"&amp;COL_SIZES[[#This Row],[col_len]]</f>
        <v>varchar_0_255</v>
      </c>
      <c r="B10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51" s="113">
        <f>VLOOKUP(A1051,DBMS_TYPE_SIZES[],2,FALSE)</f>
        <v>255</v>
      </c>
      <c r="D1051" s="113">
        <f>VLOOKUP(A1051,DBMS_TYPE_SIZES[],3,FALSE)</f>
        <v>255</v>
      </c>
      <c r="E1051" s="114">
        <f>VLOOKUP(A1051,DBMS_TYPE_SIZES[],4,FALSE)</f>
        <v>257</v>
      </c>
      <c r="F1051" t="s">
        <v>167</v>
      </c>
      <c r="G1051" t="s">
        <v>806</v>
      </c>
      <c r="H1051" t="s">
        <v>92</v>
      </c>
      <c r="I1051">
        <v>0</v>
      </c>
      <c r="J1051">
        <v>255</v>
      </c>
    </row>
    <row r="1052" spans="1:10">
      <c r="A1052" s="112" t="str">
        <f>COL_SIZES[[#This Row],[datatype]]&amp;"_"&amp;COL_SIZES[[#This Row],[column_prec]]&amp;"_"&amp;COL_SIZES[[#This Row],[col_len]]</f>
        <v>int_10_4</v>
      </c>
      <c r="B10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52" s="113">
        <f>VLOOKUP(A1052,DBMS_TYPE_SIZES[],2,FALSE)</f>
        <v>9</v>
      </c>
      <c r="D1052" s="113">
        <f>VLOOKUP(A1052,DBMS_TYPE_SIZES[],3,FALSE)</f>
        <v>4</v>
      </c>
      <c r="E1052" s="114">
        <f>VLOOKUP(A1052,DBMS_TYPE_SIZES[],4,FALSE)</f>
        <v>9</v>
      </c>
      <c r="F1052" t="s">
        <v>167</v>
      </c>
      <c r="G1052" t="s">
        <v>807</v>
      </c>
      <c r="H1052" t="s">
        <v>20</v>
      </c>
      <c r="I1052">
        <v>10</v>
      </c>
      <c r="J1052">
        <v>4</v>
      </c>
    </row>
    <row r="1053" spans="1:10">
      <c r="A1053" s="112" t="str">
        <f>COL_SIZES[[#This Row],[datatype]]&amp;"_"&amp;COL_SIZES[[#This Row],[column_prec]]&amp;"_"&amp;COL_SIZES[[#This Row],[col_len]]</f>
        <v>bigint_19_8</v>
      </c>
      <c r="B105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53" s="113">
        <f>VLOOKUP(A1053,DBMS_TYPE_SIZES[],2,FALSE)</f>
        <v>9</v>
      </c>
      <c r="D1053" s="113">
        <f>VLOOKUP(A1053,DBMS_TYPE_SIZES[],3,FALSE)</f>
        <v>8</v>
      </c>
      <c r="E1053" s="114">
        <f>VLOOKUP(A1053,DBMS_TYPE_SIZES[],4,FALSE)</f>
        <v>9</v>
      </c>
      <c r="F1053" t="s">
        <v>167</v>
      </c>
      <c r="G1053" t="s">
        <v>122</v>
      </c>
      <c r="H1053" t="s">
        <v>19</v>
      </c>
      <c r="I1053">
        <v>19</v>
      </c>
      <c r="J1053">
        <v>8</v>
      </c>
    </row>
    <row r="1054" spans="1:10">
      <c r="A1054" s="112" t="str">
        <f>COL_SIZES[[#This Row],[datatype]]&amp;"_"&amp;COL_SIZES[[#This Row],[column_prec]]&amp;"_"&amp;COL_SIZES[[#This Row],[col_len]]</f>
        <v>int_10_4</v>
      </c>
      <c r="B10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54" s="113">
        <f>VLOOKUP(A1054,DBMS_TYPE_SIZES[],2,FALSE)</f>
        <v>9</v>
      </c>
      <c r="D1054" s="113">
        <f>VLOOKUP(A1054,DBMS_TYPE_SIZES[],3,FALSE)</f>
        <v>4</v>
      </c>
      <c r="E1054" s="114">
        <f>VLOOKUP(A1054,DBMS_TYPE_SIZES[],4,FALSE)</f>
        <v>9</v>
      </c>
      <c r="F1054" t="s">
        <v>167</v>
      </c>
      <c r="G1054" t="s">
        <v>123</v>
      </c>
      <c r="H1054" t="s">
        <v>20</v>
      </c>
      <c r="I1054">
        <v>10</v>
      </c>
      <c r="J1054">
        <v>4</v>
      </c>
    </row>
    <row r="1055" spans="1:10">
      <c r="A1055" s="112" t="str">
        <f>COL_SIZES[[#This Row],[datatype]]&amp;"_"&amp;COL_SIZES[[#This Row],[column_prec]]&amp;"_"&amp;COL_SIZES[[#This Row],[col_len]]</f>
        <v>int_10_4</v>
      </c>
      <c r="B10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55" s="113">
        <f>VLOOKUP(A1055,DBMS_TYPE_SIZES[],2,FALSE)</f>
        <v>9</v>
      </c>
      <c r="D1055" s="113">
        <f>VLOOKUP(A1055,DBMS_TYPE_SIZES[],3,FALSE)</f>
        <v>4</v>
      </c>
      <c r="E1055" s="114">
        <f>VLOOKUP(A1055,DBMS_TYPE_SIZES[],4,FALSE)</f>
        <v>9</v>
      </c>
      <c r="F1055" t="s">
        <v>167</v>
      </c>
      <c r="G1055" t="s">
        <v>808</v>
      </c>
      <c r="H1055" t="s">
        <v>20</v>
      </c>
      <c r="I1055">
        <v>10</v>
      </c>
      <c r="J1055">
        <v>4</v>
      </c>
    </row>
    <row r="1056" spans="1:10">
      <c r="A1056" s="112" t="str">
        <f>COL_SIZES[[#This Row],[datatype]]&amp;"_"&amp;COL_SIZES[[#This Row],[column_prec]]&amp;"_"&amp;COL_SIZES[[#This Row],[col_len]]</f>
        <v>datetime_23_8</v>
      </c>
      <c r="B10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56" s="113">
        <f>VLOOKUP(A1056,DBMS_TYPE_SIZES[],2,FALSE)</f>
        <v>7</v>
      </c>
      <c r="D1056" s="113">
        <f>VLOOKUP(A1056,DBMS_TYPE_SIZES[],3,FALSE)</f>
        <v>8</v>
      </c>
      <c r="E1056" s="114">
        <f>VLOOKUP(A1056,DBMS_TYPE_SIZES[],4,FALSE)</f>
        <v>10</v>
      </c>
      <c r="F1056" t="s">
        <v>167</v>
      </c>
      <c r="G1056" t="s">
        <v>809</v>
      </c>
      <c r="H1056" t="s">
        <v>22</v>
      </c>
      <c r="I1056">
        <v>23</v>
      </c>
      <c r="J1056">
        <v>8</v>
      </c>
    </row>
    <row r="1057" spans="1:10">
      <c r="A1057" s="112" t="str">
        <f>COL_SIZES[[#This Row],[datatype]]&amp;"_"&amp;COL_SIZES[[#This Row],[column_prec]]&amp;"_"&amp;COL_SIZES[[#This Row],[col_len]]</f>
        <v>bigint_19_8</v>
      </c>
      <c r="B105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57" s="113">
        <f>VLOOKUP(A1057,DBMS_TYPE_SIZES[],2,FALSE)</f>
        <v>9</v>
      </c>
      <c r="D1057" s="113">
        <f>VLOOKUP(A1057,DBMS_TYPE_SIZES[],3,FALSE)</f>
        <v>8</v>
      </c>
      <c r="E1057" s="114">
        <f>VLOOKUP(A1057,DBMS_TYPE_SIZES[],4,FALSE)</f>
        <v>9</v>
      </c>
      <c r="F1057" t="s">
        <v>167</v>
      </c>
      <c r="G1057" t="s">
        <v>124</v>
      </c>
      <c r="H1057" t="s">
        <v>19</v>
      </c>
      <c r="I1057">
        <v>19</v>
      </c>
      <c r="J1057">
        <v>8</v>
      </c>
    </row>
    <row r="1058" spans="1:10">
      <c r="A1058" s="112" t="str">
        <f>COL_SIZES[[#This Row],[datatype]]&amp;"_"&amp;COL_SIZES[[#This Row],[column_prec]]&amp;"_"&amp;COL_SIZES[[#This Row],[col_len]]</f>
        <v>numeric_16_9</v>
      </c>
      <c r="B105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058" s="113">
        <f>VLOOKUP(A1058,DBMS_TYPE_SIZES[],2,FALSE)</f>
        <v>9</v>
      </c>
      <c r="D1058" s="113">
        <f>VLOOKUP(A1058,DBMS_TYPE_SIZES[],3,FALSE)</f>
        <v>9</v>
      </c>
      <c r="E1058" s="114">
        <f>VLOOKUP(A1058,DBMS_TYPE_SIZES[],4,FALSE)</f>
        <v>9</v>
      </c>
      <c r="F1058" t="s">
        <v>167</v>
      </c>
      <c r="G1058" t="s">
        <v>102</v>
      </c>
      <c r="H1058" t="s">
        <v>67</v>
      </c>
      <c r="I1058">
        <v>16</v>
      </c>
      <c r="J1058">
        <v>9</v>
      </c>
    </row>
    <row r="1059" spans="1:10">
      <c r="A1059" s="112" t="str">
        <f>COL_SIZES[[#This Row],[datatype]]&amp;"_"&amp;COL_SIZES[[#This Row],[column_prec]]&amp;"_"&amp;COL_SIZES[[#This Row],[col_len]]</f>
        <v>datetime_23_8</v>
      </c>
      <c r="B105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59" s="113">
        <f>VLOOKUP(A1059,DBMS_TYPE_SIZES[],2,FALSE)</f>
        <v>7</v>
      </c>
      <c r="D1059" s="113">
        <f>VLOOKUP(A1059,DBMS_TYPE_SIZES[],3,FALSE)</f>
        <v>8</v>
      </c>
      <c r="E1059" s="114">
        <f>VLOOKUP(A1059,DBMS_TYPE_SIZES[],4,FALSE)</f>
        <v>10</v>
      </c>
      <c r="F1059" t="s">
        <v>167</v>
      </c>
      <c r="G1059" t="s">
        <v>822</v>
      </c>
      <c r="H1059" t="s">
        <v>22</v>
      </c>
      <c r="I1059">
        <v>23</v>
      </c>
      <c r="J1059">
        <v>8</v>
      </c>
    </row>
    <row r="1060" spans="1:10">
      <c r="A1060" s="112" t="str">
        <f>COL_SIZES[[#This Row],[datatype]]&amp;"_"&amp;COL_SIZES[[#This Row],[column_prec]]&amp;"_"&amp;COL_SIZES[[#This Row],[col_len]]</f>
        <v>int_10_4</v>
      </c>
      <c r="B10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0" s="113">
        <f>VLOOKUP(A1060,DBMS_TYPE_SIZES[],2,FALSE)</f>
        <v>9</v>
      </c>
      <c r="D1060" s="113">
        <f>VLOOKUP(A1060,DBMS_TYPE_SIZES[],3,FALSE)</f>
        <v>4</v>
      </c>
      <c r="E1060" s="114">
        <f>VLOOKUP(A1060,DBMS_TYPE_SIZES[],4,FALSE)</f>
        <v>9</v>
      </c>
      <c r="F1060" t="s">
        <v>167</v>
      </c>
      <c r="G1060" t="s">
        <v>823</v>
      </c>
      <c r="H1060" t="s">
        <v>20</v>
      </c>
      <c r="I1060">
        <v>10</v>
      </c>
      <c r="J1060">
        <v>4</v>
      </c>
    </row>
    <row r="1061" spans="1:10">
      <c r="A1061" s="112" t="str">
        <f>COL_SIZES[[#This Row],[datatype]]&amp;"_"&amp;COL_SIZES[[#This Row],[column_prec]]&amp;"_"&amp;COL_SIZES[[#This Row],[col_len]]</f>
        <v>int_10_4</v>
      </c>
      <c r="B10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1" s="113">
        <f>VLOOKUP(A1061,DBMS_TYPE_SIZES[],2,FALSE)</f>
        <v>9</v>
      </c>
      <c r="D1061" s="113">
        <f>VLOOKUP(A1061,DBMS_TYPE_SIZES[],3,FALSE)</f>
        <v>4</v>
      </c>
      <c r="E1061" s="114">
        <f>VLOOKUP(A1061,DBMS_TYPE_SIZES[],4,FALSE)</f>
        <v>9</v>
      </c>
      <c r="F1061" t="s">
        <v>167</v>
      </c>
      <c r="G1061" t="s">
        <v>168</v>
      </c>
      <c r="H1061" t="s">
        <v>20</v>
      </c>
      <c r="I1061">
        <v>10</v>
      </c>
      <c r="J1061">
        <v>4</v>
      </c>
    </row>
    <row r="1062" spans="1:10">
      <c r="A1062" s="112" t="str">
        <f>COL_SIZES[[#This Row],[datatype]]&amp;"_"&amp;COL_SIZES[[#This Row],[column_prec]]&amp;"_"&amp;COL_SIZES[[#This Row],[col_len]]</f>
        <v>int_10_4</v>
      </c>
      <c r="B10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2" s="113">
        <f>VLOOKUP(A1062,DBMS_TYPE_SIZES[],2,FALSE)</f>
        <v>9</v>
      </c>
      <c r="D1062" s="113">
        <f>VLOOKUP(A1062,DBMS_TYPE_SIZES[],3,FALSE)</f>
        <v>4</v>
      </c>
      <c r="E1062" s="114">
        <f>VLOOKUP(A1062,DBMS_TYPE_SIZES[],4,FALSE)</f>
        <v>9</v>
      </c>
      <c r="F1062" t="s">
        <v>167</v>
      </c>
      <c r="G1062" t="s">
        <v>824</v>
      </c>
      <c r="H1062" t="s">
        <v>20</v>
      </c>
      <c r="I1062">
        <v>10</v>
      </c>
      <c r="J1062">
        <v>4</v>
      </c>
    </row>
    <row r="1063" spans="1:10">
      <c r="A1063" s="112" t="str">
        <f>COL_SIZES[[#This Row],[datatype]]&amp;"_"&amp;COL_SIZES[[#This Row],[column_prec]]&amp;"_"&amp;COL_SIZES[[#This Row],[col_len]]</f>
        <v>datetime_23_8</v>
      </c>
      <c r="B106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63" s="113">
        <f>VLOOKUP(A1063,DBMS_TYPE_SIZES[],2,FALSE)</f>
        <v>7</v>
      </c>
      <c r="D1063" s="113">
        <f>VLOOKUP(A1063,DBMS_TYPE_SIZES[],3,FALSE)</f>
        <v>8</v>
      </c>
      <c r="E1063" s="114">
        <f>VLOOKUP(A1063,DBMS_TYPE_SIZES[],4,FALSE)</f>
        <v>10</v>
      </c>
      <c r="F1063" t="s">
        <v>167</v>
      </c>
      <c r="G1063" t="s">
        <v>825</v>
      </c>
      <c r="H1063" t="s">
        <v>22</v>
      </c>
      <c r="I1063">
        <v>23</v>
      </c>
      <c r="J1063">
        <v>8</v>
      </c>
    </row>
    <row r="1064" spans="1:10">
      <c r="A1064" s="112" t="str">
        <f>COL_SIZES[[#This Row],[datatype]]&amp;"_"&amp;COL_SIZES[[#This Row],[column_prec]]&amp;"_"&amp;COL_SIZES[[#This Row],[col_len]]</f>
        <v>int_10_4</v>
      </c>
      <c r="B10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4" s="113">
        <f>VLOOKUP(A1064,DBMS_TYPE_SIZES[],2,FALSE)</f>
        <v>9</v>
      </c>
      <c r="D1064" s="113">
        <f>VLOOKUP(A1064,DBMS_TYPE_SIZES[],3,FALSE)</f>
        <v>4</v>
      </c>
      <c r="E1064" s="114">
        <f>VLOOKUP(A1064,DBMS_TYPE_SIZES[],4,FALSE)</f>
        <v>9</v>
      </c>
      <c r="F1064" t="s">
        <v>167</v>
      </c>
      <c r="G1064" t="s">
        <v>826</v>
      </c>
      <c r="H1064" t="s">
        <v>20</v>
      </c>
      <c r="I1064">
        <v>10</v>
      </c>
      <c r="J1064">
        <v>4</v>
      </c>
    </row>
    <row r="1065" spans="1:10">
      <c r="A1065" s="112" t="str">
        <f>COL_SIZES[[#This Row],[datatype]]&amp;"_"&amp;COL_SIZES[[#This Row],[column_prec]]&amp;"_"&amp;COL_SIZES[[#This Row],[col_len]]</f>
        <v>int_10_4</v>
      </c>
      <c r="B10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5" s="113">
        <f>VLOOKUP(A1065,DBMS_TYPE_SIZES[],2,FALSE)</f>
        <v>9</v>
      </c>
      <c r="D1065" s="113">
        <f>VLOOKUP(A1065,DBMS_TYPE_SIZES[],3,FALSE)</f>
        <v>4</v>
      </c>
      <c r="E1065" s="114">
        <f>VLOOKUP(A1065,DBMS_TYPE_SIZES[],4,FALSE)</f>
        <v>9</v>
      </c>
      <c r="F1065" t="s">
        <v>167</v>
      </c>
      <c r="G1065" t="s">
        <v>827</v>
      </c>
      <c r="H1065" t="s">
        <v>20</v>
      </c>
      <c r="I1065">
        <v>10</v>
      </c>
      <c r="J1065">
        <v>4</v>
      </c>
    </row>
    <row r="1066" spans="1:10">
      <c r="A1066" s="112" t="str">
        <f>COL_SIZES[[#This Row],[datatype]]&amp;"_"&amp;COL_SIZES[[#This Row],[column_prec]]&amp;"_"&amp;COL_SIZES[[#This Row],[col_len]]</f>
        <v>varchar_0_50</v>
      </c>
      <c r="B106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66" s="113">
        <f>VLOOKUP(A1066,DBMS_TYPE_SIZES[],2,FALSE)</f>
        <v>50</v>
      </c>
      <c r="D1066" s="113">
        <f>VLOOKUP(A1066,DBMS_TYPE_SIZES[],3,FALSE)</f>
        <v>50</v>
      </c>
      <c r="E1066" s="114">
        <f>VLOOKUP(A1066,DBMS_TYPE_SIZES[],4,FALSE)</f>
        <v>52</v>
      </c>
      <c r="F1066" t="s">
        <v>167</v>
      </c>
      <c r="G1066" t="s">
        <v>134</v>
      </c>
      <c r="H1066" t="s">
        <v>92</v>
      </c>
      <c r="I1066">
        <v>0</v>
      </c>
      <c r="J1066">
        <v>50</v>
      </c>
    </row>
    <row r="1067" spans="1:10">
      <c r="A1067" s="112" t="str">
        <f>COL_SIZES[[#This Row],[datatype]]&amp;"_"&amp;COL_SIZES[[#This Row],[column_prec]]&amp;"_"&amp;COL_SIZES[[#This Row],[col_len]]</f>
        <v>int_10_4</v>
      </c>
      <c r="B10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7" s="113">
        <f>VLOOKUP(A1067,DBMS_TYPE_SIZES[],2,FALSE)</f>
        <v>9</v>
      </c>
      <c r="D1067" s="113">
        <f>VLOOKUP(A1067,DBMS_TYPE_SIZES[],3,FALSE)</f>
        <v>4</v>
      </c>
      <c r="E1067" s="114">
        <f>VLOOKUP(A1067,DBMS_TYPE_SIZES[],4,FALSE)</f>
        <v>9</v>
      </c>
      <c r="F1067" t="s">
        <v>167</v>
      </c>
      <c r="G1067" t="s">
        <v>820</v>
      </c>
      <c r="H1067" t="s">
        <v>20</v>
      </c>
      <c r="I1067">
        <v>10</v>
      </c>
      <c r="J1067">
        <v>4</v>
      </c>
    </row>
    <row r="1068" spans="1:10">
      <c r="A1068" s="112" t="str">
        <f>COL_SIZES[[#This Row],[datatype]]&amp;"_"&amp;COL_SIZES[[#This Row],[column_prec]]&amp;"_"&amp;COL_SIZES[[#This Row],[col_len]]</f>
        <v>varchar_0_255</v>
      </c>
      <c r="B106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68" s="113">
        <f>VLOOKUP(A1068,DBMS_TYPE_SIZES[],2,FALSE)</f>
        <v>255</v>
      </c>
      <c r="D1068" s="113">
        <f>VLOOKUP(A1068,DBMS_TYPE_SIZES[],3,FALSE)</f>
        <v>255</v>
      </c>
      <c r="E1068" s="114">
        <f>VLOOKUP(A1068,DBMS_TYPE_SIZES[],4,FALSE)</f>
        <v>257</v>
      </c>
      <c r="F1068" t="s">
        <v>167</v>
      </c>
      <c r="G1068" t="s">
        <v>135</v>
      </c>
      <c r="H1068" t="s">
        <v>92</v>
      </c>
      <c r="I1068">
        <v>0</v>
      </c>
      <c r="J1068">
        <v>255</v>
      </c>
    </row>
    <row r="1069" spans="1:10">
      <c r="A1069" s="112" t="str">
        <f>COL_SIZES[[#This Row],[datatype]]&amp;"_"&amp;COL_SIZES[[#This Row],[column_prec]]&amp;"_"&amp;COL_SIZES[[#This Row],[col_len]]</f>
        <v>int_10_4</v>
      </c>
      <c r="B10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69" s="113">
        <f>VLOOKUP(A1069,DBMS_TYPE_SIZES[],2,FALSE)</f>
        <v>9</v>
      </c>
      <c r="D1069" s="113">
        <f>VLOOKUP(A1069,DBMS_TYPE_SIZES[],3,FALSE)</f>
        <v>4</v>
      </c>
      <c r="E1069" s="114">
        <f>VLOOKUP(A1069,DBMS_TYPE_SIZES[],4,FALSE)</f>
        <v>9</v>
      </c>
      <c r="F1069" t="s">
        <v>167</v>
      </c>
      <c r="G1069" t="s">
        <v>72</v>
      </c>
      <c r="H1069" t="s">
        <v>20</v>
      </c>
      <c r="I1069">
        <v>10</v>
      </c>
      <c r="J1069">
        <v>4</v>
      </c>
    </row>
    <row r="1070" spans="1:10">
      <c r="A1070" s="112" t="str">
        <f>COL_SIZES[[#This Row],[datatype]]&amp;"_"&amp;COL_SIZES[[#This Row],[column_prec]]&amp;"_"&amp;COL_SIZES[[#This Row],[col_len]]</f>
        <v>int_10_4</v>
      </c>
      <c r="B10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0" s="113">
        <f>VLOOKUP(A1070,DBMS_TYPE_SIZES[],2,FALSE)</f>
        <v>9</v>
      </c>
      <c r="D1070" s="113">
        <f>VLOOKUP(A1070,DBMS_TYPE_SIZES[],3,FALSE)</f>
        <v>4</v>
      </c>
      <c r="E1070" s="114">
        <f>VLOOKUP(A1070,DBMS_TYPE_SIZES[],4,FALSE)</f>
        <v>9</v>
      </c>
      <c r="F1070" t="s">
        <v>167</v>
      </c>
      <c r="G1070" t="s">
        <v>812</v>
      </c>
      <c r="H1070" t="s">
        <v>20</v>
      </c>
      <c r="I1070">
        <v>10</v>
      </c>
      <c r="J1070">
        <v>4</v>
      </c>
    </row>
    <row r="1071" spans="1:10">
      <c r="A1071" s="112" t="str">
        <f>COL_SIZES[[#This Row],[datatype]]&amp;"_"&amp;COL_SIZES[[#This Row],[column_prec]]&amp;"_"&amp;COL_SIZES[[#This Row],[col_len]]</f>
        <v>datetime_23_8</v>
      </c>
      <c r="B10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71" s="113">
        <f>VLOOKUP(A1071,DBMS_TYPE_SIZES[],2,FALSE)</f>
        <v>7</v>
      </c>
      <c r="D1071" s="113">
        <f>VLOOKUP(A1071,DBMS_TYPE_SIZES[],3,FALSE)</f>
        <v>8</v>
      </c>
      <c r="E1071" s="114">
        <f>VLOOKUP(A1071,DBMS_TYPE_SIZES[],4,FALSE)</f>
        <v>10</v>
      </c>
      <c r="F1071" t="s">
        <v>167</v>
      </c>
      <c r="G1071" t="s">
        <v>816</v>
      </c>
      <c r="H1071" t="s">
        <v>22</v>
      </c>
      <c r="I1071">
        <v>23</v>
      </c>
      <c r="J1071">
        <v>8</v>
      </c>
    </row>
    <row r="1072" spans="1:10">
      <c r="A1072" s="112" t="str">
        <f>COL_SIZES[[#This Row],[datatype]]&amp;"_"&amp;COL_SIZES[[#This Row],[column_prec]]&amp;"_"&amp;COL_SIZES[[#This Row],[col_len]]</f>
        <v>int_10_4</v>
      </c>
      <c r="B10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2" s="113">
        <f>VLOOKUP(A1072,DBMS_TYPE_SIZES[],2,FALSE)</f>
        <v>9</v>
      </c>
      <c r="D1072" s="113">
        <f>VLOOKUP(A1072,DBMS_TYPE_SIZES[],3,FALSE)</f>
        <v>4</v>
      </c>
      <c r="E1072" s="114">
        <f>VLOOKUP(A1072,DBMS_TYPE_SIZES[],4,FALSE)</f>
        <v>9</v>
      </c>
      <c r="F1072" t="s">
        <v>167</v>
      </c>
      <c r="G1072" t="s">
        <v>817</v>
      </c>
      <c r="H1072" t="s">
        <v>20</v>
      </c>
      <c r="I1072">
        <v>10</v>
      </c>
      <c r="J1072">
        <v>4</v>
      </c>
    </row>
    <row r="1073" spans="1:10">
      <c r="A1073" s="112" t="str">
        <f>COL_SIZES[[#This Row],[datatype]]&amp;"_"&amp;COL_SIZES[[#This Row],[column_prec]]&amp;"_"&amp;COL_SIZES[[#This Row],[col_len]]</f>
        <v>int_10_4</v>
      </c>
      <c r="B10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3" s="113">
        <f>VLOOKUP(A1073,DBMS_TYPE_SIZES[],2,FALSE)</f>
        <v>9</v>
      </c>
      <c r="D1073" s="113">
        <f>VLOOKUP(A1073,DBMS_TYPE_SIZES[],3,FALSE)</f>
        <v>4</v>
      </c>
      <c r="E1073" s="114">
        <f>VLOOKUP(A1073,DBMS_TYPE_SIZES[],4,FALSE)</f>
        <v>9</v>
      </c>
      <c r="F1073" t="s">
        <v>167</v>
      </c>
      <c r="G1073" t="s">
        <v>146</v>
      </c>
      <c r="H1073" t="s">
        <v>20</v>
      </c>
      <c r="I1073">
        <v>10</v>
      </c>
      <c r="J1073">
        <v>4</v>
      </c>
    </row>
    <row r="1074" spans="1:10">
      <c r="A1074" s="112" t="str">
        <f>COL_SIZES[[#This Row],[datatype]]&amp;"_"&amp;COL_SIZES[[#This Row],[column_prec]]&amp;"_"&amp;COL_SIZES[[#This Row],[col_len]]</f>
        <v>int_10_4</v>
      </c>
      <c r="B10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4" s="113">
        <f>VLOOKUP(A1074,DBMS_TYPE_SIZES[],2,FALSE)</f>
        <v>9</v>
      </c>
      <c r="D1074" s="113">
        <f>VLOOKUP(A1074,DBMS_TYPE_SIZES[],3,FALSE)</f>
        <v>4</v>
      </c>
      <c r="E1074" s="114">
        <f>VLOOKUP(A1074,DBMS_TYPE_SIZES[],4,FALSE)</f>
        <v>9</v>
      </c>
      <c r="F1074" t="s">
        <v>167</v>
      </c>
      <c r="G1074" t="s">
        <v>164</v>
      </c>
      <c r="H1074" t="s">
        <v>20</v>
      </c>
      <c r="I1074">
        <v>10</v>
      </c>
      <c r="J1074">
        <v>4</v>
      </c>
    </row>
    <row r="1075" spans="1:10">
      <c r="A1075" s="112" t="str">
        <f>COL_SIZES[[#This Row],[datatype]]&amp;"_"&amp;COL_SIZES[[#This Row],[column_prec]]&amp;"_"&amp;COL_SIZES[[#This Row],[col_len]]</f>
        <v>int_10_4</v>
      </c>
      <c r="B10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5" s="113">
        <f>VLOOKUP(A1075,DBMS_TYPE_SIZES[],2,FALSE)</f>
        <v>9</v>
      </c>
      <c r="D1075" s="113">
        <f>VLOOKUP(A1075,DBMS_TYPE_SIZES[],3,FALSE)</f>
        <v>4</v>
      </c>
      <c r="E1075" s="114">
        <f>VLOOKUP(A1075,DBMS_TYPE_SIZES[],4,FALSE)</f>
        <v>9</v>
      </c>
      <c r="F1075" t="s">
        <v>169</v>
      </c>
      <c r="G1075" t="s">
        <v>170</v>
      </c>
      <c r="H1075" t="s">
        <v>20</v>
      </c>
      <c r="I1075">
        <v>10</v>
      </c>
      <c r="J1075">
        <v>4</v>
      </c>
    </row>
    <row r="1076" spans="1:10">
      <c r="A1076" s="112" t="str">
        <f>COL_SIZES[[#This Row],[datatype]]&amp;"_"&amp;COL_SIZES[[#This Row],[column_prec]]&amp;"_"&amp;COL_SIZES[[#This Row],[col_len]]</f>
        <v>int_10_4</v>
      </c>
      <c r="B10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6" s="113">
        <f>VLOOKUP(A1076,DBMS_TYPE_SIZES[],2,FALSE)</f>
        <v>9</v>
      </c>
      <c r="D1076" s="113">
        <f>VLOOKUP(A1076,DBMS_TYPE_SIZES[],3,FALSE)</f>
        <v>4</v>
      </c>
      <c r="E1076" s="114">
        <f>VLOOKUP(A1076,DBMS_TYPE_SIZES[],4,FALSE)</f>
        <v>9</v>
      </c>
      <c r="F1076" t="s">
        <v>169</v>
      </c>
      <c r="G1076" t="s">
        <v>156</v>
      </c>
      <c r="H1076" t="s">
        <v>20</v>
      </c>
      <c r="I1076">
        <v>10</v>
      </c>
      <c r="J1076">
        <v>4</v>
      </c>
    </row>
    <row r="1077" spans="1:10">
      <c r="A1077" s="112" t="str">
        <f>COL_SIZES[[#This Row],[datatype]]&amp;"_"&amp;COL_SIZES[[#This Row],[column_prec]]&amp;"_"&amp;COL_SIZES[[#This Row],[col_len]]</f>
        <v>datetime_23_8</v>
      </c>
      <c r="B107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77" s="113">
        <f>VLOOKUP(A1077,DBMS_TYPE_SIZES[],2,FALSE)</f>
        <v>7</v>
      </c>
      <c r="D1077" s="113">
        <f>VLOOKUP(A1077,DBMS_TYPE_SIZES[],3,FALSE)</f>
        <v>8</v>
      </c>
      <c r="E1077" s="114">
        <f>VLOOKUP(A1077,DBMS_TYPE_SIZES[],4,FALSE)</f>
        <v>10</v>
      </c>
      <c r="F1077" t="s">
        <v>169</v>
      </c>
      <c r="G1077" t="s">
        <v>679</v>
      </c>
      <c r="H1077" t="s">
        <v>22</v>
      </c>
      <c r="I1077">
        <v>23</v>
      </c>
      <c r="J1077">
        <v>8</v>
      </c>
    </row>
    <row r="1078" spans="1:10">
      <c r="A1078" s="112" t="str">
        <f>COL_SIZES[[#This Row],[datatype]]&amp;"_"&amp;COL_SIZES[[#This Row],[column_prec]]&amp;"_"&amp;COL_SIZES[[#This Row],[col_len]]</f>
        <v>int_10_4</v>
      </c>
      <c r="B10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8" s="113">
        <f>VLOOKUP(A1078,DBMS_TYPE_SIZES[],2,FALSE)</f>
        <v>9</v>
      </c>
      <c r="D1078" s="113">
        <f>VLOOKUP(A1078,DBMS_TYPE_SIZES[],3,FALSE)</f>
        <v>4</v>
      </c>
      <c r="E1078" s="114">
        <f>VLOOKUP(A1078,DBMS_TYPE_SIZES[],4,FALSE)</f>
        <v>9</v>
      </c>
      <c r="F1078" t="s">
        <v>169</v>
      </c>
      <c r="G1078" t="s">
        <v>802</v>
      </c>
      <c r="H1078" t="s">
        <v>20</v>
      </c>
      <c r="I1078">
        <v>10</v>
      </c>
      <c r="J1078">
        <v>4</v>
      </c>
    </row>
    <row r="1079" spans="1:10">
      <c r="A1079" s="112" t="str">
        <f>COL_SIZES[[#This Row],[datatype]]&amp;"_"&amp;COL_SIZES[[#This Row],[column_prec]]&amp;"_"&amp;COL_SIZES[[#This Row],[col_len]]</f>
        <v>int_10_4</v>
      </c>
      <c r="B10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79" s="113">
        <f>VLOOKUP(A1079,DBMS_TYPE_SIZES[],2,FALSE)</f>
        <v>9</v>
      </c>
      <c r="D1079" s="113">
        <f>VLOOKUP(A1079,DBMS_TYPE_SIZES[],3,FALSE)</f>
        <v>4</v>
      </c>
      <c r="E1079" s="114">
        <f>VLOOKUP(A1079,DBMS_TYPE_SIZES[],4,FALSE)</f>
        <v>9</v>
      </c>
      <c r="F1079" t="s">
        <v>169</v>
      </c>
      <c r="G1079" t="s">
        <v>154</v>
      </c>
      <c r="H1079" t="s">
        <v>20</v>
      </c>
      <c r="I1079">
        <v>10</v>
      </c>
      <c r="J1079">
        <v>4</v>
      </c>
    </row>
    <row r="1080" spans="1:10">
      <c r="A1080" s="112" t="str">
        <f>COL_SIZES[[#This Row],[datatype]]&amp;"_"&amp;COL_SIZES[[#This Row],[column_prec]]&amp;"_"&amp;COL_SIZES[[#This Row],[col_len]]</f>
        <v>int_10_4</v>
      </c>
      <c r="B10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0" s="113">
        <f>VLOOKUP(A1080,DBMS_TYPE_SIZES[],2,FALSE)</f>
        <v>9</v>
      </c>
      <c r="D1080" s="113">
        <f>VLOOKUP(A1080,DBMS_TYPE_SIZES[],3,FALSE)</f>
        <v>4</v>
      </c>
      <c r="E1080" s="114">
        <f>VLOOKUP(A1080,DBMS_TYPE_SIZES[],4,FALSE)</f>
        <v>9</v>
      </c>
      <c r="F1080" t="s">
        <v>169</v>
      </c>
      <c r="G1080" t="s">
        <v>89</v>
      </c>
      <c r="H1080" t="s">
        <v>20</v>
      </c>
      <c r="I1080">
        <v>10</v>
      </c>
      <c r="J1080">
        <v>4</v>
      </c>
    </row>
    <row r="1081" spans="1:10">
      <c r="A1081" s="112" t="str">
        <f>COL_SIZES[[#This Row],[datatype]]&amp;"_"&amp;COL_SIZES[[#This Row],[column_prec]]&amp;"_"&amp;COL_SIZES[[#This Row],[col_len]]</f>
        <v>int_10_4</v>
      </c>
      <c r="B10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1" s="113">
        <f>VLOOKUP(A1081,DBMS_TYPE_SIZES[],2,FALSE)</f>
        <v>9</v>
      </c>
      <c r="D1081" s="113">
        <f>VLOOKUP(A1081,DBMS_TYPE_SIZES[],3,FALSE)</f>
        <v>4</v>
      </c>
      <c r="E1081" s="114">
        <f>VLOOKUP(A1081,DBMS_TYPE_SIZES[],4,FALSE)</f>
        <v>9</v>
      </c>
      <c r="F1081" t="s">
        <v>169</v>
      </c>
      <c r="G1081" t="s">
        <v>803</v>
      </c>
      <c r="H1081" t="s">
        <v>20</v>
      </c>
      <c r="I1081">
        <v>10</v>
      </c>
      <c r="J1081">
        <v>4</v>
      </c>
    </row>
    <row r="1082" spans="1:10">
      <c r="A1082" s="112" t="str">
        <f>COL_SIZES[[#This Row],[datatype]]&amp;"_"&amp;COL_SIZES[[#This Row],[column_prec]]&amp;"_"&amp;COL_SIZES[[#This Row],[col_len]]</f>
        <v>int_10_4</v>
      </c>
      <c r="B10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2" s="113">
        <f>VLOOKUP(A1082,DBMS_TYPE_SIZES[],2,FALSE)</f>
        <v>9</v>
      </c>
      <c r="D1082" s="113">
        <f>VLOOKUP(A1082,DBMS_TYPE_SIZES[],3,FALSE)</f>
        <v>4</v>
      </c>
      <c r="E1082" s="114">
        <f>VLOOKUP(A1082,DBMS_TYPE_SIZES[],4,FALSE)</f>
        <v>9</v>
      </c>
      <c r="F1082" t="s">
        <v>169</v>
      </c>
      <c r="G1082" t="s">
        <v>804</v>
      </c>
      <c r="H1082" t="s">
        <v>20</v>
      </c>
      <c r="I1082">
        <v>10</v>
      </c>
      <c r="J1082">
        <v>4</v>
      </c>
    </row>
    <row r="1083" spans="1:10">
      <c r="A1083" s="112" t="str">
        <f>COL_SIZES[[#This Row],[datatype]]&amp;"_"&amp;COL_SIZES[[#This Row],[column_prec]]&amp;"_"&amp;COL_SIZES[[#This Row],[col_len]]</f>
        <v>int_10_4</v>
      </c>
      <c r="B10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3" s="113">
        <f>VLOOKUP(A1083,DBMS_TYPE_SIZES[],2,FALSE)</f>
        <v>9</v>
      </c>
      <c r="D1083" s="113">
        <f>VLOOKUP(A1083,DBMS_TYPE_SIZES[],3,FALSE)</f>
        <v>4</v>
      </c>
      <c r="E1083" s="114">
        <f>VLOOKUP(A1083,DBMS_TYPE_SIZES[],4,FALSE)</f>
        <v>9</v>
      </c>
      <c r="F1083" t="s">
        <v>169</v>
      </c>
      <c r="G1083" t="s">
        <v>152</v>
      </c>
      <c r="H1083" t="s">
        <v>20</v>
      </c>
      <c r="I1083">
        <v>10</v>
      </c>
      <c r="J1083">
        <v>4</v>
      </c>
    </row>
    <row r="1084" spans="1:10">
      <c r="A1084" s="112" t="str">
        <f>COL_SIZES[[#This Row],[datatype]]&amp;"_"&amp;COL_SIZES[[#This Row],[column_prec]]&amp;"_"&amp;COL_SIZES[[#This Row],[col_len]]</f>
        <v>varchar_0_255</v>
      </c>
      <c r="B108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84" s="113">
        <f>VLOOKUP(A1084,DBMS_TYPE_SIZES[],2,FALSE)</f>
        <v>255</v>
      </c>
      <c r="D1084" s="113">
        <f>VLOOKUP(A1084,DBMS_TYPE_SIZES[],3,FALSE)</f>
        <v>255</v>
      </c>
      <c r="E1084" s="114">
        <f>VLOOKUP(A1084,DBMS_TYPE_SIZES[],4,FALSE)</f>
        <v>257</v>
      </c>
      <c r="F1084" t="s">
        <v>169</v>
      </c>
      <c r="G1084" t="s">
        <v>805</v>
      </c>
      <c r="H1084" t="s">
        <v>92</v>
      </c>
      <c r="I1084">
        <v>0</v>
      </c>
      <c r="J1084">
        <v>255</v>
      </c>
    </row>
    <row r="1085" spans="1:10">
      <c r="A1085" s="112" t="str">
        <f>COL_SIZES[[#This Row],[datatype]]&amp;"_"&amp;COL_SIZES[[#This Row],[column_prec]]&amp;"_"&amp;COL_SIZES[[#This Row],[col_len]]</f>
        <v>varchar_0_255</v>
      </c>
      <c r="B108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085" s="113">
        <f>VLOOKUP(A1085,DBMS_TYPE_SIZES[],2,FALSE)</f>
        <v>255</v>
      </c>
      <c r="D1085" s="113">
        <f>VLOOKUP(A1085,DBMS_TYPE_SIZES[],3,FALSE)</f>
        <v>255</v>
      </c>
      <c r="E1085" s="114">
        <f>VLOOKUP(A1085,DBMS_TYPE_SIZES[],4,FALSE)</f>
        <v>257</v>
      </c>
      <c r="F1085" t="s">
        <v>169</v>
      </c>
      <c r="G1085" t="s">
        <v>806</v>
      </c>
      <c r="H1085" t="s">
        <v>92</v>
      </c>
      <c r="I1085">
        <v>0</v>
      </c>
      <c r="J1085">
        <v>255</v>
      </c>
    </row>
    <row r="1086" spans="1:10">
      <c r="A1086" s="112" t="str">
        <f>COL_SIZES[[#This Row],[datatype]]&amp;"_"&amp;COL_SIZES[[#This Row],[column_prec]]&amp;"_"&amp;COL_SIZES[[#This Row],[col_len]]</f>
        <v>int_10_4</v>
      </c>
      <c r="B10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6" s="113">
        <f>VLOOKUP(A1086,DBMS_TYPE_SIZES[],2,FALSE)</f>
        <v>9</v>
      </c>
      <c r="D1086" s="113">
        <f>VLOOKUP(A1086,DBMS_TYPE_SIZES[],3,FALSE)</f>
        <v>4</v>
      </c>
      <c r="E1086" s="114">
        <f>VLOOKUP(A1086,DBMS_TYPE_SIZES[],4,FALSE)</f>
        <v>9</v>
      </c>
      <c r="F1086" t="s">
        <v>169</v>
      </c>
      <c r="G1086" t="s">
        <v>807</v>
      </c>
      <c r="H1086" t="s">
        <v>20</v>
      </c>
      <c r="I1086">
        <v>10</v>
      </c>
      <c r="J1086">
        <v>4</v>
      </c>
    </row>
    <row r="1087" spans="1:10">
      <c r="A1087" s="112" t="str">
        <f>COL_SIZES[[#This Row],[datatype]]&amp;"_"&amp;COL_SIZES[[#This Row],[column_prec]]&amp;"_"&amp;COL_SIZES[[#This Row],[col_len]]</f>
        <v>bigint_19_8</v>
      </c>
      <c r="B108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87" s="113">
        <f>VLOOKUP(A1087,DBMS_TYPE_SIZES[],2,FALSE)</f>
        <v>9</v>
      </c>
      <c r="D1087" s="113">
        <f>VLOOKUP(A1087,DBMS_TYPE_SIZES[],3,FALSE)</f>
        <v>8</v>
      </c>
      <c r="E1087" s="114">
        <f>VLOOKUP(A1087,DBMS_TYPE_SIZES[],4,FALSE)</f>
        <v>9</v>
      </c>
      <c r="F1087" t="s">
        <v>169</v>
      </c>
      <c r="G1087" t="s">
        <v>122</v>
      </c>
      <c r="H1087" t="s">
        <v>19</v>
      </c>
      <c r="I1087">
        <v>19</v>
      </c>
      <c r="J1087">
        <v>8</v>
      </c>
    </row>
    <row r="1088" spans="1:10">
      <c r="A1088" s="112" t="str">
        <f>COL_SIZES[[#This Row],[datatype]]&amp;"_"&amp;COL_SIZES[[#This Row],[column_prec]]&amp;"_"&amp;COL_SIZES[[#This Row],[col_len]]</f>
        <v>int_10_4</v>
      </c>
      <c r="B10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8" s="113">
        <f>VLOOKUP(A1088,DBMS_TYPE_SIZES[],2,FALSE)</f>
        <v>9</v>
      </c>
      <c r="D1088" s="113">
        <f>VLOOKUP(A1088,DBMS_TYPE_SIZES[],3,FALSE)</f>
        <v>4</v>
      </c>
      <c r="E1088" s="114">
        <f>VLOOKUP(A1088,DBMS_TYPE_SIZES[],4,FALSE)</f>
        <v>9</v>
      </c>
      <c r="F1088" t="s">
        <v>169</v>
      </c>
      <c r="G1088" t="s">
        <v>123</v>
      </c>
      <c r="H1088" t="s">
        <v>20</v>
      </c>
      <c r="I1088">
        <v>10</v>
      </c>
      <c r="J1088">
        <v>4</v>
      </c>
    </row>
    <row r="1089" spans="1:10">
      <c r="A1089" s="112" t="str">
        <f>COL_SIZES[[#This Row],[datatype]]&amp;"_"&amp;COL_SIZES[[#This Row],[column_prec]]&amp;"_"&amp;COL_SIZES[[#This Row],[col_len]]</f>
        <v>int_10_4</v>
      </c>
      <c r="B10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89" s="113">
        <f>VLOOKUP(A1089,DBMS_TYPE_SIZES[],2,FALSE)</f>
        <v>9</v>
      </c>
      <c r="D1089" s="113">
        <f>VLOOKUP(A1089,DBMS_TYPE_SIZES[],3,FALSE)</f>
        <v>4</v>
      </c>
      <c r="E1089" s="114">
        <f>VLOOKUP(A1089,DBMS_TYPE_SIZES[],4,FALSE)</f>
        <v>9</v>
      </c>
      <c r="F1089" t="s">
        <v>169</v>
      </c>
      <c r="G1089" t="s">
        <v>808</v>
      </c>
      <c r="H1089" t="s">
        <v>20</v>
      </c>
      <c r="I1089">
        <v>10</v>
      </c>
      <c r="J1089">
        <v>4</v>
      </c>
    </row>
    <row r="1090" spans="1:10">
      <c r="A1090" s="112" t="str">
        <f>COL_SIZES[[#This Row],[datatype]]&amp;"_"&amp;COL_SIZES[[#This Row],[column_prec]]&amp;"_"&amp;COL_SIZES[[#This Row],[col_len]]</f>
        <v>datetime_23_8</v>
      </c>
      <c r="B10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90" s="113">
        <f>VLOOKUP(A1090,DBMS_TYPE_SIZES[],2,FALSE)</f>
        <v>7</v>
      </c>
      <c r="D1090" s="113">
        <f>VLOOKUP(A1090,DBMS_TYPE_SIZES[],3,FALSE)</f>
        <v>8</v>
      </c>
      <c r="E1090" s="114">
        <f>VLOOKUP(A1090,DBMS_TYPE_SIZES[],4,FALSE)</f>
        <v>10</v>
      </c>
      <c r="F1090" t="s">
        <v>169</v>
      </c>
      <c r="G1090" t="s">
        <v>809</v>
      </c>
      <c r="H1090" t="s">
        <v>22</v>
      </c>
      <c r="I1090">
        <v>23</v>
      </c>
      <c r="J1090">
        <v>8</v>
      </c>
    </row>
    <row r="1091" spans="1:10">
      <c r="A1091" s="112" t="str">
        <f>COL_SIZES[[#This Row],[datatype]]&amp;"_"&amp;COL_SIZES[[#This Row],[column_prec]]&amp;"_"&amp;COL_SIZES[[#This Row],[col_len]]</f>
        <v>bigint_19_8</v>
      </c>
      <c r="B10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091" s="113">
        <f>VLOOKUP(A1091,DBMS_TYPE_SIZES[],2,FALSE)</f>
        <v>9</v>
      </c>
      <c r="D1091" s="113">
        <f>VLOOKUP(A1091,DBMS_TYPE_SIZES[],3,FALSE)</f>
        <v>8</v>
      </c>
      <c r="E1091" s="114">
        <f>VLOOKUP(A1091,DBMS_TYPE_SIZES[],4,FALSE)</f>
        <v>9</v>
      </c>
      <c r="F1091" t="s">
        <v>169</v>
      </c>
      <c r="G1091" t="s">
        <v>124</v>
      </c>
      <c r="H1091" t="s">
        <v>19</v>
      </c>
      <c r="I1091">
        <v>19</v>
      </c>
      <c r="J1091">
        <v>8</v>
      </c>
    </row>
    <row r="1092" spans="1:10">
      <c r="A1092" s="112" t="str">
        <f>COL_SIZES[[#This Row],[datatype]]&amp;"_"&amp;COL_SIZES[[#This Row],[column_prec]]&amp;"_"&amp;COL_SIZES[[#This Row],[col_len]]</f>
        <v>numeric_16_9</v>
      </c>
      <c r="B109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092" s="113">
        <f>VLOOKUP(A1092,DBMS_TYPE_SIZES[],2,FALSE)</f>
        <v>9</v>
      </c>
      <c r="D1092" s="113">
        <f>VLOOKUP(A1092,DBMS_TYPE_SIZES[],3,FALSE)</f>
        <v>9</v>
      </c>
      <c r="E1092" s="114">
        <f>VLOOKUP(A1092,DBMS_TYPE_SIZES[],4,FALSE)</f>
        <v>9</v>
      </c>
      <c r="F1092" t="s">
        <v>169</v>
      </c>
      <c r="G1092" t="s">
        <v>102</v>
      </c>
      <c r="H1092" t="s">
        <v>67</v>
      </c>
      <c r="I1092">
        <v>16</v>
      </c>
      <c r="J1092">
        <v>9</v>
      </c>
    </row>
    <row r="1093" spans="1:10">
      <c r="A1093" s="112" t="str">
        <f>COL_SIZES[[#This Row],[datatype]]&amp;"_"&amp;COL_SIZES[[#This Row],[column_prec]]&amp;"_"&amp;COL_SIZES[[#This Row],[col_len]]</f>
        <v>int_10_4</v>
      </c>
      <c r="B10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3" s="113">
        <f>VLOOKUP(A1093,DBMS_TYPE_SIZES[],2,FALSE)</f>
        <v>9</v>
      </c>
      <c r="D1093" s="113">
        <f>VLOOKUP(A1093,DBMS_TYPE_SIZES[],3,FALSE)</f>
        <v>4</v>
      </c>
      <c r="E1093" s="114">
        <f>VLOOKUP(A1093,DBMS_TYPE_SIZES[],4,FALSE)</f>
        <v>9</v>
      </c>
      <c r="F1093" t="s">
        <v>169</v>
      </c>
      <c r="G1093" t="s">
        <v>883</v>
      </c>
      <c r="H1093" t="s">
        <v>20</v>
      </c>
      <c r="I1093">
        <v>10</v>
      </c>
      <c r="J1093">
        <v>4</v>
      </c>
    </row>
    <row r="1094" spans="1:10">
      <c r="A1094" s="112" t="str">
        <f>COL_SIZES[[#This Row],[datatype]]&amp;"_"&amp;COL_SIZES[[#This Row],[column_prec]]&amp;"_"&amp;COL_SIZES[[#This Row],[col_len]]</f>
        <v>int_10_4</v>
      </c>
      <c r="B10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4" s="113">
        <f>VLOOKUP(A1094,DBMS_TYPE_SIZES[],2,FALSE)</f>
        <v>9</v>
      </c>
      <c r="D1094" s="113">
        <f>VLOOKUP(A1094,DBMS_TYPE_SIZES[],3,FALSE)</f>
        <v>4</v>
      </c>
      <c r="E1094" s="114">
        <f>VLOOKUP(A1094,DBMS_TYPE_SIZES[],4,FALSE)</f>
        <v>9</v>
      </c>
      <c r="F1094" t="s">
        <v>169</v>
      </c>
      <c r="G1094" t="s">
        <v>236</v>
      </c>
      <c r="H1094" t="s">
        <v>20</v>
      </c>
      <c r="I1094">
        <v>10</v>
      </c>
      <c r="J1094">
        <v>4</v>
      </c>
    </row>
    <row r="1095" spans="1:10">
      <c r="A1095" s="112" t="str">
        <f>COL_SIZES[[#This Row],[datatype]]&amp;"_"&amp;COL_SIZES[[#This Row],[column_prec]]&amp;"_"&amp;COL_SIZES[[#This Row],[col_len]]</f>
        <v>varchar_0_50</v>
      </c>
      <c r="B109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95" s="113">
        <f>VLOOKUP(A1095,DBMS_TYPE_SIZES[],2,FALSE)</f>
        <v>50</v>
      </c>
      <c r="D1095" s="113">
        <f>VLOOKUP(A1095,DBMS_TYPE_SIZES[],3,FALSE)</f>
        <v>50</v>
      </c>
      <c r="E1095" s="114">
        <f>VLOOKUP(A1095,DBMS_TYPE_SIZES[],4,FALSE)</f>
        <v>52</v>
      </c>
      <c r="F1095" t="s">
        <v>169</v>
      </c>
      <c r="G1095" t="s">
        <v>171</v>
      </c>
      <c r="H1095" t="s">
        <v>92</v>
      </c>
      <c r="I1095">
        <v>0</v>
      </c>
      <c r="J1095">
        <v>50</v>
      </c>
    </row>
    <row r="1096" spans="1:10">
      <c r="A1096" s="112" t="str">
        <f>COL_SIZES[[#This Row],[datatype]]&amp;"_"&amp;COL_SIZES[[#This Row],[column_prec]]&amp;"_"&amp;COL_SIZES[[#This Row],[col_len]]</f>
        <v>int_10_4</v>
      </c>
      <c r="B10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6" s="113">
        <f>VLOOKUP(A1096,DBMS_TYPE_SIZES[],2,FALSE)</f>
        <v>9</v>
      </c>
      <c r="D1096" s="113">
        <f>VLOOKUP(A1096,DBMS_TYPE_SIZES[],3,FALSE)</f>
        <v>4</v>
      </c>
      <c r="E1096" s="114">
        <f>VLOOKUP(A1096,DBMS_TYPE_SIZES[],4,FALSE)</f>
        <v>9</v>
      </c>
      <c r="F1096" t="s">
        <v>169</v>
      </c>
      <c r="G1096" t="s">
        <v>216</v>
      </c>
      <c r="H1096" t="s">
        <v>20</v>
      </c>
      <c r="I1096">
        <v>10</v>
      </c>
      <c r="J1096">
        <v>4</v>
      </c>
    </row>
    <row r="1097" spans="1:10">
      <c r="A1097" s="112" t="str">
        <f>COL_SIZES[[#This Row],[datatype]]&amp;"_"&amp;COL_SIZES[[#This Row],[column_prec]]&amp;"_"&amp;COL_SIZES[[#This Row],[col_len]]</f>
        <v>int_10_4</v>
      </c>
      <c r="B10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7" s="113">
        <f>VLOOKUP(A1097,DBMS_TYPE_SIZES[],2,FALSE)</f>
        <v>9</v>
      </c>
      <c r="D1097" s="113">
        <f>VLOOKUP(A1097,DBMS_TYPE_SIZES[],3,FALSE)</f>
        <v>4</v>
      </c>
      <c r="E1097" s="114">
        <f>VLOOKUP(A1097,DBMS_TYPE_SIZES[],4,FALSE)</f>
        <v>9</v>
      </c>
      <c r="F1097" t="s">
        <v>169</v>
      </c>
      <c r="G1097" t="s">
        <v>884</v>
      </c>
      <c r="H1097" t="s">
        <v>20</v>
      </c>
      <c r="I1097">
        <v>10</v>
      </c>
      <c r="J1097">
        <v>4</v>
      </c>
    </row>
    <row r="1098" spans="1:10">
      <c r="A1098" s="112" t="str">
        <f>COL_SIZES[[#This Row],[datatype]]&amp;"_"&amp;COL_SIZES[[#This Row],[column_prec]]&amp;"_"&amp;COL_SIZES[[#This Row],[col_len]]</f>
        <v>varchar_0_50</v>
      </c>
      <c r="B109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098" s="113">
        <f>VLOOKUP(A1098,DBMS_TYPE_SIZES[],2,FALSE)</f>
        <v>50</v>
      </c>
      <c r="D1098" s="113">
        <f>VLOOKUP(A1098,DBMS_TYPE_SIZES[],3,FALSE)</f>
        <v>50</v>
      </c>
      <c r="E1098" s="114">
        <f>VLOOKUP(A1098,DBMS_TYPE_SIZES[],4,FALSE)</f>
        <v>52</v>
      </c>
      <c r="F1098" t="s">
        <v>169</v>
      </c>
      <c r="G1098" t="s">
        <v>885</v>
      </c>
      <c r="H1098" t="s">
        <v>92</v>
      </c>
      <c r="I1098">
        <v>0</v>
      </c>
      <c r="J1098">
        <v>50</v>
      </c>
    </row>
    <row r="1099" spans="1:10">
      <c r="A1099" s="112" t="str">
        <f>COL_SIZES[[#This Row],[datatype]]&amp;"_"&amp;COL_SIZES[[#This Row],[column_prec]]&amp;"_"&amp;COL_SIZES[[#This Row],[col_len]]</f>
        <v>int_10_4</v>
      </c>
      <c r="B10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099" s="113">
        <f>VLOOKUP(A1099,DBMS_TYPE_SIZES[],2,FALSE)</f>
        <v>9</v>
      </c>
      <c r="D1099" s="113">
        <f>VLOOKUP(A1099,DBMS_TYPE_SIZES[],3,FALSE)</f>
        <v>4</v>
      </c>
      <c r="E1099" s="114">
        <f>VLOOKUP(A1099,DBMS_TYPE_SIZES[],4,FALSE)</f>
        <v>9</v>
      </c>
      <c r="F1099" t="s">
        <v>169</v>
      </c>
      <c r="G1099" t="s">
        <v>72</v>
      </c>
      <c r="H1099" t="s">
        <v>20</v>
      </c>
      <c r="I1099">
        <v>10</v>
      </c>
      <c r="J1099">
        <v>4</v>
      </c>
    </row>
    <row r="1100" spans="1:10">
      <c r="A1100" s="112" t="str">
        <f>COL_SIZES[[#This Row],[datatype]]&amp;"_"&amp;COL_SIZES[[#This Row],[column_prec]]&amp;"_"&amp;COL_SIZES[[#This Row],[col_len]]</f>
        <v>int_10_4</v>
      </c>
      <c r="B11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0" s="113">
        <f>VLOOKUP(A1100,DBMS_TYPE_SIZES[],2,FALSE)</f>
        <v>9</v>
      </c>
      <c r="D1100" s="113">
        <f>VLOOKUP(A1100,DBMS_TYPE_SIZES[],3,FALSE)</f>
        <v>4</v>
      </c>
      <c r="E1100" s="114">
        <f>VLOOKUP(A1100,DBMS_TYPE_SIZES[],4,FALSE)</f>
        <v>9</v>
      </c>
      <c r="F1100" t="s">
        <v>169</v>
      </c>
      <c r="G1100" t="s">
        <v>812</v>
      </c>
      <c r="H1100" t="s">
        <v>20</v>
      </c>
      <c r="I1100">
        <v>10</v>
      </c>
      <c r="J1100">
        <v>4</v>
      </c>
    </row>
    <row r="1101" spans="1:10">
      <c r="A1101" s="112" t="str">
        <f>COL_SIZES[[#This Row],[datatype]]&amp;"_"&amp;COL_SIZES[[#This Row],[column_prec]]&amp;"_"&amp;COL_SIZES[[#This Row],[col_len]]</f>
        <v>int_10_4</v>
      </c>
      <c r="B11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1" s="113">
        <f>VLOOKUP(A1101,DBMS_TYPE_SIZES[],2,FALSE)</f>
        <v>9</v>
      </c>
      <c r="D1101" s="113">
        <f>VLOOKUP(A1101,DBMS_TYPE_SIZES[],3,FALSE)</f>
        <v>4</v>
      </c>
      <c r="E1101" s="114">
        <f>VLOOKUP(A1101,DBMS_TYPE_SIZES[],4,FALSE)</f>
        <v>9</v>
      </c>
      <c r="F1101" t="s">
        <v>169</v>
      </c>
      <c r="G1101" t="s">
        <v>814</v>
      </c>
      <c r="H1101" t="s">
        <v>20</v>
      </c>
      <c r="I1101">
        <v>10</v>
      </c>
      <c r="J1101">
        <v>4</v>
      </c>
    </row>
    <row r="1102" spans="1:10">
      <c r="A1102" s="112" t="str">
        <f>COL_SIZES[[#This Row],[datatype]]&amp;"_"&amp;COL_SIZES[[#This Row],[column_prec]]&amp;"_"&amp;COL_SIZES[[#This Row],[col_len]]</f>
        <v>datetime_23_8</v>
      </c>
      <c r="B11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02" s="113">
        <f>VLOOKUP(A1102,DBMS_TYPE_SIZES[],2,FALSE)</f>
        <v>7</v>
      </c>
      <c r="D1102" s="113">
        <f>VLOOKUP(A1102,DBMS_TYPE_SIZES[],3,FALSE)</f>
        <v>8</v>
      </c>
      <c r="E1102" s="114">
        <f>VLOOKUP(A1102,DBMS_TYPE_SIZES[],4,FALSE)</f>
        <v>10</v>
      </c>
      <c r="F1102" t="s">
        <v>169</v>
      </c>
      <c r="G1102" t="s">
        <v>816</v>
      </c>
      <c r="H1102" t="s">
        <v>22</v>
      </c>
      <c r="I1102">
        <v>23</v>
      </c>
      <c r="J1102">
        <v>8</v>
      </c>
    </row>
    <row r="1103" spans="1:10">
      <c r="A1103" s="112" t="str">
        <f>COL_SIZES[[#This Row],[datatype]]&amp;"_"&amp;COL_SIZES[[#This Row],[column_prec]]&amp;"_"&amp;COL_SIZES[[#This Row],[col_len]]</f>
        <v>int_10_4</v>
      </c>
      <c r="B11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3" s="113">
        <f>VLOOKUP(A1103,DBMS_TYPE_SIZES[],2,FALSE)</f>
        <v>9</v>
      </c>
      <c r="D1103" s="113">
        <f>VLOOKUP(A1103,DBMS_TYPE_SIZES[],3,FALSE)</f>
        <v>4</v>
      </c>
      <c r="E1103" s="114">
        <f>VLOOKUP(A1103,DBMS_TYPE_SIZES[],4,FALSE)</f>
        <v>9</v>
      </c>
      <c r="F1103" t="s">
        <v>169</v>
      </c>
      <c r="G1103" t="s">
        <v>817</v>
      </c>
      <c r="H1103" t="s">
        <v>20</v>
      </c>
      <c r="I1103">
        <v>10</v>
      </c>
      <c r="J1103">
        <v>4</v>
      </c>
    </row>
    <row r="1104" spans="1:10">
      <c r="A1104" s="112" t="str">
        <f>COL_SIZES[[#This Row],[datatype]]&amp;"_"&amp;COL_SIZES[[#This Row],[column_prec]]&amp;"_"&amp;COL_SIZES[[#This Row],[col_len]]</f>
        <v>int_10_4</v>
      </c>
      <c r="B11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4" s="113">
        <f>VLOOKUP(A1104,DBMS_TYPE_SIZES[],2,FALSE)</f>
        <v>9</v>
      </c>
      <c r="D1104" s="113">
        <f>VLOOKUP(A1104,DBMS_TYPE_SIZES[],3,FALSE)</f>
        <v>4</v>
      </c>
      <c r="E1104" s="114">
        <f>VLOOKUP(A1104,DBMS_TYPE_SIZES[],4,FALSE)</f>
        <v>9</v>
      </c>
      <c r="F1104" t="s">
        <v>169</v>
      </c>
      <c r="G1104" t="s">
        <v>146</v>
      </c>
      <c r="H1104" t="s">
        <v>20</v>
      </c>
      <c r="I1104">
        <v>10</v>
      </c>
      <c r="J1104">
        <v>4</v>
      </c>
    </row>
    <row r="1105" spans="1:10">
      <c r="A1105" s="112" t="str">
        <f>COL_SIZES[[#This Row],[datatype]]&amp;"_"&amp;COL_SIZES[[#This Row],[column_prec]]&amp;"_"&amp;COL_SIZES[[#This Row],[col_len]]</f>
        <v>int_10_4</v>
      </c>
      <c r="B11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5" s="113">
        <f>VLOOKUP(A1105,DBMS_TYPE_SIZES[],2,FALSE)</f>
        <v>9</v>
      </c>
      <c r="D1105" s="113">
        <f>VLOOKUP(A1105,DBMS_TYPE_SIZES[],3,FALSE)</f>
        <v>4</v>
      </c>
      <c r="E1105" s="114">
        <f>VLOOKUP(A1105,DBMS_TYPE_SIZES[],4,FALSE)</f>
        <v>9</v>
      </c>
      <c r="F1105" t="s">
        <v>169</v>
      </c>
      <c r="G1105" t="s">
        <v>164</v>
      </c>
      <c r="H1105" t="s">
        <v>20</v>
      </c>
      <c r="I1105">
        <v>10</v>
      </c>
      <c r="J1105">
        <v>4</v>
      </c>
    </row>
    <row r="1106" spans="1:10">
      <c r="A1106" s="112" t="str">
        <f>COL_SIZES[[#This Row],[datatype]]&amp;"_"&amp;COL_SIZES[[#This Row],[column_prec]]&amp;"_"&amp;COL_SIZES[[#This Row],[col_len]]</f>
        <v>int_10_4</v>
      </c>
      <c r="B11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6" s="113">
        <f>VLOOKUP(A1106,DBMS_TYPE_SIZES[],2,FALSE)</f>
        <v>9</v>
      </c>
      <c r="D1106" s="113">
        <f>VLOOKUP(A1106,DBMS_TYPE_SIZES[],3,FALSE)</f>
        <v>4</v>
      </c>
      <c r="E1106" s="114">
        <f>VLOOKUP(A1106,DBMS_TYPE_SIZES[],4,FALSE)</f>
        <v>9</v>
      </c>
      <c r="F1106" t="s">
        <v>172</v>
      </c>
      <c r="G1106" t="s">
        <v>170</v>
      </c>
      <c r="H1106" t="s">
        <v>20</v>
      </c>
      <c r="I1106">
        <v>10</v>
      </c>
      <c r="J1106">
        <v>4</v>
      </c>
    </row>
    <row r="1107" spans="1:10">
      <c r="A1107" s="112" t="str">
        <f>COL_SIZES[[#This Row],[datatype]]&amp;"_"&amp;COL_SIZES[[#This Row],[column_prec]]&amp;"_"&amp;COL_SIZES[[#This Row],[col_len]]</f>
        <v>int_10_4</v>
      </c>
      <c r="B11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7" s="113">
        <f>VLOOKUP(A1107,DBMS_TYPE_SIZES[],2,FALSE)</f>
        <v>9</v>
      </c>
      <c r="D1107" s="113">
        <f>VLOOKUP(A1107,DBMS_TYPE_SIZES[],3,FALSE)</f>
        <v>4</v>
      </c>
      <c r="E1107" s="114">
        <f>VLOOKUP(A1107,DBMS_TYPE_SIZES[],4,FALSE)</f>
        <v>9</v>
      </c>
      <c r="F1107" t="s">
        <v>172</v>
      </c>
      <c r="G1107" t="s">
        <v>156</v>
      </c>
      <c r="H1107" t="s">
        <v>20</v>
      </c>
      <c r="I1107">
        <v>10</v>
      </c>
      <c r="J1107">
        <v>4</v>
      </c>
    </row>
    <row r="1108" spans="1:10">
      <c r="A1108" s="112" t="str">
        <f>COL_SIZES[[#This Row],[datatype]]&amp;"_"&amp;COL_SIZES[[#This Row],[column_prec]]&amp;"_"&amp;COL_SIZES[[#This Row],[col_len]]</f>
        <v>datetime_23_8</v>
      </c>
      <c r="B11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08" s="113">
        <f>VLOOKUP(A1108,DBMS_TYPE_SIZES[],2,FALSE)</f>
        <v>7</v>
      </c>
      <c r="D1108" s="113">
        <f>VLOOKUP(A1108,DBMS_TYPE_SIZES[],3,FALSE)</f>
        <v>8</v>
      </c>
      <c r="E1108" s="114">
        <f>VLOOKUP(A1108,DBMS_TYPE_SIZES[],4,FALSE)</f>
        <v>10</v>
      </c>
      <c r="F1108" t="s">
        <v>172</v>
      </c>
      <c r="G1108" t="s">
        <v>679</v>
      </c>
      <c r="H1108" t="s">
        <v>22</v>
      </c>
      <c r="I1108">
        <v>23</v>
      </c>
      <c r="J1108">
        <v>8</v>
      </c>
    </row>
    <row r="1109" spans="1:10">
      <c r="A1109" s="112" t="str">
        <f>COL_SIZES[[#This Row],[datatype]]&amp;"_"&amp;COL_SIZES[[#This Row],[column_prec]]&amp;"_"&amp;COL_SIZES[[#This Row],[col_len]]</f>
        <v>int_10_4</v>
      </c>
      <c r="B11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09" s="113">
        <f>VLOOKUP(A1109,DBMS_TYPE_SIZES[],2,FALSE)</f>
        <v>9</v>
      </c>
      <c r="D1109" s="113">
        <f>VLOOKUP(A1109,DBMS_TYPE_SIZES[],3,FALSE)</f>
        <v>4</v>
      </c>
      <c r="E1109" s="114">
        <f>VLOOKUP(A1109,DBMS_TYPE_SIZES[],4,FALSE)</f>
        <v>9</v>
      </c>
      <c r="F1109" t="s">
        <v>172</v>
      </c>
      <c r="G1109" t="s">
        <v>802</v>
      </c>
      <c r="H1109" t="s">
        <v>20</v>
      </c>
      <c r="I1109">
        <v>10</v>
      </c>
      <c r="J1109">
        <v>4</v>
      </c>
    </row>
    <row r="1110" spans="1:10">
      <c r="A1110" s="112" t="str">
        <f>COL_SIZES[[#This Row],[datatype]]&amp;"_"&amp;COL_SIZES[[#This Row],[column_prec]]&amp;"_"&amp;COL_SIZES[[#This Row],[col_len]]</f>
        <v>int_10_4</v>
      </c>
      <c r="B11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0" s="113">
        <f>VLOOKUP(A1110,DBMS_TYPE_SIZES[],2,FALSE)</f>
        <v>9</v>
      </c>
      <c r="D1110" s="113">
        <f>VLOOKUP(A1110,DBMS_TYPE_SIZES[],3,FALSE)</f>
        <v>4</v>
      </c>
      <c r="E1110" s="114">
        <f>VLOOKUP(A1110,DBMS_TYPE_SIZES[],4,FALSE)</f>
        <v>9</v>
      </c>
      <c r="F1110" t="s">
        <v>172</v>
      </c>
      <c r="G1110" t="s">
        <v>154</v>
      </c>
      <c r="H1110" t="s">
        <v>20</v>
      </c>
      <c r="I1110">
        <v>10</v>
      </c>
      <c r="J1110">
        <v>4</v>
      </c>
    </row>
    <row r="1111" spans="1:10">
      <c r="A1111" s="112" t="str">
        <f>COL_SIZES[[#This Row],[datatype]]&amp;"_"&amp;COL_SIZES[[#This Row],[column_prec]]&amp;"_"&amp;COL_SIZES[[#This Row],[col_len]]</f>
        <v>int_10_4</v>
      </c>
      <c r="B11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1" s="113">
        <f>VLOOKUP(A1111,DBMS_TYPE_SIZES[],2,FALSE)</f>
        <v>9</v>
      </c>
      <c r="D1111" s="113">
        <f>VLOOKUP(A1111,DBMS_TYPE_SIZES[],3,FALSE)</f>
        <v>4</v>
      </c>
      <c r="E1111" s="114">
        <f>VLOOKUP(A1111,DBMS_TYPE_SIZES[],4,FALSE)</f>
        <v>9</v>
      </c>
      <c r="F1111" t="s">
        <v>172</v>
      </c>
      <c r="G1111" t="s">
        <v>89</v>
      </c>
      <c r="H1111" t="s">
        <v>20</v>
      </c>
      <c r="I1111">
        <v>10</v>
      </c>
      <c r="J1111">
        <v>4</v>
      </c>
    </row>
    <row r="1112" spans="1:10">
      <c r="A1112" s="112" t="str">
        <f>COL_SIZES[[#This Row],[datatype]]&amp;"_"&amp;COL_SIZES[[#This Row],[column_prec]]&amp;"_"&amp;COL_SIZES[[#This Row],[col_len]]</f>
        <v>int_10_4</v>
      </c>
      <c r="B11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2" s="113">
        <f>VLOOKUP(A1112,DBMS_TYPE_SIZES[],2,FALSE)</f>
        <v>9</v>
      </c>
      <c r="D1112" s="113">
        <f>VLOOKUP(A1112,DBMS_TYPE_SIZES[],3,FALSE)</f>
        <v>4</v>
      </c>
      <c r="E1112" s="114">
        <f>VLOOKUP(A1112,DBMS_TYPE_SIZES[],4,FALSE)</f>
        <v>9</v>
      </c>
      <c r="F1112" t="s">
        <v>172</v>
      </c>
      <c r="G1112" t="s">
        <v>803</v>
      </c>
      <c r="H1112" t="s">
        <v>20</v>
      </c>
      <c r="I1112">
        <v>10</v>
      </c>
      <c r="J1112">
        <v>4</v>
      </c>
    </row>
    <row r="1113" spans="1:10">
      <c r="A1113" s="112" t="str">
        <f>COL_SIZES[[#This Row],[datatype]]&amp;"_"&amp;COL_SIZES[[#This Row],[column_prec]]&amp;"_"&amp;COL_SIZES[[#This Row],[col_len]]</f>
        <v>int_10_4</v>
      </c>
      <c r="B11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3" s="113">
        <f>VLOOKUP(A1113,DBMS_TYPE_SIZES[],2,FALSE)</f>
        <v>9</v>
      </c>
      <c r="D1113" s="113">
        <f>VLOOKUP(A1113,DBMS_TYPE_SIZES[],3,FALSE)</f>
        <v>4</v>
      </c>
      <c r="E1113" s="114">
        <f>VLOOKUP(A1113,DBMS_TYPE_SIZES[],4,FALSE)</f>
        <v>9</v>
      </c>
      <c r="F1113" t="s">
        <v>172</v>
      </c>
      <c r="G1113" t="s">
        <v>804</v>
      </c>
      <c r="H1113" t="s">
        <v>20</v>
      </c>
      <c r="I1113">
        <v>10</v>
      </c>
      <c r="J1113">
        <v>4</v>
      </c>
    </row>
    <row r="1114" spans="1:10">
      <c r="A1114" s="112" t="str">
        <f>COL_SIZES[[#This Row],[datatype]]&amp;"_"&amp;COL_SIZES[[#This Row],[column_prec]]&amp;"_"&amp;COL_SIZES[[#This Row],[col_len]]</f>
        <v>int_10_4</v>
      </c>
      <c r="B11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4" s="113">
        <f>VLOOKUP(A1114,DBMS_TYPE_SIZES[],2,FALSE)</f>
        <v>9</v>
      </c>
      <c r="D1114" s="113">
        <f>VLOOKUP(A1114,DBMS_TYPE_SIZES[],3,FALSE)</f>
        <v>4</v>
      </c>
      <c r="E1114" s="114">
        <f>VLOOKUP(A1114,DBMS_TYPE_SIZES[],4,FALSE)</f>
        <v>9</v>
      </c>
      <c r="F1114" t="s">
        <v>172</v>
      </c>
      <c r="G1114" t="s">
        <v>152</v>
      </c>
      <c r="H1114" t="s">
        <v>20</v>
      </c>
      <c r="I1114">
        <v>10</v>
      </c>
      <c r="J1114">
        <v>4</v>
      </c>
    </row>
    <row r="1115" spans="1:10">
      <c r="A1115" s="112" t="str">
        <f>COL_SIZES[[#This Row],[datatype]]&amp;"_"&amp;COL_SIZES[[#This Row],[column_prec]]&amp;"_"&amp;COL_SIZES[[#This Row],[col_len]]</f>
        <v>varchar_0_255</v>
      </c>
      <c r="B111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15" s="113">
        <f>VLOOKUP(A1115,DBMS_TYPE_SIZES[],2,FALSE)</f>
        <v>255</v>
      </c>
      <c r="D1115" s="113">
        <f>VLOOKUP(A1115,DBMS_TYPE_SIZES[],3,FALSE)</f>
        <v>255</v>
      </c>
      <c r="E1115" s="114">
        <f>VLOOKUP(A1115,DBMS_TYPE_SIZES[],4,FALSE)</f>
        <v>257</v>
      </c>
      <c r="F1115" t="s">
        <v>172</v>
      </c>
      <c r="G1115" t="s">
        <v>805</v>
      </c>
      <c r="H1115" t="s">
        <v>92</v>
      </c>
      <c r="I1115">
        <v>0</v>
      </c>
      <c r="J1115">
        <v>255</v>
      </c>
    </row>
    <row r="1116" spans="1:10">
      <c r="A1116" s="112" t="str">
        <f>COL_SIZES[[#This Row],[datatype]]&amp;"_"&amp;COL_SIZES[[#This Row],[column_prec]]&amp;"_"&amp;COL_SIZES[[#This Row],[col_len]]</f>
        <v>varchar_0_255</v>
      </c>
      <c r="B111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16" s="113">
        <f>VLOOKUP(A1116,DBMS_TYPE_SIZES[],2,FALSE)</f>
        <v>255</v>
      </c>
      <c r="D1116" s="113">
        <f>VLOOKUP(A1116,DBMS_TYPE_SIZES[],3,FALSE)</f>
        <v>255</v>
      </c>
      <c r="E1116" s="114">
        <f>VLOOKUP(A1116,DBMS_TYPE_SIZES[],4,FALSE)</f>
        <v>257</v>
      </c>
      <c r="F1116" t="s">
        <v>172</v>
      </c>
      <c r="G1116" t="s">
        <v>806</v>
      </c>
      <c r="H1116" t="s">
        <v>92</v>
      </c>
      <c r="I1116">
        <v>0</v>
      </c>
      <c r="J1116">
        <v>255</v>
      </c>
    </row>
    <row r="1117" spans="1:10">
      <c r="A1117" s="112" t="str">
        <f>COL_SIZES[[#This Row],[datatype]]&amp;"_"&amp;COL_SIZES[[#This Row],[column_prec]]&amp;"_"&amp;COL_SIZES[[#This Row],[col_len]]</f>
        <v>int_10_4</v>
      </c>
      <c r="B11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7" s="113">
        <f>VLOOKUP(A1117,DBMS_TYPE_SIZES[],2,FALSE)</f>
        <v>9</v>
      </c>
      <c r="D1117" s="113">
        <f>VLOOKUP(A1117,DBMS_TYPE_SIZES[],3,FALSE)</f>
        <v>4</v>
      </c>
      <c r="E1117" s="114">
        <f>VLOOKUP(A1117,DBMS_TYPE_SIZES[],4,FALSE)</f>
        <v>9</v>
      </c>
      <c r="F1117" t="s">
        <v>172</v>
      </c>
      <c r="G1117" t="s">
        <v>807</v>
      </c>
      <c r="H1117" t="s">
        <v>20</v>
      </c>
      <c r="I1117">
        <v>10</v>
      </c>
      <c r="J1117">
        <v>4</v>
      </c>
    </row>
    <row r="1118" spans="1:10">
      <c r="A1118" s="112" t="str">
        <f>COL_SIZES[[#This Row],[datatype]]&amp;"_"&amp;COL_SIZES[[#This Row],[column_prec]]&amp;"_"&amp;COL_SIZES[[#This Row],[col_len]]</f>
        <v>bigint_19_8</v>
      </c>
      <c r="B111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18" s="113">
        <f>VLOOKUP(A1118,DBMS_TYPE_SIZES[],2,FALSE)</f>
        <v>9</v>
      </c>
      <c r="D1118" s="113">
        <f>VLOOKUP(A1118,DBMS_TYPE_SIZES[],3,FALSE)</f>
        <v>8</v>
      </c>
      <c r="E1118" s="114">
        <f>VLOOKUP(A1118,DBMS_TYPE_SIZES[],4,FALSE)</f>
        <v>9</v>
      </c>
      <c r="F1118" t="s">
        <v>172</v>
      </c>
      <c r="G1118" t="s">
        <v>122</v>
      </c>
      <c r="H1118" t="s">
        <v>19</v>
      </c>
      <c r="I1118">
        <v>19</v>
      </c>
      <c r="J1118">
        <v>8</v>
      </c>
    </row>
    <row r="1119" spans="1:10">
      <c r="A1119" s="112" t="str">
        <f>COL_SIZES[[#This Row],[datatype]]&amp;"_"&amp;COL_SIZES[[#This Row],[column_prec]]&amp;"_"&amp;COL_SIZES[[#This Row],[col_len]]</f>
        <v>int_10_4</v>
      </c>
      <c r="B11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19" s="113">
        <f>VLOOKUP(A1119,DBMS_TYPE_SIZES[],2,FALSE)</f>
        <v>9</v>
      </c>
      <c r="D1119" s="113">
        <f>VLOOKUP(A1119,DBMS_TYPE_SIZES[],3,FALSE)</f>
        <v>4</v>
      </c>
      <c r="E1119" s="114">
        <f>VLOOKUP(A1119,DBMS_TYPE_SIZES[],4,FALSE)</f>
        <v>9</v>
      </c>
      <c r="F1119" t="s">
        <v>172</v>
      </c>
      <c r="G1119" t="s">
        <v>123</v>
      </c>
      <c r="H1119" t="s">
        <v>20</v>
      </c>
      <c r="I1119">
        <v>10</v>
      </c>
      <c r="J1119">
        <v>4</v>
      </c>
    </row>
    <row r="1120" spans="1:10">
      <c r="A1120" s="112" t="str">
        <f>COL_SIZES[[#This Row],[datatype]]&amp;"_"&amp;COL_SIZES[[#This Row],[column_prec]]&amp;"_"&amp;COL_SIZES[[#This Row],[col_len]]</f>
        <v>int_10_4</v>
      </c>
      <c r="B11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0" s="113">
        <f>VLOOKUP(A1120,DBMS_TYPE_SIZES[],2,FALSE)</f>
        <v>9</v>
      </c>
      <c r="D1120" s="113">
        <f>VLOOKUP(A1120,DBMS_TYPE_SIZES[],3,FALSE)</f>
        <v>4</v>
      </c>
      <c r="E1120" s="114">
        <f>VLOOKUP(A1120,DBMS_TYPE_SIZES[],4,FALSE)</f>
        <v>9</v>
      </c>
      <c r="F1120" t="s">
        <v>172</v>
      </c>
      <c r="G1120" t="s">
        <v>808</v>
      </c>
      <c r="H1120" t="s">
        <v>20</v>
      </c>
      <c r="I1120">
        <v>10</v>
      </c>
      <c r="J1120">
        <v>4</v>
      </c>
    </row>
    <row r="1121" spans="1:10">
      <c r="A1121" s="112" t="str">
        <f>COL_SIZES[[#This Row],[datatype]]&amp;"_"&amp;COL_SIZES[[#This Row],[column_prec]]&amp;"_"&amp;COL_SIZES[[#This Row],[col_len]]</f>
        <v>datetime_23_8</v>
      </c>
      <c r="B112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21" s="113">
        <f>VLOOKUP(A1121,DBMS_TYPE_SIZES[],2,FALSE)</f>
        <v>7</v>
      </c>
      <c r="D1121" s="113">
        <f>VLOOKUP(A1121,DBMS_TYPE_SIZES[],3,FALSE)</f>
        <v>8</v>
      </c>
      <c r="E1121" s="114">
        <f>VLOOKUP(A1121,DBMS_TYPE_SIZES[],4,FALSE)</f>
        <v>10</v>
      </c>
      <c r="F1121" t="s">
        <v>172</v>
      </c>
      <c r="G1121" t="s">
        <v>809</v>
      </c>
      <c r="H1121" t="s">
        <v>22</v>
      </c>
      <c r="I1121">
        <v>23</v>
      </c>
      <c r="J1121">
        <v>8</v>
      </c>
    </row>
    <row r="1122" spans="1:10">
      <c r="A1122" s="112" t="str">
        <f>COL_SIZES[[#This Row],[datatype]]&amp;"_"&amp;COL_SIZES[[#This Row],[column_prec]]&amp;"_"&amp;COL_SIZES[[#This Row],[col_len]]</f>
        <v>bigint_19_8</v>
      </c>
      <c r="B112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22" s="113">
        <f>VLOOKUP(A1122,DBMS_TYPE_SIZES[],2,FALSE)</f>
        <v>9</v>
      </c>
      <c r="D1122" s="113">
        <f>VLOOKUP(A1122,DBMS_TYPE_SIZES[],3,FALSE)</f>
        <v>8</v>
      </c>
      <c r="E1122" s="114">
        <f>VLOOKUP(A1122,DBMS_TYPE_SIZES[],4,FALSE)</f>
        <v>9</v>
      </c>
      <c r="F1122" t="s">
        <v>172</v>
      </c>
      <c r="G1122" t="s">
        <v>124</v>
      </c>
      <c r="H1122" t="s">
        <v>19</v>
      </c>
      <c r="I1122">
        <v>19</v>
      </c>
      <c r="J1122">
        <v>8</v>
      </c>
    </row>
    <row r="1123" spans="1:10">
      <c r="A1123" s="112" t="str">
        <f>COL_SIZES[[#This Row],[datatype]]&amp;"_"&amp;COL_SIZES[[#This Row],[column_prec]]&amp;"_"&amp;COL_SIZES[[#This Row],[col_len]]</f>
        <v>numeric_16_9</v>
      </c>
      <c r="B112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123" s="113">
        <f>VLOOKUP(A1123,DBMS_TYPE_SIZES[],2,FALSE)</f>
        <v>9</v>
      </c>
      <c r="D1123" s="113">
        <f>VLOOKUP(A1123,DBMS_TYPE_SIZES[],3,FALSE)</f>
        <v>9</v>
      </c>
      <c r="E1123" s="114">
        <f>VLOOKUP(A1123,DBMS_TYPE_SIZES[],4,FALSE)</f>
        <v>9</v>
      </c>
      <c r="F1123" t="s">
        <v>172</v>
      </c>
      <c r="G1123" t="s">
        <v>102</v>
      </c>
      <c r="H1123" t="s">
        <v>67</v>
      </c>
      <c r="I1123">
        <v>16</v>
      </c>
      <c r="J1123">
        <v>9</v>
      </c>
    </row>
    <row r="1124" spans="1:10">
      <c r="A1124" s="112" t="str">
        <f>COL_SIZES[[#This Row],[datatype]]&amp;"_"&amp;COL_SIZES[[#This Row],[column_prec]]&amp;"_"&amp;COL_SIZES[[#This Row],[col_len]]</f>
        <v>int_10_4</v>
      </c>
      <c r="B11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4" s="113">
        <f>VLOOKUP(A1124,DBMS_TYPE_SIZES[],2,FALSE)</f>
        <v>9</v>
      </c>
      <c r="D1124" s="113">
        <f>VLOOKUP(A1124,DBMS_TYPE_SIZES[],3,FALSE)</f>
        <v>4</v>
      </c>
      <c r="E1124" s="114">
        <f>VLOOKUP(A1124,DBMS_TYPE_SIZES[],4,FALSE)</f>
        <v>9</v>
      </c>
      <c r="F1124" t="s">
        <v>172</v>
      </c>
      <c r="G1124" t="s">
        <v>883</v>
      </c>
      <c r="H1124" t="s">
        <v>20</v>
      </c>
      <c r="I1124">
        <v>10</v>
      </c>
      <c r="J1124">
        <v>4</v>
      </c>
    </row>
    <row r="1125" spans="1:10">
      <c r="A1125" s="112" t="str">
        <f>COL_SIZES[[#This Row],[datatype]]&amp;"_"&amp;COL_SIZES[[#This Row],[column_prec]]&amp;"_"&amp;COL_SIZES[[#This Row],[col_len]]</f>
        <v>int_10_4</v>
      </c>
      <c r="B11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5" s="113">
        <f>VLOOKUP(A1125,DBMS_TYPE_SIZES[],2,FALSE)</f>
        <v>9</v>
      </c>
      <c r="D1125" s="113">
        <f>VLOOKUP(A1125,DBMS_TYPE_SIZES[],3,FALSE)</f>
        <v>4</v>
      </c>
      <c r="E1125" s="114">
        <f>VLOOKUP(A1125,DBMS_TYPE_SIZES[],4,FALSE)</f>
        <v>9</v>
      </c>
      <c r="F1125" t="s">
        <v>172</v>
      </c>
      <c r="G1125" t="s">
        <v>236</v>
      </c>
      <c r="H1125" t="s">
        <v>20</v>
      </c>
      <c r="I1125">
        <v>10</v>
      </c>
      <c r="J1125">
        <v>4</v>
      </c>
    </row>
    <row r="1126" spans="1:10">
      <c r="A1126" s="112" t="str">
        <f>COL_SIZES[[#This Row],[datatype]]&amp;"_"&amp;COL_SIZES[[#This Row],[column_prec]]&amp;"_"&amp;COL_SIZES[[#This Row],[col_len]]</f>
        <v>varchar_0_50</v>
      </c>
      <c r="B112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26" s="113">
        <f>VLOOKUP(A1126,DBMS_TYPE_SIZES[],2,FALSE)</f>
        <v>50</v>
      </c>
      <c r="D1126" s="113">
        <f>VLOOKUP(A1126,DBMS_TYPE_SIZES[],3,FALSE)</f>
        <v>50</v>
      </c>
      <c r="E1126" s="114">
        <f>VLOOKUP(A1126,DBMS_TYPE_SIZES[],4,FALSE)</f>
        <v>52</v>
      </c>
      <c r="F1126" t="s">
        <v>172</v>
      </c>
      <c r="G1126" t="s">
        <v>171</v>
      </c>
      <c r="H1126" t="s">
        <v>92</v>
      </c>
      <c r="I1126">
        <v>0</v>
      </c>
      <c r="J1126">
        <v>50</v>
      </c>
    </row>
    <row r="1127" spans="1:10">
      <c r="A1127" s="112" t="str">
        <f>COL_SIZES[[#This Row],[datatype]]&amp;"_"&amp;COL_SIZES[[#This Row],[column_prec]]&amp;"_"&amp;COL_SIZES[[#This Row],[col_len]]</f>
        <v>int_10_4</v>
      </c>
      <c r="B11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7" s="113">
        <f>VLOOKUP(A1127,DBMS_TYPE_SIZES[],2,FALSE)</f>
        <v>9</v>
      </c>
      <c r="D1127" s="113">
        <f>VLOOKUP(A1127,DBMS_TYPE_SIZES[],3,FALSE)</f>
        <v>4</v>
      </c>
      <c r="E1127" s="114">
        <f>VLOOKUP(A1127,DBMS_TYPE_SIZES[],4,FALSE)</f>
        <v>9</v>
      </c>
      <c r="F1127" t="s">
        <v>172</v>
      </c>
      <c r="G1127" t="s">
        <v>216</v>
      </c>
      <c r="H1127" t="s">
        <v>20</v>
      </c>
      <c r="I1127">
        <v>10</v>
      </c>
      <c r="J1127">
        <v>4</v>
      </c>
    </row>
    <row r="1128" spans="1:10">
      <c r="A1128" s="112" t="str">
        <f>COL_SIZES[[#This Row],[datatype]]&amp;"_"&amp;COL_SIZES[[#This Row],[column_prec]]&amp;"_"&amp;COL_SIZES[[#This Row],[col_len]]</f>
        <v>int_10_4</v>
      </c>
      <c r="B11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28" s="113">
        <f>VLOOKUP(A1128,DBMS_TYPE_SIZES[],2,FALSE)</f>
        <v>9</v>
      </c>
      <c r="D1128" s="113">
        <f>VLOOKUP(A1128,DBMS_TYPE_SIZES[],3,FALSE)</f>
        <v>4</v>
      </c>
      <c r="E1128" s="114">
        <f>VLOOKUP(A1128,DBMS_TYPE_SIZES[],4,FALSE)</f>
        <v>9</v>
      </c>
      <c r="F1128" t="s">
        <v>172</v>
      </c>
      <c r="G1128" t="s">
        <v>884</v>
      </c>
      <c r="H1128" t="s">
        <v>20</v>
      </c>
      <c r="I1128">
        <v>10</v>
      </c>
      <c r="J1128">
        <v>4</v>
      </c>
    </row>
    <row r="1129" spans="1:10">
      <c r="A1129" s="112" t="str">
        <f>COL_SIZES[[#This Row],[datatype]]&amp;"_"&amp;COL_SIZES[[#This Row],[column_prec]]&amp;"_"&amp;COL_SIZES[[#This Row],[col_len]]</f>
        <v>varchar_0_50</v>
      </c>
      <c r="B112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29" s="113">
        <f>VLOOKUP(A1129,DBMS_TYPE_SIZES[],2,FALSE)</f>
        <v>50</v>
      </c>
      <c r="D1129" s="113">
        <f>VLOOKUP(A1129,DBMS_TYPE_SIZES[],3,FALSE)</f>
        <v>50</v>
      </c>
      <c r="E1129" s="114">
        <f>VLOOKUP(A1129,DBMS_TYPE_SIZES[],4,FALSE)</f>
        <v>52</v>
      </c>
      <c r="F1129" t="s">
        <v>172</v>
      </c>
      <c r="G1129" t="s">
        <v>885</v>
      </c>
      <c r="H1129" t="s">
        <v>92</v>
      </c>
      <c r="I1129">
        <v>0</v>
      </c>
      <c r="J1129">
        <v>50</v>
      </c>
    </row>
    <row r="1130" spans="1:10">
      <c r="A1130" s="112" t="str">
        <f>COL_SIZES[[#This Row],[datatype]]&amp;"_"&amp;COL_SIZES[[#This Row],[column_prec]]&amp;"_"&amp;COL_SIZES[[#This Row],[col_len]]</f>
        <v>int_10_4</v>
      </c>
      <c r="B11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0" s="113">
        <f>VLOOKUP(A1130,DBMS_TYPE_SIZES[],2,FALSE)</f>
        <v>9</v>
      </c>
      <c r="D1130" s="113">
        <f>VLOOKUP(A1130,DBMS_TYPE_SIZES[],3,FALSE)</f>
        <v>4</v>
      </c>
      <c r="E1130" s="114">
        <f>VLOOKUP(A1130,DBMS_TYPE_SIZES[],4,FALSE)</f>
        <v>9</v>
      </c>
      <c r="F1130" t="s">
        <v>172</v>
      </c>
      <c r="G1130" t="s">
        <v>72</v>
      </c>
      <c r="H1130" t="s">
        <v>20</v>
      </c>
      <c r="I1130">
        <v>10</v>
      </c>
      <c r="J1130">
        <v>4</v>
      </c>
    </row>
    <row r="1131" spans="1:10">
      <c r="A1131" s="112" t="str">
        <f>COL_SIZES[[#This Row],[datatype]]&amp;"_"&amp;COL_SIZES[[#This Row],[column_prec]]&amp;"_"&amp;COL_SIZES[[#This Row],[col_len]]</f>
        <v>int_10_4</v>
      </c>
      <c r="B11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1" s="113">
        <f>VLOOKUP(A1131,DBMS_TYPE_SIZES[],2,FALSE)</f>
        <v>9</v>
      </c>
      <c r="D1131" s="113">
        <f>VLOOKUP(A1131,DBMS_TYPE_SIZES[],3,FALSE)</f>
        <v>4</v>
      </c>
      <c r="E1131" s="114">
        <f>VLOOKUP(A1131,DBMS_TYPE_SIZES[],4,FALSE)</f>
        <v>9</v>
      </c>
      <c r="F1131" t="s">
        <v>172</v>
      </c>
      <c r="G1131" t="s">
        <v>812</v>
      </c>
      <c r="H1131" t="s">
        <v>20</v>
      </c>
      <c r="I1131">
        <v>10</v>
      </c>
      <c r="J1131">
        <v>4</v>
      </c>
    </row>
    <row r="1132" spans="1:10">
      <c r="A1132" s="112" t="str">
        <f>COL_SIZES[[#This Row],[datatype]]&amp;"_"&amp;COL_SIZES[[#This Row],[column_prec]]&amp;"_"&amp;COL_SIZES[[#This Row],[col_len]]</f>
        <v>int_10_4</v>
      </c>
      <c r="B11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2" s="113">
        <f>VLOOKUP(A1132,DBMS_TYPE_SIZES[],2,FALSE)</f>
        <v>9</v>
      </c>
      <c r="D1132" s="113">
        <f>VLOOKUP(A1132,DBMS_TYPE_SIZES[],3,FALSE)</f>
        <v>4</v>
      </c>
      <c r="E1132" s="114">
        <f>VLOOKUP(A1132,DBMS_TYPE_SIZES[],4,FALSE)</f>
        <v>9</v>
      </c>
      <c r="F1132" t="s">
        <v>172</v>
      </c>
      <c r="G1132" t="s">
        <v>814</v>
      </c>
      <c r="H1132" t="s">
        <v>20</v>
      </c>
      <c r="I1132">
        <v>10</v>
      </c>
      <c r="J1132">
        <v>4</v>
      </c>
    </row>
    <row r="1133" spans="1:10">
      <c r="A1133" s="112" t="str">
        <f>COL_SIZES[[#This Row],[datatype]]&amp;"_"&amp;COL_SIZES[[#This Row],[column_prec]]&amp;"_"&amp;COL_SIZES[[#This Row],[col_len]]</f>
        <v>datetime_23_8</v>
      </c>
      <c r="B113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33" s="113">
        <f>VLOOKUP(A1133,DBMS_TYPE_SIZES[],2,FALSE)</f>
        <v>7</v>
      </c>
      <c r="D1133" s="113">
        <f>VLOOKUP(A1133,DBMS_TYPE_SIZES[],3,FALSE)</f>
        <v>8</v>
      </c>
      <c r="E1133" s="114">
        <f>VLOOKUP(A1133,DBMS_TYPE_SIZES[],4,FALSE)</f>
        <v>10</v>
      </c>
      <c r="F1133" t="s">
        <v>172</v>
      </c>
      <c r="G1133" t="s">
        <v>816</v>
      </c>
      <c r="H1133" t="s">
        <v>22</v>
      </c>
      <c r="I1133">
        <v>23</v>
      </c>
      <c r="J1133">
        <v>8</v>
      </c>
    </row>
    <row r="1134" spans="1:10">
      <c r="A1134" s="112" t="str">
        <f>COL_SIZES[[#This Row],[datatype]]&amp;"_"&amp;COL_SIZES[[#This Row],[column_prec]]&amp;"_"&amp;COL_SIZES[[#This Row],[col_len]]</f>
        <v>int_10_4</v>
      </c>
      <c r="B11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4" s="113">
        <f>VLOOKUP(A1134,DBMS_TYPE_SIZES[],2,FALSE)</f>
        <v>9</v>
      </c>
      <c r="D1134" s="113">
        <f>VLOOKUP(A1134,DBMS_TYPE_SIZES[],3,FALSE)</f>
        <v>4</v>
      </c>
      <c r="E1134" s="114">
        <f>VLOOKUP(A1134,DBMS_TYPE_SIZES[],4,FALSE)</f>
        <v>9</v>
      </c>
      <c r="F1134" t="s">
        <v>172</v>
      </c>
      <c r="G1134" t="s">
        <v>817</v>
      </c>
      <c r="H1134" t="s">
        <v>20</v>
      </c>
      <c r="I1134">
        <v>10</v>
      </c>
      <c r="J1134">
        <v>4</v>
      </c>
    </row>
    <row r="1135" spans="1:10">
      <c r="A1135" s="112" t="str">
        <f>COL_SIZES[[#This Row],[datatype]]&amp;"_"&amp;COL_SIZES[[#This Row],[column_prec]]&amp;"_"&amp;COL_SIZES[[#This Row],[col_len]]</f>
        <v>int_10_4</v>
      </c>
      <c r="B11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5" s="113">
        <f>VLOOKUP(A1135,DBMS_TYPE_SIZES[],2,FALSE)</f>
        <v>9</v>
      </c>
      <c r="D1135" s="113">
        <f>VLOOKUP(A1135,DBMS_TYPE_SIZES[],3,FALSE)</f>
        <v>4</v>
      </c>
      <c r="E1135" s="114">
        <f>VLOOKUP(A1135,DBMS_TYPE_SIZES[],4,FALSE)</f>
        <v>9</v>
      </c>
      <c r="F1135" t="s">
        <v>172</v>
      </c>
      <c r="G1135" t="s">
        <v>146</v>
      </c>
      <c r="H1135" t="s">
        <v>20</v>
      </c>
      <c r="I1135">
        <v>10</v>
      </c>
      <c r="J1135">
        <v>4</v>
      </c>
    </row>
    <row r="1136" spans="1:10">
      <c r="A1136" s="112" t="str">
        <f>COL_SIZES[[#This Row],[datatype]]&amp;"_"&amp;COL_SIZES[[#This Row],[column_prec]]&amp;"_"&amp;COL_SIZES[[#This Row],[col_len]]</f>
        <v>int_10_4</v>
      </c>
      <c r="B11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6" s="113">
        <f>VLOOKUP(A1136,DBMS_TYPE_SIZES[],2,FALSE)</f>
        <v>9</v>
      </c>
      <c r="D1136" s="113">
        <f>VLOOKUP(A1136,DBMS_TYPE_SIZES[],3,FALSE)</f>
        <v>4</v>
      </c>
      <c r="E1136" s="114">
        <f>VLOOKUP(A1136,DBMS_TYPE_SIZES[],4,FALSE)</f>
        <v>9</v>
      </c>
      <c r="F1136" t="s">
        <v>172</v>
      </c>
      <c r="G1136" t="s">
        <v>164</v>
      </c>
      <c r="H1136" t="s">
        <v>20</v>
      </c>
      <c r="I1136">
        <v>10</v>
      </c>
      <c r="J1136">
        <v>4</v>
      </c>
    </row>
    <row r="1137" spans="1:10">
      <c r="A1137" s="112" t="str">
        <f>COL_SIZES[[#This Row],[datatype]]&amp;"_"&amp;COL_SIZES[[#This Row],[column_prec]]&amp;"_"&amp;COL_SIZES[[#This Row],[col_len]]</f>
        <v>datetime_23_8</v>
      </c>
      <c r="B113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37" s="113">
        <f>VLOOKUP(A1137,DBMS_TYPE_SIZES[],2,FALSE)</f>
        <v>7</v>
      </c>
      <c r="D1137" s="113">
        <f>VLOOKUP(A1137,DBMS_TYPE_SIZES[],3,FALSE)</f>
        <v>8</v>
      </c>
      <c r="E1137" s="114">
        <f>VLOOKUP(A1137,DBMS_TYPE_SIZES[],4,FALSE)</f>
        <v>10</v>
      </c>
      <c r="F1137" t="s">
        <v>173</v>
      </c>
      <c r="G1137" t="s">
        <v>828</v>
      </c>
      <c r="H1137" t="s">
        <v>22</v>
      </c>
      <c r="I1137">
        <v>23</v>
      </c>
      <c r="J1137">
        <v>8</v>
      </c>
    </row>
    <row r="1138" spans="1:10">
      <c r="A1138" s="112" t="str">
        <f>COL_SIZES[[#This Row],[datatype]]&amp;"_"&amp;COL_SIZES[[#This Row],[column_prec]]&amp;"_"&amp;COL_SIZES[[#This Row],[col_len]]</f>
        <v>int_10_4</v>
      </c>
      <c r="B11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8" s="113">
        <f>VLOOKUP(A1138,DBMS_TYPE_SIZES[],2,FALSE)</f>
        <v>9</v>
      </c>
      <c r="D1138" s="113">
        <f>VLOOKUP(A1138,DBMS_TYPE_SIZES[],3,FALSE)</f>
        <v>4</v>
      </c>
      <c r="E1138" s="114">
        <f>VLOOKUP(A1138,DBMS_TYPE_SIZES[],4,FALSE)</f>
        <v>9</v>
      </c>
      <c r="F1138" t="s">
        <v>173</v>
      </c>
      <c r="G1138" t="s">
        <v>829</v>
      </c>
      <c r="H1138" t="s">
        <v>20</v>
      </c>
      <c r="I1138">
        <v>10</v>
      </c>
      <c r="J1138">
        <v>4</v>
      </c>
    </row>
    <row r="1139" spans="1:10">
      <c r="A1139" s="112" t="str">
        <f>COL_SIZES[[#This Row],[datatype]]&amp;"_"&amp;COL_SIZES[[#This Row],[column_prec]]&amp;"_"&amp;COL_SIZES[[#This Row],[col_len]]</f>
        <v>int_10_4</v>
      </c>
      <c r="B11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39" s="113">
        <f>VLOOKUP(A1139,DBMS_TYPE_SIZES[],2,FALSE)</f>
        <v>9</v>
      </c>
      <c r="D1139" s="113">
        <f>VLOOKUP(A1139,DBMS_TYPE_SIZES[],3,FALSE)</f>
        <v>4</v>
      </c>
      <c r="E1139" s="114">
        <f>VLOOKUP(A1139,DBMS_TYPE_SIZES[],4,FALSE)</f>
        <v>9</v>
      </c>
      <c r="F1139" t="s">
        <v>173</v>
      </c>
      <c r="G1139" t="s">
        <v>142</v>
      </c>
      <c r="H1139" t="s">
        <v>20</v>
      </c>
      <c r="I1139">
        <v>10</v>
      </c>
      <c r="J1139">
        <v>4</v>
      </c>
    </row>
    <row r="1140" spans="1:10">
      <c r="A1140" s="112" t="str">
        <f>COL_SIZES[[#This Row],[datatype]]&amp;"_"&amp;COL_SIZES[[#This Row],[column_prec]]&amp;"_"&amp;COL_SIZES[[#This Row],[col_len]]</f>
        <v>int_10_4</v>
      </c>
      <c r="B11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0" s="113">
        <f>VLOOKUP(A1140,DBMS_TYPE_SIZES[],2,FALSE)</f>
        <v>9</v>
      </c>
      <c r="D1140" s="113">
        <f>VLOOKUP(A1140,DBMS_TYPE_SIZES[],3,FALSE)</f>
        <v>4</v>
      </c>
      <c r="E1140" s="114">
        <f>VLOOKUP(A1140,DBMS_TYPE_SIZES[],4,FALSE)</f>
        <v>9</v>
      </c>
      <c r="F1140" t="s">
        <v>173</v>
      </c>
      <c r="G1140" t="s">
        <v>886</v>
      </c>
      <c r="H1140" t="s">
        <v>20</v>
      </c>
      <c r="I1140">
        <v>10</v>
      </c>
      <c r="J1140">
        <v>4</v>
      </c>
    </row>
    <row r="1141" spans="1:10">
      <c r="A1141" s="112" t="str">
        <f>COL_SIZES[[#This Row],[datatype]]&amp;"_"&amp;COL_SIZES[[#This Row],[column_prec]]&amp;"_"&amp;COL_SIZES[[#This Row],[col_len]]</f>
        <v>int_10_4</v>
      </c>
      <c r="B11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1" s="113">
        <f>VLOOKUP(A1141,DBMS_TYPE_SIZES[],2,FALSE)</f>
        <v>9</v>
      </c>
      <c r="D1141" s="113">
        <f>VLOOKUP(A1141,DBMS_TYPE_SIZES[],3,FALSE)</f>
        <v>4</v>
      </c>
      <c r="E1141" s="114">
        <f>VLOOKUP(A1141,DBMS_TYPE_SIZES[],4,FALSE)</f>
        <v>9</v>
      </c>
      <c r="F1141" t="s">
        <v>173</v>
      </c>
      <c r="G1141" t="s">
        <v>887</v>
      </c>
      <c r="H1141" t="s">
        <v>20</v>
      </c>
      <c r="I1141">
        <v>10</v>
      </c>
      <c r="J1141">
        <v>4</v>
      </c>
    </row>
    <row r="1142" spans="1:10">
      <c r="A1142" s="112" t="str">
        <f>COL_SIZES[[#This Row],[datatype]]&amp;"_"&amp;COL_SIZES[[#This Row],[column_prec]]&amp;"_"&amp;COL_SIZES[[#This Row],[col_len]]</f>
        <v>int_10_4</v>
      </c>
      <c r="B11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2" s="113">
        <f>VLOOKUP(A1142,DBMS_TYPE_SIZES[],2,FALSE)</f>
        <v>9</v>
      </c>
      <c r="D1142" s="113">
        <f>VLOOKUP(A1142,DBMS_TYPE_SIZES[],3,FALSE)</f>
        <v>4</v>
      </c>
      <c r="E1142" s="114">
        <f>VLOOKUP(A1142,DBMS_TYPE_SIZES[],4,FALSE)</f>
        <v>9</v>
      </c>
      <c r="F1142" t="s">
        <v>173</v>
      </c>
      <c r="G1142" t="s">
        <v>849</v>
      </c>
      <c r="H1142" t="s">
        <v>20</v>
      </c>
      <c r="I1142">
        <v>10</v>
      </c>
      <c r="J1142">
        <v>4</v>
      </c>
    </row>
    <row r="1143" spans="1:10">
      <c r="A1143" s="112" t="str">
        <f>COL_SIZES[[#This Row],[datatype]]&amp;"_"&amp;COL_SIZES[[#This Row],[column_prec]]&amp;"_"&amp;COL_SIZES[[#This Row],[col_len]]</f>
        <v>int_10_4</v>
      </c>
      <c r="B11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3" s="113">
        <f>VLOOKUP(A1143,DBMS_TYPE_SIZES[],2,FALSE)</f>
        <v>9</v>
      </c>
      <c r="D1143" s="113">
        <f>VLOOKUP(A1143,DBMS_TYPE_SIZES[],3,FALSE)</f>
        <v>4</v>
      </c>
      <c r="E1143" s="114">
        <f>VLOOKUP(A1143,DBMS_TYPE_SIZES[],4,FALSE)</f>
        <v>9</v>
      </c>
      <c r="F1143" t="s">
        <v>173</v>
      </c>
      <c r="G1143" t="s">
        <v>156</v>
      </c>
      <c r="H1143" t="s">
        <v>20</v>
      </c>
      <c r="I1143">
        <v>10</v>
      </c>
      <c r="J1143">
        <v>4</v>
      </c>
    </row>
    <row r="1144" spans="1:10">
      <c r="A1144" s="112" t="str">
        <f>COL_SIZES[[#This Row],[datatype]]&amp;"_"&amp;COL_SIZES[[#This Row],[column_prec]]&amp;"_"&amp;COL_SIZES[[#This Row],[col_len]]</f>
        <v>int_10_4</v>
      </c>
      <c r="B11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4" s="113">
        <f>VLOOKUP(A1144,DBMS_TYPE_SIZES[],2,FALSE)</f>
        <v>9</v>
      </c>
      <c r="D1144" s="113">
        <f>VLOOKUP(A1144,DBMS_TYPE_SIZES[],3,FALSE)</f>
        <v>4</v>
      </c>
      <c r="E1144" s="114">
        <f>VLOOKUP(A1144,DBMS_TYPE_SIZES[],4,FALSE)</f>
        <v>9</v>
      </c>
      <c r="F1144" t="s">
        <v>173</v>
      </c>
      <c r="G1144" t="s">
        <v>851</v>
      </c>
      <c r="H1144" t="s">
        <v>20</v>
      </c>
      <c r="I1144">
        <v>10</v>
      </c>
      <c r="J1144">
        <v>4</v>
      </c>
    </row>
    <row r="1145" spans="1:10">
      <c r="A1145" s="112" t="str">
        <f>COL_SIZES[[#This Row],[datatype]]&amp;"_"&amp;COL_SIZES[[#This Row],[column_prec]]&amp;"_"&amp;COL_SIZES[[#This Row],[col_len]]</f>
        <v>int_10_4</v>
      </c>
      <c r="B11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5" s="113">
        <f>VLOOKUP(A1145,DBMS_TYPE_SIZES[],2,FALSE)</f>
        <v>9</v>
      </c>
      <c r="D1145" s="113">
        <f>VLOOKUP(A1145,DBMS_TYPE_SIZES[],3,FALSE)</f>
        <v>4</v>
      </c>
      <c r="E1145" s="114">
        <f>VLOOKUP(A1145,DBMS_TYPE_SIZES[],4,FALSE)</f>
        <v>9</v>
      </c>
      <c r="F1145" t="s">
        <v>173</v>
      </c>
      <c r="G1145" t="s">
        <v>89</v>
      </c>
      <c r="H1145" t="s">
        <v>20</v>
      </c>
      <c r="I1145">
        <v>10</v>
      </c>
      <c r="J1145">
        <v>4</v>
      </c>
    </row>
    <row r="1146" spans="1:10">
      <c r="A1146" s="112" t="str">
        <f>COL_SIZES[[#This Row],[datatype]]&amp;"_"&amp;COL_SIZES[[#This Row],[column_prec]]&amp;"_"&amp;COL_SIZES[[#This Row],[col_len]]</f>
        <v>int_10_4</v>
      </c>
      <c r="B11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6" s="113">
        <f>VLOOKUP(A1146,DBMS_TYPE_SIZES[],2,FALSE)</f>
        <v>9</v>
      </c>
      <c r="D1146" s="113">
        <f>VLOOKUP(A1146,DBMS_TYPE_SIZES[],3,FALSE)</f>
        <v>4</v>
      </c>
      <c r="E1146" s="114">
        <f>VLOOKUP(A1146,DBMS_TYPE_SIZES[],4,FALSE)</f>
        <v>9</v>
      </c>
      <c r="F1146" t="s">
        <v>173</v>
      </c>
      <c r="G1146" t="s">
        <v>225</v>
      </c>
      <c r="H1146" t="s">
        <v>20</v>
      </c>
      <c r="I1146">
        <v>10</v>
      </c>
      <c r="J1146">
        <v>4</v>
      </c>
    </row>
    <row r="1147" spans="1:10">
      <c r="A1147" s="112" t="str">
        <f>COL_SIZES[[#This Row],[datatype]]&amp;"_"&amp;COL_SIZES[[#This Row],[column_prec]]&amp;"_"&amp;COL_SIZES[[#This Row],[col_len]]</f>
        <v>int_10_4</v>
      </c>
      <c r="B11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7" s="113">
        <f>VLOOKUP(A1147,DBMS_TYPE_SIZES[],2,FALSE)</f>
        <v>9</v>
      </c>
      <c r="D1147" s="113">
        <f>VLOOKUP(A1147,DBMS_TYPE_SIZES[],3,FALSE)</f>
        <v>4</v>
      </c>
      <c r="E1147" s="114">
        <f>VLOOKUP(A1147,DBMS_TYPE_SIZES[],4,FALSE)</f>
        <v>9</v>
      </c>
      <c r="F1147" t="s">
        <v>173</v>
      </c>
      <c r="G1147" t="s">
        <v>803</v>
      </c>
      <c r="H1147" t="s">
        <v>20</v>
      </c>
      <c r="I1147">
        <v>10</v>
      </c>
      <c r="J1147">
        <v>4</v>
      </c>
    </row>
    <row r="1148" spans="1:10">
      <c r="A1148" s="112" t="str">
        <f>COL_SIZES[[#This Row],[datatype]]&amp;"_"&amp;COL_SIZES[[#This Row],[column_prec]]&amp;"_"&amp;COL_SIZES[[#This Row],[col_len]]</f>
        <v>int_10_4</v>
      </c>
      <c r="B11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8" s="113">
        <f>VLOOKUP(A1148,DBMS_TYPE_SIZES[],2,FALSE)</f>
        <v>9</v>
      </c>
      <c r="D1148" s="113">
        <f>VLOOKUP(A1148,DBMS_TYPE_SIZES[],3,FALSE)</f>
        <v>4</v>
      </c>
      <c r="E1148" s="114">
        <f>VLOOKUP(A1148,DBMS_TYPE_SIZES[],4,FALSE)</f>
        <v>9</v>
      </c>
      <c r="F1148" t="s">
        <v>173</v>
      </c>
      <c r="G1148" t="s">
        <v>804</v>
      </c>
      <c r="H1148" t="s">
        <v>20</v>
      </c>
      <c r="I1148">
        <v>10</v>
      </c>
      <c r="J1148">
        <v>4</v>
      </c>
    </row>
    <row r="1149" spans="1:10">
      <c r="A1149" s="112" t="str">
        <f>COL_SIZES[[#This Row],[datatype]]&amp;"_"&amp;COL_SIZES[[#This Row],[column_prec]]&amp;"_"&amp;COL_SIZES[[#This Row],[col_len]]</f>
        <v>int_10_4</v>
      </c>
      <c r="B11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49" s="113">
        <f>VLOOKUP(A1149,DBMS_TYPE_SIZES[],2,FALSE)</f>
        <v>9</v>
      </c>
      <c r="D1149" s="113">
        <f>VLOOKUP(A1149,DBMS_TYPE_SIZES[],3,FALSE)</f>
        <v>4</v>
      </c>
      <c r="E1149" s="114">
        <f>VLOOKUP(A1149,DBMS_TYPE_SIZES[],4,FALSE)</f>
        <v>9</v>
      </c>
      <c r="F1149" t="s">
        <v>173</v>
      </c>
      <c r="G1149" t="s">
        <v>152</v>
      </c>
      <c r="H1149" t="s">
        <v>20</v>
      </c>
      <c r="I1149">
        <v>10</v>
      </c>
      <c r="J1149">
        <v>4</v>
      </c>
    </row>
    <row r="1150" spans="1:10">
      <c r="A1150" s="112" t="str">
        <f>COL_SIZES[[#This Row],[datatype]]&amp;"_"&amp;COL_SIZES[[#This Row],[column_prec]]&amp;"_"&amp;COL_SIZES[[#This Row],[col_len]]</f>
        <v>varchar_0_255</v>
      </c>
      <c r="B115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50" s="113">
        <f>VLOOKUP(A1150,DBMS_TYPE_SIZES[],2,FALSE)</f>
        <v>255</v>
      </c>
      <c r="D1150" s="113">
        <f>VLOOKUP(A1150,DBMS_TYPE_SIZES[],3,FALSE)</f>
        <v>255</v>
      </c>
      <c r="E1150" s="114">
        <f>VLOOKUP(A1150,DBMS_TYPE_SIZES[],4,FALSE)</f>
        <v>257</v>
      </c>
      <c r="F1150" t="s">
        <v>173</v>
      </c>
      <c r="G1150" t="s">
        <v>805</v>
      </c>
      <c r="H1150" t="s">
        <v>92</v>
      </c>
      <c r="I1150">
        <v>0</v>
      </c>
      <c r="J1150">
        <v>255</v>
      </c>
    </row>
    <row r="1151" spans="1:10">
      <c r="A1151" s="112" t="str">
        <f>COL_SIZES[[#This Row],[datatype]]&amp;"_"&amp;COL_SIZES[[#This Row],[column_prec]]&amp;"_"&amp;COL_SIZES[[#This Row],[col_len]]</f>
        <v>varchar_0_255</v>
      </c>
      <c r="B11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51" s="113">
        <f>VLOOKUP(A1151,DBMS_TYPE_SIZES[],2,FALSE)</f>
        <v>255</v>
      </c>
      <c r="D1151" s="113">
        <f>VLOOKUP(A1151,DBMS_TYPE_SIZES[],3,FALSE)</f>
        <v>255</v>
      </c>
      <c r="E1151" s="114">
        <f>VLOOKUP(A1151,DBMS_TYPE_SIZES[],4,FALSE)</f>
        <v>257</v>
      </c>
      <c r="F1151" t="s">
        <v>173</v>
      </c>
      <c r="G1151" t="s">
        <v>806</v>
      </c>
      <c r="H1151" t="s">
        <v>92</v>
      </c>
      <c r="I1151">
        <v>0</v>
      </c>
      <c r="J1151">
        <v>255</v>
      </c>
    </row>
    <row r="1152" spans="1:10">
      <c r="A1152" s="112" t="str">
        <f>COL_SIZES[[#This Row],[datatype]]&amp;"_"&amp;COL_SIZES[[#This Row],[column_prec]]&amp;"_"&amp;COL_SIZES[[#This Row],[col_len]]</f>
        <v>int_10_4</v>
      </c>
      <c r="B11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52" s="113">
        <f>VLOOKUP(A1152,DBMS_TYPE_SIZES[],2,FALSE)</f>
        <v>9</v>
      </c>
      <c r="D1152" s="113">
        <f>VLOOKUP(A1152,DBMS_TYPE_SIZES[],3,FALSE)</f>
        <v>4</v>
      </c>
      <c r="E1152" s="114">
        <f>VLOOKUP(A1152,DBMS_TYPE_SIZES[],4,FALSE)</f>
        <v>9</v>
      </c>
      <c r="F1152" t="s">
        <v>173</v>
      </c>
      <c r="G1152" t="s">
        <v>807</v>
      </c>
      <c r="H1152" t="s">
        <v>20</v>
      </c>
      <c r="I1152">
        <v>10</v>
      </c>
      <c r="J1152">
        <v>4</v>
      </c>
    </row>
    <row r="1153" spans="1:10">
      <c r="A1153" s="112" t="str">
        <f>COL_SIZES[[#This Row],[datatype]]&amp;"_"&amp;COL_SIZES[[#This Row],[column_prec]]&amp;"_"&amp;COL_SIZES[[#This Row],[col_len]]</f>
        <v>bigint_19_8</v>
      </c>
      <c r="B115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53" s="113">
        <f>VLOOKUP(A1153,DBMS_TYPE_SIZES[],2,FALSE)</f>
        <v>9</v>
      </c>
      <c r="D1153" s="113">
        <f>VLOOKUP(A1153,DBMS_TYPE_SIZES[],3,FALSE)</f>
        <v>8</v>
      </c>
      <c r="E1153" s="114">
        <f>VLOOKUP(A1153,DBMS_TYPE_SIZES[],4,FALSE)</f>
        <v>9</v>
      </c>
      <c r="F1153" t="s">
        <v>173</v>
      </c>
      <c r="G1153" t="s">
        <v>122</v>
      </c>
      <c r="H1153" t="s">
        <v>19</v>
      </c>
      <c r="I1153">
        <v>19</v>
      </c>
      <c r="J1153">
        <v>8</v>
      </c>
    </row>
    <row r="1154" spans="1:10">
      <c r="A1154" s="112" t="str">
        <f>COL_SIZES[[#This Row],[datatype]]&amp;"_"&amp;COL_SIZES[[#This Row],[column_prec]]&amp;"_"&amp;COL_SIZES[[#This Row],[col_len]]</f>
        <v>int_10_4</v>
      </c>
      <c r="B11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54" s="113">
        <f>VLOOKUP(A1154,DBMS_TYPE_SIZES[],2,FALSE)</f>
        <v>9</v>
      </c>
      <c r="D1154" s="113">
        <f>VLOOKUP(A1154,DBMS_TYPE_SIZES[],3,FALSE)</f>
        <v>4</v>
      </c>
      <c r="E1154" s="114">
        <f>VLOOKUP(A1154,DBMS_TYPE_SIZES[],4,FALSE)</f>
        <v>9</v>
      </c>
      <c r="F1154" t="s">
        <v>173</v>
      </c>
      <c r="G1154" t="s">
        <v>123</v>
      </c>
      <c r="H1154" t="s">
        <v>20</v>
      </c>
      <c r="I1154">
        <v>10</v>
      </c>
      <c r="J1154">
        <v>4</v>
      </c>
    </row>
    <row r="1155" spans="1:10">
      <c r="A1155" s="112" t="str">
        <f>COL_SIZES[[#This Row],[datatype]]&amp;"_"&amp;COL_SIZES[[#This Row],[column_prec]]&amp;"_"&amp;COL_SIZES[[#This Row],[col_len]]</f>
        <v>int_10_4</v>
      </c>
      <c r="B11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55" s="113">
        <f>VLOOKUP(A1155,DBMS_TYPE_SIZES[],2,FALSE)</f>
        <v>9</v>
      </c>
      <c r="D1155" s="113">
        <f>VLOOKUP(A1155,DBMS_TYPE_SIZES[],3,FALSE)</f>
        <v>4</v>
      </c>
      <c r="E1155" s="114">
        <f>VLOOKUP(A1155,DBMS_TYPE_SIZES[],4,FALSE)</f>
        <v>9</v>
      </c>
      <c r="F1155" t="s">
        <v>173</v>
      </c>
      <c r="G1155" t="s">
        <v>808</v>
      </c>
      <c r="H1155" t="s">
        <v>20</v>
      </c>
      <c r="I1155">
        <v>10</v>
      </c>
      <c r="J1155">
        <v>4</v>
      </c>
    </row>
    <row r="1156" spans="1:10">
      <c r="A1156" s="112" t="str">
        <f>COL_SIZES[[#This Row],[datatype]]&amp;"_"&amp;COL_SIZES[[#This Row],[column_prec]]&amp;"_"&amp;COL_SIZES[[#This Row],[col_len]]</f>
        <v>datetime_23_8</v>
      </c>
      <c r="B11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56" s="113">
        <f>VLOOKUP(A1156,DBMS_TYPE_SIZES[],2,FALSE)</f>
        <v>7</v>
      </c>
      <c r="D1156" s="113">
        <f>VLOOKUP(A1156,DBMS_TYPE_SIZES[],3,FALSE)</f>
        <v>8</v>
      </c>
      <c r="E1156" s="114">
        <f>VLOOKUP(A1156,DBMS_TYPE_SIZES[],4,FALSE)</f>
        <v>10</v>
      </c>
      <c r="F1156" t="s">
        <v>173</v>
      </c>
      <c r="G1156" t="s">
        <v>809</v>
      </c>
      <c r="H1156" t="s">
        <v>22</v>
      </c>
      <c r="I1156">
        <v>23</v>
      </c>
      <c r="J1156">
        <v>8</v>
      </c>
    </row>
    <row r="1157" spans="1:10">
      <c r="A1157" s="112" t="str">
        <f>COL_SIZES[[#This Row],[datatype]]&amp;"_"&amp;COL_SIZES[[#This Row],[column_prec]]&amp;"_"&amp;COL_SIZES[[#This Row],[col_len]]</f>
        <v>bigint_19_8</v>
      </c>
      <c r="B115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57" s="113">
        <f>VLOOKUP(A1157,DBMS_TYPE_SIZES[],2,FALSE)</f>
        <v>9</v>
      </c>
      <c r="D1157" s="113">
        <f>VLOOKUP(A1157,DBMS_TYPE_SIZES[],3,FALSE)</f>
        <v>8</v>
      </c>
      <c r="E1157" s="114">
        <f>VLOOKUP(A1157,DBMS_TYPE_SIZES[],4,FALSE)</f>
        <v>9</v>
      </c>
      <c r="F1157" t="s">
        <v>173</v>
      </c>
      <c r="G1157" t="s">
        <v>124</v>
      </c>
      <c r="H1157" t="s">
        <v>19</v>
      </c>
      <c r="I1157">
        <v>19</v>
      </c>
      <c r="J1157">
        <v>8</v>
      </c>
    </row>
    <row r="1158" spans="1:10">
      <c r="A1158" s="112" t="str">
        <f>COL_SIZES[[#This Row],[datatype]]&amp;"_"&amp;COL_SIZES[[#This Row],[column_prec]]&amp;"_"&amp;COL_SIZES[[#This Row],[col_len]]</f>
        <v>int_10_4</v>
      </c>
      <c r="B11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58" s="113">
        <f>VLOOKUP(A1158,DBMS_TYPE_SIZES[],2,FALSE)</f>
        <v>9</v>
      </c>
      <c r="D1158" s="113">
        <f>VLOOKUP(A1158,DBMS_TYPE_SIZES[],3,FALSE)</f>
        <v>4</v>
      </c>
      <c r="E1158" s="114">
        <f>VLOOKUP(A1158,DBMS_TYPE_SIZES[],4,FALSE)</f>
        <v>9</v>
      </c>
      <c r="F1158" t="s">
        <v>173</v>
      </c>
      <c r="G1158" t="s">
        <v>821</v>
      </c>
      <c r="H1158" t="s">
        <v>20</v>
      </c>
      <c r="I1158">
        <v>10</v>
      </c>
      <c r="J1158">
        <v>4</v>
      </c>
    </row>
    <row r="1159" spans="1:10">
      <c r="A1159" s="112" t="str">
        <f>COL_SIZES[[#This Row],[datatype]]&amp;"_"&amp;COL_SIZES[[#This Row],[column_prec]]&amp;"_"&amp;COL_SIZES[[#This Row],[col_len]]</f>
        <v>varchar_0_50</v>
      </c>
      <c r="B115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59" s="113">
        <f>VLOOKUP(A1159,DBMS_TYPE_SIZES[],2,FALSE)</f>
        <v>50</v>
      </c>
      <c r="D1159" s="113">
        <f>VLOOKUP(A1159,DBMS_TYPE_SIZES[],3,FALSE)</f>
        <v>50</v>
      </c>
      <c r="E1159" s="114">
        <f>VLOOKUP(A1159,DBMS_TYPE_SIZES[],4,FALSE)</f>
        <v>52</v>
      </c>
      <c r="F1159" t="s">
        <v>173</v>
      </c>
      <c r="G1159" t="s">
        <v>888</v>
      </c>
      <c r="H1159" t="s">
        <v>92</v>
      </c>
      <c r="I1159">
        <v>0</v>
      </c>
      <c r="J1159">
        <v>50</v>
      </c>
    </row>
    <row r="1160" spans="1:10">
      <c r="A1160" s="112" t="str">
        <f>COL_SIZES[[#This Row],[datatype]]&amp;"_"&amp;COL_SIZES[[#This Row],[column_prec]]&amp;"_"&amp;COL_SIZES[[#This Row],[col_len]]</f>
        <v>varchar_0_50</v>
      </c>
      <c r="B116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60" s="113">
        <f>VLOOKUP(A1160,DBMS_TYPE_SIZES[],2,FALSE)</f>
        <v>50</v>
      </c>
      <c r="D1160" s="113">
        <f>VLOOKUP(A1160,DBMS_TYPE_SIZES[],3,FALSE)</f>
        <v>50</v>
      </c>
      <c r="E1160" s="114">
        <f>VLOOKUP(A1160,DBMS_TYPE_SIZES[],4,FALSE)</f>
        <v>52</v>
      </c>
      <c r="F1160" t="s">
        <v>173</v>
      </c>
      <c r="G1160" t="s">
        <v>143</v>
      </c>
      <c r="H1160" t="s">
        <v>92</v>
      </c>
      <c r="I1160">
        <v>0</v>
      </c>
      <c r="J1160">
        <v>50</v>
      </c>
    </row>
    <row r="1161" spans="1:10">
      <c r="A1161" s="112" t="str">
        <f>COL_SIZES[[#This Row],[datatype]]&amp;"_"&amp;COL_SIZES[[#This Row],[column_prec]]&amp;"_"&amp;COL_SIZES[[#This Row],[col_len]]</f>
        <v>numeric_16_9</v>
      </c>
      <c r="B116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161" s="113">
        <f>VLOOKUP(A1161,DBMS_TYPE_SIZES[],2,FALSE)</f>
        <v>9</v>
      </c>
      <c r="D1161" s="113">
        <f>VLOOKUP(A1161,DBMS_TYPE_SIZES[],3,FALSE)</f>
        <v>9</v>
      </c>
      <c r="E1161" s="114">
        <f>VLOOKUP(A1161,DBMS_TYPE_SIZES[],4,FALSE)</f>
        <v>9</v>
      </c>
      <c r="F1161" t="s">
        <v>173</v>
      </c>
      <c r="G1161" t="s">
        <v>889</v>
      </c>
      <c r="H1161" t="s">
        <v>67</v>
      </c>
      <c r="I1161">
        <v>16</v>
      </c>
      <c r="J1161">
        <v>9</v>
      </c>
    </row>
    <row r="1162" spans="1:10">
      <c r="A1162" s="112" t="str">
        <f>COL_SIZES[[#This Row],[datatype]]&amp;"_"&amp;COL_SIZES[[#This Row],[column_prec]]&amp;"_"&amp;COL_SIZES[[#This Row],[col_len]]</f>
        <v>datetime_23_8</v>
      </c>
      <c r="B116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62" s="113">
        <f>VLOOKUP(A1162,DBMS_TYPE_SIZES[],2,FALSE)</f>
        <v>7</v>
      </c>
      <c r="D1162" s="113">
        <f>VLOOKUP(A1162,DBMS_TYPE_SIZES[],3,FALSE)</f>
        <v>8</v>
      </c>
      <c r="E1162" s="114">
        <f>VLOOKUP(A1162,DBMS_TYPE_SIZES[],4,FALSE)</f>
        <v>10</v>
      </c>
      <c r="F1162" t="s">
        <v>173</v>
      </c>
      <c r="G1162" t="s">
        <v>833</v>
      </c>
      <c r="H1162" t="s">
        <v>22</v>
      </c>
      <c r="I1162">
        <v>23</v>
      </c>
      <c r="J1162">
        <v>8</v>
      </c>
    </row>
    <row r="1163" spans="1:10">
      <c r="A1163" s="112" t="str">
        <f>COL_SIZES[[#This Row],[datatype]]&amp;"_"&amp;COL_SIZES[[#This Row],[column_prec]]&amp;"_"&amp;COL_SIZES[[#This Row],[col_len]]</f>
        <v>int_10_4</v>
      </c>
      <c r="B11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3" s="113">
        <f>VLOOKUP(A1163,DBMS_TYPE_SIZES[],2,FALSE)</f>
        <v>9</v>
      </c>
      <c r="D1163" s="113">
        <f>VLOOKUP(A1163,DBMS_TYPE_SIZES[],3,FALSE)</f>
        <v>4</v>
      </c>
      <c r="E1163" s="114">
        <f>VLOOKUP(A1163,DBMS_TYPE_SIZES[],4,FALSE)</f>
        <v>9</v>
      </c>
      <c r="F1163" t="s">
        <v>173</v>
      </c>
      <c r="G1163" t="s">
        <v>834</v>
      </c>
      <c r="H1163" t="s">
        <v>20</v>
      </c>
      <c r="I1163">
        <v>10</v>
      </c>
      <c r="J1163">
        <v>4</v>
      </c>
    </row>
    <row r="1164" spans="1:10">
      <c r="A1164" s="112" t="str">
        <f>COL_SIZES[[#This Row],[datatype]]&amp;"_"&amp;COL_SIZES[[#This Row],[column_prec]]&amp;"_"&amp;COL_SIZES[[#This Row],[col_len]]</f>
        <v>int_10_4</v>
      </c>
      <c r="B11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4" s="113">
        <f>VLOOKUP(A1164,DBMS_TYPE_SIZES[],2,FALSE)</f>
        <v>9</v>
      </c>
      <c r="D1164" s="113">
        <f>VLOOKUP(A1164,DBMS_TYPE_SIZES[],3,FALSE)</f>
        <v>4</v>
      </c>
      <c r="E1164" s="114">
        <f>VLOOKUP(A1164,DBMS_TYPE_SIZES[],4,FALSE)</f>
        <v>9</v>
      </c>
      <c r="F1164" t="s">
        <v>173</v>
      </c>
      <c r="G1164" t="s">
        <v>835</v>
      </c>
      <c r="H1164" t="s">
        <v>20</v>
      </c>
      <c r="I1164">
        <v>10</v>
      </c>
      <c r="J1164">
        <v>4</v>
      </c>
    </row>
    <row r="1165" spans="1:10">
      <c r="A1165" s="112" t="str">
        <f>COL_SIZES[[#This Row],[datatype]]&amp;"_"&amp;COL_SIZES[[#This Row],[column_prec]]&amp;"_"&amp;COL_SIZES[[#This Row],[col_len]]</f>
        <v>int_10_4</v>
      </c>
      <c r="B11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5" s="113">
        <f>VLOOKUP(A1165,DBMS_TYPE_SIZES[],2,FALSE)</f>
        <v>9</v>
      </c>
      <c r="D1165" s="113">
        <f>VLOOKUP(A1165,DBMS_TYPE_SIZES[],3,FALSE)</f>
        <v>4</v>
      </c>
      <c r="E1165" s="114">
        <f>VLOOKUP(A1165,DBMS_TYPE_SIZES[],4,FALSE)</f>
        <v>9</v>
      </c>
      <c r="F1165" t="s">
        <v>173</v>
      </c>
      <c r="G1165" t="s">
        <v>836</v>
      </c>
      <c r="H1165" t="s">
        <v>20</v>
      </c>
      <c r="I1165">
        <v>10</v>
      </c>
      <c r="J1165">
        <v>4</v>
      </c>
    </row>
    <row r="1166" spans="1:10">
      <c r="A1166" s="112" t="str">
        <f>COL_SIZES[[#This Row],[datatype]]&amp;"_"&amp;COL_SIZES[[#This Row],[column_prec]]&amp;"_"&amp;COL_SIZES[[#This Row],[col_len]]</f>
        <v>int_10_4</v>
      </c>
      <c r="B11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6" s="113">
        <f>VLOOKUP(A1166,DBMS_TYPE_SIZES[],2,FALSE)</f>
        <v>9</v>
      </c>
      <c r="D1166" s="113">
        <f>VLOOKUP(A1166,DBMS_TYPE_SIZES[],3,FALSE)</f>
        <v>4</v>
      </c>
      <c r="E1166" s="114">
        <f>VLOOKUP(A1166,DBMS_TYPE_SIZES[],4,FALSE)</f>
        <v>9</v>
      </c>
      <c r="F1166" t="s">
        <v>173</v>
      </c>
      <c r="G1166" t="s">
        <v>837</v>
      </c>
      <c r="H1166" t="s">
        <v>20</v>
      </c>
      <c r="I1166">
        <v>10</v>
      </c>
      <c r="J1166">
        <v>4</v>
      </c>
    </row>
    <row r="1167" spans="1:10">
      <c r="A1167" s="112" t="str">
        <f>COL_SIZES[[#This Row],[datatype]]&amp;"_"&amp;COL_SIZES[[#This Row],[column_prec]]&amp;"_"&amp;COL_SIZES[[#This Row],[col_len]]</f>
        <v>int_10_4</v>
      </c>
      <c r="B11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7" s="113">
        <f>VLOOKUP(A1167,DBMS_TYPE_SIZES[],2,FALSE)</f>
        <v>9</v>
      </c>
      <c r="D1167" s="113">
        <f>VLOOKUP(A1167,DBMS_TYPE_SIZES[],3,FALSE)</f>
        <v>4</v>
      </c>
      <c r="E1167" s="114">
        <f>VLOOKUP(A1167,DBMS_TYPE_SIZES[],4,FALSE)</f>
        <v>9</v>
      </c>
      <c r="F1167" t="s">
        <v>173</v>
      </c>
      <c r="G1167" t="s">
        <v>72</v>
      </c>
      <c r="H1167" t="s">
        <v>20</v>
      </c>
      <c r="I1167">
        <v>10</v>
      </c>
      <c r="J1167">
        <v>4</v>
      </c>
    </row>
    <row r="1168" spans="1:10">
      <c r="A1168" s="112" t="str">
        <f>COL_SIZES[[#This Row],[datatype]]&amp;"_"&amp;COL_SIZES[[#This Row],[column_prec]]&amp;"_"&amp;COL_SIZES[[#This Row],[col_len]]</f>
        <v>int_10_4</v>
      </c>
      <c r="B11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8" s="113">
        <f>VLOOKUP(A1168,DBMS_TYPE_SIZES[],2,FALSE)</f>
        <v>9</v>
      </c>
      <c r="D1168" s="113">
        <f>VLOOKUP(A1168,DBMS_TYPE_SIZES[],3,FALSE)</f>
        <v>4</v>
      </c>
      <c r="E1168" s="114">
        <f>VLOOKUP(A1168,DBMS_TYPE_SIZES[],4,FALSE)</f>
        <v>9</v>
      </c>
      <c r="F1168" t="s">
        <v>173</v>
      </c>
      <c r="G1168" t="s">
        <v>812</v>
      </c>
      <c r="H1168" t="s">
        <v>20</v>
      </c>
      <c r="I1168">
        <v>10</v>
      </c>
      <c r="J1168">
        <v>4</v>
      </c>
    </row>
    <row r="1169" spans="1:10">
      <c r="A1169" s="112" t="str">
        <f>COL_SIZES[[#This Row],[datatype]]&amp;"_"&amp;COL_SIZES[[#This Row],[column_prec]]&amp;"_"&amp;COL_SIZES[[#This Row],[col_len]]</f>
        <v>int_10_4</v>
      </c>
      <c r="B11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69" s="113">
        <f>VLOOKUP(A1169,DBMS_TYPE_SIZES[],2,FALSE)</f>
        <v>9</v>
      </c>
      <c r="D1169" s="113">
        <f>VLOOKUP(A1169,DBMS_TYPE_SIZES[],3,FALSE)</f>
        <v>4</v>
      </c>
      <c r="E1169" s="114">
        <f>VLOOKUP(A1169,DBMS_TYPE_SIZES[],4,FALSE)</f>
        <v>9</v>
      </c>
      <c r="F1169" t="s">
        <v>173</v>
      </c>
      <c r="G1169" t="s">
        <v>252</v>
      </c>
      <c r="H1169" t="s">
        <v>20</v>
      </c>
      <c r="I1169">
        <v>10</v>
      </c>
      <c r="J1169">
        <v>4</v>
      </c>
    </row>
    <row r="1170" spans="1:10">
      <c r="A1170" s="112" t="str">
        <f>COL_SIZES[[#This Row],[datatype]]&amp;"_"&amp;COL_SIZES[[#This Row],[column_prec]]&amp;"_"&amp;COL_SIZES[[#This Row],[col_len]]</f>
        <v>int_10_4</v>
      </c>
      <c r="B11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0" s="113">
        <f>VLOOKUP(A1170,DBMS_TYPE_SIZES[],2,FALSE)</f>
        <v>9</v>
      </c>
      <c r="D1170" s="113">
        <f>VLOOKUP(A1170,DBMS_TYPE_SIZES[],3,FALSE)</f>
        <v>4</v>
      </c>
      <c r="E1170" s="114">
        <f>VLOOKUP(A1170,DBMS_TYPE_SIZES[],4,FALSE)</f>
        <v>9</v>
      </c>
      <c r="F1170" t="s">
        <v>173</v>
      </c>
      <c r="G1170" t="s">
        <v>164</v>
      </c>
      <c r="H1170" t="s">
        <v>20</v>
      </c>
      <c r="I1170">
        <v>10</v>
      </c>
      <c r="J1170">
        <v>4</v>
      </c>
    </row>
    <row r="1171" spans="1:10">
      <c r="A1171" s="112" t="str">
        <f>COL_SIZES[[#This Row],[datatype]]&amp;"_"&amp;COL_SIZES[[#This Row],[column_prec]]&amp;"_"&amp;COL_SIZES[[#This Row],[col_len]]</f>
        <v>datetime_23_8</v>
      </c>
      <c r="B11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71" s="113">
        <f>VLOOKUP(A1171,DBMS_TYPE_SIZES[],2,FALSE)</f>
        <v>7</v>
      </c>
      <c r="D1171" s="113">
        <f>VLOOKUP(A1171,DBMS_TYPE_SIZES[],3,FALSE)</f>
        <v>8</v>
      </c>
      <c r="E1171" s="114">
        <f>VLOOKUP(A1171,DBMS_TYPE_SIZES[],4,FALSE)</f>
        <v>10</v>
      </c>
      <c r="F1171" t="s">
        <v>174</v>
      </c>
      <c r="G1171" t="s">
        <v>828</v>
      </c>
      <c r="H1171" t="s">
        <v>22</v>
      </c>
      <c r="I1171">
        <v>23</v>
      </c>
      <c r="J1171">
        <v>8</v>
      </c>
    </row>
    <row r="1172" spans="1:10">
      <c r="A1172" s="112" t="str">
        <f>COL_SIZES[[#This Row],[datatype]]&amp;"_"&amp;COL_SIZES[[#This Row],[column_prec]]&amp;"_"&amp;COL_SIZES[[#This Row],[col_len]]</f>
        <v>int_10_4</v>
      </c>
      <c r="B11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2" s="113">
        <f>VLOOKUP(A1172,DBMS_TYPE_SIZES[],2,FALSE)</f>
        <v>9</v>
      </c>
      <c r="D1172" s="113">
        <f>VLOOKUP(A1172,DBMS_TYPE_SIZES[],3,FALSE)</f>
        <v>4</v>
      </c>
      <c r="E1172" s="114">
        <f>VLOOKUP(A1172,DBMS_TYPE_SIZES[],4,FALSE)</f>
        <v>9</v>
      </c>
      <c r="F1172" t="s">
        <v>174</v>
      </c>
      <c r="G1172" t="s">
        <v>829</v>
      </c>
      <c r="H1172" t="s">
        <v>20</v>
      </c>
      <c r="I1172">
        <v>10</v>
      </c>
      <c r="J1172">
        <v>4</v>
      </c>
    </row>
    <row r="1173" spans="1:10">
      <c r="A1173" s="112" t="str">
        <f>COL_SIZES[[#This Row],[datatype]]&amp;"_"&amp;COL_SIZES[[#This Row],[column_prec]]&amp;"_"&amp;COL_SIZES[[#This Row],[col_len]]</f>
        <v>int_10_4</v>
      </c>
      <c r="B11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3" s="113">
        <f>VLOOKUP(A1173,DBMS_TYPE_SIZES[],2,FALSE)</f>
        <v>9</v>
      </c>
      <c r="D1173" s="113">
        <f>VLOOKUP(A1173,DBMS_TYPE_SIZES[],3,FALSE)</f>
        <v>4</v>
      </c>
      <c r="E1173" s="114">
        <f>VLOOKUP(A1173,DBMS_TYPE_SIZES[],4,FALSE)</f>
        <v>9</v>
      </c>
      <c r="F1173" t="s">
        <v>174</v>
      </c>
      <c r="G1173" t="s">
        <v>142</v>
      </c>
      <c r="H1173" t="s">
        <v>20</v>
      </c>
      <c r="I1173">
        <v>10</v>
      </c>
      <c r="J1173">
        <v>4</v>
      </c>
    </row>
    <row r="1174" spans="1:10">
      <c r="A1174" s="112" t="str">
        <f>COL_SIZES[[#This Row],[datatype]]&amp;"_"&amp;COL_SIZES[[#This Row],[column_prec]]&amp;"_"&amp;COL_SIZES[[#This Row],[col_len]]</f>
        <v>int_10_4</v>
      </c>
      <c r="B11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4" s="113">
        <f>VLOOKUP(A1174,DBMS_TYPE_SIZES[],2,FALSE)</f>
        <v>9</v>
      </c>
      <c r="D1174" s="113">
        <f>VLOOKUP(A1174,DBMS_TYPE_SIZES[],3,FALSE)</f>
        <v>4</v>
      </c>
      <c r="E1174" s="114">
        <f>VLOOKUP(A1174,DBMS_TYPE_SIZES[],4,FALSE)</f>
        <v>9</v>
      </c>
      <c r="F1174" t="s">
        <v>174</v>
      </c>
      <c r="G1174" t="s">
        <v>886</v>
      </c>
      <c r="H1174" t="s">
        <v>20</v>
      </c>
      <c r="I1174">
        <v>10</v>
      </c>
      <c r="J1174">
        <v>4</v>
      </c>
    </row>
    <row r="1175" spans="1:10">
      <c r="A1175" s="112" t="str">
        <f>COL_SIZES[[#This Row],[datatype]]&amp;"_"&amp;COL_SIZES[[#This Row],[column_prec]]&amp;"_"&amp;COL_SIZES[[#This Row],[col_len]]</f>
        <v>int_10_4</v>
      </c>
      <c r="B11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5" s="113">
        <f>VLOOKUP(A1175,DBMS_TYPE_SIZES[],2,FALSE)</f>
        <v>9</v>
      </c>
      <c r="D1175" s="113">
        <f>VLOOKUP(A1175,DBMS_TYPE_SIZES[],3,FALSE)</f>
        <v>4</v>
      </c>
      <c r="E1175" s="114">
        <f>VLOOKUP(A1175,DBMS_TYPE_SIZES[],4,FALSE)</f>
        <v>9</v>
      </c>
      <c r="F1175" t="s">
        <v>174</v>
      </c>
      <c r="G1175" t="s">
        <v>887</v>
      </c>
      <c r="H1175" t="s">
        <v>20</v>
      </c>
      <c r="I1175">
        <v>10</v>
      </c>
      <c r="J1175">
        <v>4</v>
      </c>
    </row>
    <row r="1176" spans="1:10">
      <c r="A1176" s="112" t="str">
        <f>COL_SIZES[[#This Row],[datatype]]&amp;"_"&amp;COL_SIZES[[#This Row],[column_prec]]&amp;"_"&amp;COL_SIZES[[#This Row],[col_len]]</f>
        <v>int_10_4</v>
      </c>
      <c r="B11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6" s="113">
        <f>VLOOKUP(A1176,DBMS_TYPE_SIZES[],2,FALSE)</f>
        <v>9</v>
      </c>
      <c r="D1176" s="113">
        <f>VLOOKUP(A1176,DBMS_TYPE_SIZES[],3,FALSE)</f>
        <v>4</v>
      </c>
      <c r="E1176" s="114">
        <f>VLOOKUP(A1176,DBMS_TYPE_SIZES[],4,FALSE)</f>
        <v>9</v>
      </c>
      <c r="F1176" t="s">
        <v>174</v>
      </c>
      <c r="G1176" t="s">
        <v>849</v>
      </c>
      <c r="H1176" t="s">
        <v>20</v>
      </c>
      <c r="I1176">
        <v>10</v>
      </c>
      <c r="J1176">
        <v>4</v>
      </c>
    </row>
    <row r="1177" spans="1:10">
      <c r="A1177" s="112" t="str">
        <f>COL_SIZES[[#This Row],[datatype]]&amp;"_"&amp;COL_SIZES[[#This Row],[column_prec]]&amp;"_"&amp;COL_SIZES[[#This Row],[col_len]]</f>
        <v>int_10_4</v>
      </c>
      <c r="B11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7" s="113">
        <f>VLOOKUP(A1177,DBMS_TYPE_SIZES[],2,FALSE)</f>
        <v>9</v>
      </c>
      <c r="D1177" s="113">
        <f>VLOOKUP(A1177,DBMS_TYPE_SIZES[],3,FALSE)</f>
        <v>4</v>
      </c>
      <c r="E1177" s="114">
        <f>VLOOKUP(A1177,DBMS_TYPE_SIZES[],4,FALSE)</f>
        <v>9</v>
      </c>
      <c r="F1177" t="s">
        <v>174</v>
      </c>
      <c r="G1177" t="s">
        <v>156</v>
      </c>
      <c r="H1177" t="s">
        <v>20</v>
      </c>
      <c r="I1177">
        <v>10</v>
      </c>
      <c r="J1177">
        <v>4</v>
      </c>
    </row>
    <row r="1178" spans="1:10">
      <c r="A1178" s="112" t="str">
        <f>COL_SIZES[[#This Row],[datatype]]&amp;"_"&amp;COL_SIZES[[#This Row],[column_prec]]&amp;"_"&amp;COL_SIZES[[#This Row],[col_len]]</f>
        <v>int_10_4</v>
      </c>
      <c r="B11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8" s="113">
        <f>VLOOKUP(A1178,DBMS_TYPE_SIZES[],2,FALSE)</f>
        <v>9</v>
      </c>
      <c r="D1178" s="113">
        <f>VLOOKUP(A1178,DBMS_TYPE_SIZES[],3,FALSE)</f>
        <v>4</v>
      </c>
      <c r="E1178" s="114">
        <f>VLOOKUP(A1178,DBMS_TYPE_SIZES[],4,FALSE)</f>
        <v>9</v>
      </c>
      <c r="F1178" t="s">
        <v>174</v>
      </c>
      <c r="G1178" t="s">
        <v>851</v>
      </c>
      <c r="H1178" t="s">
        <v>20</v>
      </c>
      <c r="I1178">
        <v>10</v>
      </c>
      <c r="J1178">
        <v>4</v>
      </c>
    </row>
    <row r="1179" spans="1:10">
      <c r="A1179" s="112" t="str">
        <f>COL_SIZES[[#This Row],[datatype]]&amp;"_"&amp;COL_SIZES[[#This Row],[column_prec]]&amp;"_"&amp;COL_SIZES[[#This Row],[col_len]]</f>
        <v>int_10_4</v>
      </c>
      <c r="B11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79" s="113">
        <f>VLOOKUP(A1179,DBMS_TYPE_SIZES[],2,FALSE)</f>
        <v>9</v>
      </c>
      <c r="D1179" s="113">
        <f>VLOOKUP(A1179,DBMS_TYPE_SIZES[],3,FALSE)</f>
        <v>4</v>
      </c>
      <c r="E1179" s="114">
        <f>VLOOKUP(A1179,DBMS_TYPE_SIZES[],4,FALSE)</f>
        <v>9</v>
      </c>
      <c r="F1179" t="s">
        <v>174</v>
      </c>
      <c r="G1179" t="s">
        <v>89</v>
      </c>
      <c r="H1179" t="s">
        <v>20</v>
      </c>
      <c r="I1179">
        <v>10</v>
      </c>
      <c r="J1179">
        <v>4</v>
      </c>
    </row>
    <row r="1180" spans="1:10">
      <c r="A1180" s="112" t="str">
        <f>COL_SIZES[[#This Row],[datatype]]&amp;"_"&amp;COL_SIZES[[#This Row],[column_prec]]&amp;"_"&amp;COL_SIZES[[#This Row],[col_len]]</f>
        <v>int_10_4</v>
      </c>
      <c r="B11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0" s="113">
        <f>VLOOKUP(A1180,DBMS_TYPE_SIZES[],2,FALSE)</f>
        <v>9</v>
      </c>
      <c r="D1180" s="113">
        <f>VLOOKUP(A1180,DBMS_TYPE_SIZES[],3,FALSE)</f>
        <v>4</v>
      </c>
      <c r="E1180" s="114">
        <f>VLOOKUP(A1180,DBMS_TYPE_SIZES[],4,FALSE)</f>
        <v>9</v>
      </c>
      <c r="F1180" t="s">
        <v>174</v>
      </c>
      <c r="G1180" t="s">
        <v>225</v>
      </c>
      <c r="H1180" t="s">
        <v>20</v>
      </c>
      <c r="I1180">
        <v>10</v>
      </c>
      <c r="J1180">
        <v>4</v>
      </c>
    </row>
    <row r="1181" spans="1:10">
      <c r="A1181" s="112" t="str">
        <f>COL_SIZES[[#This Row],[datatype]]&amp;"_"&amp;COL_SIZES[[#This Row],[column_prec]]&amp;"_"&amp;COL_SIZES[[#This Row],[col_len]]</f>
        <v>int_10_4</v>
      </c>
      <c r="B11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1" s="113">
        <f>VLOOKUP(A1181,DBMS_TYPE_SIZES[],2,FALSE)</f>
        <v>9</v>
      </c>
      <c r="D1181" s="113">
        <f>VLOOKUP(A1181,DBMS_TYPE_SIZES[],3,FALSE)</f>
        <v>4</v>
      </c>
      <c r="E1181" s="114">
        <f>VLOOKUP(A1181,DBMS_TYPE_SIZES[],4,FALSE)</f>
        <v>9</v>
      </c>
      <c r="F1181" t="s">
        <v>174</v>
      </c>
      <c r="G1181" t="s">
        <v>803</v>
      </c>
      <c r="H1181" t="s">
        <v>20</v>
      </c>
      <c r="I1181">
        <v>10</v>
      </c>
      <c r="J1181">
        <v>4</v>
      </c>
    </row>
    <row r="1182" spans="1:10">
      <c r="A1182" s="112" t="str">
        <f>COL_SIZES[[#This Row],[datatype]]&amp;"_"&amp;COL_SIZES[[#This Row],[column_prec]]&amp;"_"&amp;COL_SIZES[[#This Row],[col_len]]</f>
        <v>int_10_4</v>
      </c>
      <c r="B11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2" s="113">
        <f>VLOOKUP(A1182,DBMS_TYPE_SIZES[],2,FALSE)</f>
        <v>9</v>
      </c>
      <c r="D1182" s="113">
        <f>VLOOKUP(A1182,DBMS_TYPE_SIZES[],3,FALSE)</f>
        <v>4</v>
      </c>
      <c r="E1182" s="114">
        <f>VLOOKUP(A1182,DBMS_TYPE_SIZES[],4,FALSE)</f>
        <v>9</v>
      </c>
      <c r="F1182" t="s">
        <v>174</v>
      </c>
      <c r="G1182" t="s">
        <v>804</v>
      </c>
      <c r="H1182" t="s">
        <v>20</v>
      </c>
      <c r="I1182">
        <v>10</v>
      </c>
      <c r="J1182">
        <v>4</v>
      </c>
    </row>
    <row r="1183" spans="1:10">
      <c r="A1183" s="112" t="str">
        <f>COL_SIZES[[#This Row],[datatype]]&amp;"_"&amp;COL_SIZES[[#This Row],[column_prec]]&amp;"_"&amp;COL_SIZES[[#This Row],[col_len]]</f>
        <v>int_10_4</v>
      </c>
      <c r="B11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3" s="113">
        <f>VLOOKUP(A1183,DBMS_TYPE_SIZES[],2,FALSE)</f>
        <v>9</v>
      </c>
      <c r="D1183" s="113">
        <f>VLOOKUP(A1183,DBMS_TYPE_SIZES[],3,FALSE)</f>
        <v>4</v>
      </c>
      <c r="E1183" s="114">
        <f>VLOOKUP(A1183,DBMS_TYPE_SIZES[],4,FALSE)</f>
        <v>9</v>
      </c>
      <c r="F1183" t="s">
        <v>174</v>
      </c>
      <c r="G1183" t="s">
        <v>152</v>
      </c>
      <c r="H1183" t="s">
        <v>20</v>
      </c>
      <c r="I1183">
        <v>10</v>
      </c>
      <c r="J1183">
        <v>4</v>
      </c>
    </row>
    <row r="1184" spans="1:10">
      <c r="A1184" s="112" t="str">
        <f>COL_SIZES[[#This Row],[datatype]]&amp;"_"&amp;COL_SIZES[[#This Row],[column_prec]]&amp;"_"&amp;COL_SIZES[[#This Row],[col_len]]</f>
        <v>varchar_0_255</v>
      </c>
      <c r="B118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84" s="113">
        <f>VLOOKUP(A1184,DBMS_TYPE_SIZES[],2,FALSE)</f>
        <v>255</v>
      </c>
      <c r="D1184" s="113">
        <f>VLOOKUP(A1184,DBMS_TYPE_SIZES[],3,FALSE)</f>
        <v>255</v>
      </c>
      <c r="E1184" s="114">
        <f>VLOOKUP(A1184,DBMS_TYPE_SIZES[],4,FALSE)</f>
        <v>257</v>
      </c>
      <c r="F1184" t="s">
        <v>174</v>
      </c>
      <c r="G1184" t="s">
        <v>805</v>
      </c>
      <c r="H1184" t="s">
        <v>92</v>
      </c>
      <c r="I1184">
        <v>0</v>
      </c>
      <c r="J1184">
        <v>255</v>
      </c>
    </row>
    <row r="1185" spans="1:10">
      <c r="A1185" s="112" t="str">
        <f>COL_SIZES[[#This Row],[datatype]]&amp;"_"&amp;COL_SIZES[[#This Row],[column_prec]]&amp;"_"&amp;COL_SIZES[[#This Row],[col_len]]</f>
        <v>varchar_0_255</v>
      </c>
      <c r="B118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185" s="113">
        <f>VLOOKUP(A1185,DBMS_TYPE_SIZES[],2,FALSE)</f>
        <v>255</v>
      </c>
      <c r="D1185" s="113">
        <f>VLOOKUP(A1185,DBMS_TYPE_SIZES[],3,FALSE)</f>
        <v>255</v>
      </c>
      <c r="E1185" s="114">
        <f>VLOOKUP(A1185,DBMS_TYPE_SIZES[],4,FALSE)</f>
        <v>257</v>
      </c>
      <c r="F1185" t="s">
        <v>174</v>
      </c>
      <c r="G1185" t="s">
        <v>806</v>
      </c>
      <c r="H1185" t="s">
        <v>92</v>
      </c>
      <c r="I1185">
        <v>0</v>
      </c>
      <c r="J1185">
        <v>255</v>
      </c>
    </row>
    <row r="1186" spans="1:10">
      <c r="A1186" s="112" t="str">
        <f>COL_SIZES[[#This Row],[datatype]]&amp;"_"&amp;COL_SIZES[[#This Row],[column_prec]]&amp;"_"&amp;COL_SIZES[[#This Row],[col_len]]</f>
        <v>int_10_4</v>
      </c>
      <c r="B11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6" s="113">
        <f>VLOOKUP(A1186,DBMS_TYPE_SIZES[],2,FALSE)</f>
        <v>9</v>
      </c>
      <c r="D1186" s="113">
        <f>VLOOKUP(A1186,DBMS_TYPE_SIZES[],3,FALSE)</f>
        <v>4</v>
      </c>
      <c r="E1186" s="114">
        <f>VLOOKUP(A1186,DBMS_TYPE_SIZES[],4,FALSE)</f>
        <v>9</v>
      </c>
      <c r="F1186" t="s">
        <v>174</v>
      </c>
      <c r="G1186" t="s">
        <v>807</v>
      </c>
      <c r="H1186" t="s">
        <v>20</v>
      </c>
      <c r="I1186">
        <v>10</v>
      </c>
      <c r="J1186">
        <v>4</v>
      </c>
    </row>
    <row r="1187" spans="1:10">
      <c r="A1187" s="112" t="str">
        <f>COL_SIZES[[#This Row],[datatype]]&amp;"_"&amp;COL_SIZES[[#This Row],[column_prec]]&amp;"_"&amp;COL_SIZES[[#This Row],[col_len]]</f>
        <v>bigint_19_8</v>
      </c>
      <c r="B118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87" s="113">
        <f>VLOOKUP(A1187,DBMS_TYPE_SIZES[],2,FALSE)</f>
        <v>9</v>
      </c>
      <c r="D1187" s="113">
        <f>VLOOKUP(A1187,DBMS_TYPE_SIZES[],3,FALSE)</f>
        <v>8</v>
      </c>
      <c r="E1187" s="114">
        <f>VLOOKUP(A1187,DBMS_TYPE_SIZES[],4,FALSE)</f>
        <v>9</v>
      </c>
      <c r="F1187" t="s">
        <v>174</v>
      </c>
      <c r="G1187" t="s">
        <v>122</v>
      </c>
      <c r="H1187" t="s">
        <v>19</v>
      </c>
      <c r="I1187">
        <v>19</v>
      </c>
      <c r="J1187">
        <v>8</v>
      </c>
    </row>
    <row r="1188" spans="1:10">
      <c r="A1188" s="112" t="str">
        <f>COL_SIZES[[#This Row],[datatype]]&amp;"_"&amp;COL_SIZES[[#This Row],[column_prec]]&amp;"_"&amp;COL_SIZES[[#This Row],[col_len]]</f>
        <v>int_10_4</v>
      </c>
      <c r="B11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8" s="113">
        <f>VLOOKUP(A1188,DBMS_TYPE_SIZES[],2,FALSE)</f>
        <v>9</v>
      </c>
      <c r="D1188" s="113">
        <f>VLOOKUP(A1188,DBMS_TYPE_SIZES[],3,FALSE)</f>
        <v>4</v>
      </c>
      <c r="E1188" s="114">
        <f>VLOOKUP(A1188,DBMS_TYPE_SIZES[],4,FALSE)</f>
        <v>9</v>
      </c>
      <c r="F1188" t="s">
        <v>174</v>
      </c>
      <c r="G1188" t="s">
        <v>123</v>
      </c>
      <c r="H1188" t="s">
        <v>20</v>
      </c>
      <c r="I1188">
        <v>10</v>
      </c>
      <c r="J1188">
        <v>4</v>
      </c>
    </row>
    <row r="1189" spans="1:10">
      <c r="A1189" s="112" t="str">
        <f>COL_SIZES[[#This Row],[datatype]]&amp;"_"&amp;COL_SIZES[[#This Row],[column_prec]]&amp;"_"&amp;COL_SIZES[[#This Row],[col_len]]</f>
        <v>int_10_4</v>
      </c>
      <c r="B11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89" s="113">
        <f>VLOOKUP(A1189,DBMS_TYPE_SIZES[],2,FALSE)</f>
        <v>9</v>
      </c>
      <c r="D1189" s="113">
        <f>VLOOKUP(A1189,DBMS_TYPE_SIZES[],3,FALSE)</f>
        <v>4</v>
      </c>
      <c r="E1189" s="114">
        <f>VLOOKUP(A1189,DBMS_TYPE_SIZES[],4,FALSE)</f>
        <v>9</v>
      </c>
      <c r="F1189" t="s">
        <v>174</v>
      </c>
      <c r="G1189" t="s">
        <v>808</v>
      </c>
      <c r="H1189" t="s">
        <v>20</v>
      </c>
      <c r="I1189">
        <v>10</v>
      </c>
      <c r="J1189">
        <v>4</v>
      </c>
    </row>
    <row r="1190" spans="1:10">
      <c r="A1190" s="112" t="str">
        <f>COL_SIZES[[#This Row],[datatype]]&amp;"_"&amp;COL_SIZES[[#This Row],[column_prec]]&amp;"_"&amp;COL_SIZES[[#This Row],[col_len]]</f>
        <v>datetime_23_8</v>
      </c>
      <c r="B11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90" s="113">
        <f>VLOOKUP(A1190,DBMS_TYPE_SIZES[],2,FALSE)</f>
        <v>7</v>
      </c>
      <c r="D1190" s="113">
        <f>VLOOKUP(A1190,DBMS_TYPE_SIZES[],3,FALSE)</f>
        <v>8</v>
      </c>
      <c r="E1190" s="114">
        <f>VLOOKUP(A1190,DBMS_TYPE_SIZES[],4,FALSE)</f>
        <v>10</v>
      </c>
      <c r="F1190" t="s">
        <v>174</v>
      </c>
      <c r="G1190" t="s">
        <v>809</v>
      </c>
      <c r="H1190" t="s">
        <v>22</v>
      </c>
      <c r="I1190">
        <v>23</v>
      </c>
      <c r="J1190">
        <v>8</v>
      </c>
    </row>
    <row r="1191" spans="1:10">
      <c r="A1191" s="112" t="str">
        <f>COL_SIZES[[#This Row],[datatype]]&amp;"_"&amp;COL_SIZES[[#This Row],[column_prec]]&amp;"_"&amp;COL_SIZES[[#This Row],[col_len]]</f>
        <v>bigint_19_8</v>
      </c>
      <c r="B11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91" s="113">
        <f>VLOOKUP(A1191,DBMS_TYPE_SIZES[],2,FALSE)</f>
        <v>9</v>
      </c>
      <c r="D1191" s="113">
        <f>VLOOKUP(A1191,DBMS_TYPE_SIZES[],3,FALSE)</f>
        <v>8</v>
      </c>
      <c r="E1191" s="114">
        <f>VLOOKUP(A1191,DBMS_TYPE_SIZES[],4,FALSE)</f>
        <v>9</v>
      </c>
      <c r="F1191" t="s">
        <v>174</v>
      </c>
      <c r="G1191" t="s">
        <v>124</v>
      </c>
      <c r="H1191" t="s">
        <v>19</v>
      </c>
      <c r="I1191">
        <v>19</v>
      </c>
      <c r="J1191">
        <v>8</v>
      </c>
    </row>
    <row r="1192" spans="1:10">
      <c r="A1192" s="112" t="str">
        <f>COL_SIZES[[#This Row],[datatype]]&amp;"_"&amp;COL_SIZES[[#This Row],[column_prec]]&amp;"_"&amp;COL_SIZES[[#This Row],[col_len]]</f>
        <v>int_10_4</v>
      </c>
      <c r="B11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92" s="113">
        <f>VLOOKUP(A1192,DBMS_TYPE_SIZES[],2,FALSE)</f>
        <v>9</v>
      </c>
      <c r="D1192" s="113">
        <f>VLOOKUP(A1192,DBMS_TYPE_SIZES[],3,FALSE)</f>
        <v>4</v>
      </c>
      <c r="E1192" s="114">
        <f>VLOOKUP(A1192,DBMS_TYPE_SIZES[],4,FALSE)</f>
        <v>9</v>
      </c>
      <c r="F1192" t="s">
        <v>174</v>
      </c>
      <c r="G1192" t="s">
        <v>821</v>
      </c>
      <c r="H1192" t="s">
        <v>20</v>
      </c>
      <c r="I1192">
        <v>10</v>
      </c>
      <c r="J1192">
        <v>4</v>
      </c>
    </row>
    <row r="1193" spans="1:10">
      <c r="A1193" s="112" t="str">
        <f>COL_SIZES[[#This Row],[datatype]]&amp;"_"&amp;COL_SIZES[[#This Row],[column_prec]]&amp;"_"&amp;COL_SIZES[[#This Row],[col_len]]</f>
        <v>varchar_0_50</v>
      </c>
      <c r="B119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93" s="113">
        <f>VLOOKUP(A1193,DBMS_TYPE_SIZES[],2,FALSE)</f>
        <v>50</v>
      </c>
      <c r="D1193" s="113">
        <f>VLOOKUP(A1193,DBMS_TYPE_SIZES[],3,FALSE)</f>
        <v>50</v>
      </c>
      <c r="E1193" s="114">
        <f>VLOOKUP(A1193,DBMS_TYPE_SIZES[],4,FALSE)</f>
        <v>52</v>
      </c>
      <c r="F1193" t="s">
        <v>174</v>
      </c>
      <c r="G1193" t="s">
        <v>888</v>
      </c>
      <c r="H1193" t="s">
        <v>92</v>
      </c>
      <c r="I1193">
        <v>0</v>
      </c>
      <c r="J1193">
        <v>50</v>
      </c>
    </row>
    <row r="1194" spans="1:10">
      <c r="A1194" s="112" t="str">
        <f>COL_SIZES[[#This Row],[datatype]]&amp;"_"&amp;COL_SIZES[[#This Row],[column_prec]]&amp;"_"&amp;COL_SIZES[[#This Row],[col_len]]</f>
        <v>varchar_0_50</v>
      </c>
      <c r="B119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194" s="113">
        <f>VLOOKUP(A1194,DBMS_TYPE_SIZES[],2,FALSE)</f>
        <v>50</v>
      </c>
      <c r="D1194" s="113">
        <f>VLOOKUP(A1194,DBMS_TYPE_SIZES[],3,FALSE)</f>
        <v>50</v>
      </c>
      <c r="E1194" s="114">
        <f>VLOOKUP(A1194,DBMS_TYPE_SIZES[],4,FALSE)</f>
        <v>52</v>
      </c>
      <c r="F1194" t="s">
        <v>174</v>
      </c>
      <c r="G1194" t="s">
        <v>143</v>
      </c>
      <c r="H1194" t="s">
        <v>92</v>
      </c>
      <c r="I1194">
        <v>0</v>
      </c>
      <c r="J1194">
        <v>50</v>
      </c>
    </row>
    <row r="1195" spans="1:10">
      <c r="A1195" s="112" t="str">
        <f>COL_SIZES[[#This Row],[datatype]]&amp;"_"&amp;COL_SIZES[[#This Row],[column_prec]]&amp;"_"&amp;COL_SIZES[[#This Row],[col_len]]</f>
        <v>numeric_16_9</v>
      </c>
      <c r="B119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195" s="113">
        <f>VLOOKUP(A1195,DBMS_TYPE_SIZES[],2,FALSE)</f>
        <v>9</v>
      </c>
      <c r="D1195" s="113">
        <f>VLOOKUP(A1195,DBMS_TYPE_SIZES[],3,FALSE)</f>
        <v>9</v>
      </c>
      <c r="E1195" s="114">
        <f>VLOOKUP(A1195,DBMS_TYPE_SIZES[],4,FALSE)</f>
        <v>9</v>
      </c>
      <c r="F1195" t="s">
        <v>174</v>
      </c>
      <c r="G1195" t="s">
        <v>889</v>
      </c>
      <c r="H1195" t="s">
        <v>67</v>
      </c>
      <c r="I1195">
        <v>16</v>
      </c>
      <c r="J1195">
        <v>9</v>
      </c>
    </row>
    <row r="1196" spans="1:10">
      <c r="A1196" s="112" t="str">
        <f>COL_SIZES[[#This Row],[datatype]]&amp;"_"&amp;COL_SIZES[[#This Row],[column_prec]]&amp;"_"&amp;COL_SIZES[[#This Row],[col_len]]</f>
        <v>datetime_23_8</v>
      </c>
      <c r="B119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196" s="113">
        <f>VLOOKUP(A1196,DBMS_TYPE_SIZES[],2,FALSE)</f>
        <v>7</v>
      </c>
      <c r="D1196" s="113">
        <f>VLOOKUP(A1196,DBMS_TYPE_SIZES[],3,FALSE)</f>
        <v>8</v>
      </c>
      <c r="E1196" s="114">
        <f>VLOOKUP(A1196,DBMS_TYPE_SIZES[],4,FALSE)</f>
        <v>10</v>
      </c>
      <c r="F1196" t="s">
        <v>174</v>
      </c>
      <c r="G1196" t="s">
        <v>833</v>
      </c>
      <c r="H1196" t="s">
        <v>22</v>
      </c>
      <c r="I1196">
        <v>23</v>
      </c>
      <c r="J1196">
        <v>8</v>
      </c>
    </row>
    <row r="1197" spans="1:10">
      <c r="A1197" s="112" t="str">
        <f>COL_SIZES[[#This Row],[datatype]]&amp;"_"&amp;COL_SIZES[[#This Row],[column_prec]]&amp;"_"&amp;COL_SIZES[[#This Row],[col_len]]</f>
        <v>int_10_4</v>
      </c>
      <c r="B11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97" s="113">
        <f>VLOOKUP(A1197,DBMS_TYPE_SIZES[],2,FALSE)</f>
        <v>9</v>
      </c>
      <c r="D1197" s="113">
        <f>VLOOKUP(A1197,DBMS_TYPE_SIZES[],3,FALSE)</f>
        <v>4</v>
      </c>
      <c r="E1197" s="114">
        <f>VLOOKUP(A1197,DBMS_TYPE_SIZES[],4,FALSE)</f>
        <v>9</v>
      </c>
      <c r="F1197" t="s">
        <v>174</v>
      </c>
      <c r="G1197" t="s">
        <v>834</v>
      </c>
      <c r="H1197" t="s">
        <v>20</v>
      </c>
      <c r="I1197">
        <v>10</v>
      </c>
      <c r="J1197">
        <v>4</v>
      </c>
    </row>
    <row r="1198" spans="1:10">
      <c r="A1198" s="112" t="str">
        <f>COL_SIZES[[#This Row],[datatype]]&amp;"_"&amp;COL_SIZES[[#This Row],[column_prec]]&amp;"_"&amp;COL_SIZES[[#This Row],[col_len]]</f>
        <v>int_10_4</v>
      </c>
      <c r="B11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98" s="113">
        <f>VLOOKUP(A1198,DBMS_TYPE_SIZES[],2,FALSE)</f>
        <v>9</v>
      </c>
      <c r="D1198" s="113">
        <f>VLOOKUP(A1198,DBMS_TYPE_SIZES[],3,FALSE)</f>
        <v>4</v>
      </c>
      <c r="E1198" s="114">
        <f>VLOOKUP(A1198,DBMS_TYPE_SIZES[],4,FALSE)</f>
        <v>9</v>
      </c>
      <c r="F1198" t="s">
        <v>174</v>
      </c>
      <c r="G1198" t="s">
        <v>835</v>
      </c>
      <c r="H1198" t="s">
        <v>20</v>
      </c>
      <c r="I1198">
        <v>10</v>
      </c>
      <c r="J1198">
        <v>4</v>
      </c>
    </row>
    <row r="1199" spans="1:10">
      <c r="A1199" s="112" t="str">
        <f>COL_SIZES[[#This Row],[datatype]]&amp;"_"&amp;COL_SIZES[[#This Row],[column_prec]]&amp;"_"&amp;COL_SIZES[[#This Row],[col_len]]</f>
        <v>int_10_4</v>
      </c>
      <c r="B11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199" s="113">
        <f>VLOOKUP(A1199,DBMS_TYPE_SIZES[],2,FALSE)</f>
        <v>9</v>
      </c>
      <c r="D1199" s="113">
        <f>VLOOKUP(A1199,DBMS_TYPE_SIZES[],3,FALSE)</f>
        <v>4</v>
      </c>
      <c r="E1199" s="114">
        <f>VLOOKUP(A1199,DBMS_TYPE_SIZES[],4,FALSE)</f>
        <v>9</v>
      </c>
      <c r="F1199" t="s">
        <v>174</v>
      </c>
      <c r="G1199" t="s">
        <v>836</v>
      </c>
      <c r="H1199" t="s">
        <v>20</v>
      </c>
      <c r="I1199">
        <v>10</v>
      </c>
      <c r="J1199">
        <v>4</v>
      </c>
    </row>
    <row r="1200" spans="1:10">
      <c r="A1200" s="112" t="str">
        <f>COL_SIZES[[#This Row],[datatype]]&amp;"_"&amp;COL_SIZES[[#This Row],[column_prec]]&amp;"_"&amp;COL_SIZES[[#This Row],[col_len]]</f>
        <v>int_10_4</v>
      </c>
      <c r="B12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0" s="113">
        <f>VLOOKUP(A1200,DBMS_TYPE_SIZES[],2,FALSE)</f>
        <v>9</v>
      </c>
      <c r="D1200" s="113">
        <f>VLOOKUP(A1200,DBMS_TYPE_SIZES[],3,FALSE)</f>
        <v>4</v>
      </c>
      <c r="E1200" s="114">
        <f>VLOOKUP(A1200,DBMS_TYPE_SIZES[],4,FALSE)</f>
        <v>9</v>
      </c>
      <c r="F1200" t="s">
        <v>174</v>
      </c>
      <c r="G1200" t="s">
        <v>837</v>
      </c>
      <c r="H1200" t="s">
        <v>20</v>
      </c>
      <c r="I1200">
        <v>10</v>
      </c>
      <c r="J1200">
        <v>4</v>
      </c>
    </row>
    <row r="1201" spans="1:10">
      <c r="A1201" s="112" t="str">
        <f>COL_SIZES[[#This Row],[datatype]]&amp;"_"&amp;COL_SIZES[[#This Row],[column_prec]]&amp;"_"&amp;COL_SIZES[[#This Row],[col_len]]</f>
        <v>int_10_4</v>
      </c>
      <c r="B12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1" s="113">
        <f>VLOOKUP(A1201,DBMS_TYPE_SIZES[],2,FALSE)</f>
        <v>9</v>
      </c>
      <c r="D1201" s="113">
        <f>VLOOKUP(A1201,DBMS_TYPE_SIZES[],3,FALSE)</f>
        <v>4</v>
      </c>
      <c r="E1201" s="114">
        <f>VLOOKUP(A1201,DBMS_TYPE_SIZES[],4,FALSE)</f>
        <v>9</v>
      </c>
      <c r="F1201" t="s">
        <v>174</v>
      </c>
      <c r="G1201" t="s">
        <v>72</v>
      </c>
      <c r="H1201" t="s">
        <v>20</v>
      </c>
      <c r="I1201">
        <v>10</v>
      </c>
      <c r="J1201">
        <v>4</v>
      </c>
    </row>
    <row r="1202" spans="1:10">
      <c r="A1202" s="112" t="str">
        <f>COL_SIZES[[#This Row],[datatype]]&amp;"_"&amp;COL_SIZES[[#This Row],[column_prec]]&amp;"_"&amp;COL_SIZES[[#This Row],[col_len]]</f>
        <v>int_10_4</v>
      </c>
      <c r="B12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2" s="113">
        <f>VLOOKUP(A1202,DBMS_TYPE_SIZES[],2,FALSE)</f>
        <v>9</v>
      </c>
      <c r="D1202" s="113">
        <f>VLOOKUP(A1202,DBMS_TYPE_SIZES[],3,FALSE)</f>
        <v>4</v>
      </c>
      <c r="E1202" s="114">
        <f>VLOOKUP(A1202,DBMS_TYPE_SIZES[],4,FALSE)</f>
        <v>9</v>
      </c>
      <c r="F1202" t="s">
        <v>174</v>
      </c>
      <c r="G1202" t="s">
        <v>812</v>
      </c>
      <c r="H1202" t="s">
        <v>20</v>
      </c>
      <c r="I1202">
        <v>10</v>
      </c>
      <c r="J1202">
        <v>4</v>
      </c>
    </row>
    <row r="1203" spans="1:10">
      <c r="A1203" s="112" t="str">
        <f>COL_SIZES[[#This Row],[datatype]]&amp;"_"&amp;COL_SIZES[[#This Row],[column_prec]]&amp;"_"&amp;COL_SIZES[[#This Row],[col_len]]</f>
        <v>int_10_4</v>
      </c>
      <c r="B12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3" s="113">
        <f>VLOOKUP(A1203,DBMS_TYPE_SIZES[],2,FALSE)</f>
        <v>9</v>
      </c>
      <c r="D1203" s="113">
        <f>VLOOKUP(A1203,DBMS_TYPE_SIZES[],3,FALSE)</f>
        <v>4</v>
      </c>
      <c r="E1203" s="114">
        <f>VLOOKUP(A1203,DBMS_TYPE_SIZES[],4,FALSE)</f>
        <v>9</v>
      </c>
      <c r="F1203" t="s">
        <v>174</v>
      </c>
      <c r="G1203" t="s">
        <v>252</v>
      </c>
      <c r="H1203" t="s">
        <v>20</v>
      </c>
      <c r="I1203">
        <v>10</v>
      </c>
      <c r="J1203">
        <v>4</v>
      </c>
    </row>
    <row r="1204" spans="1:10">
      <c r="A1204" s="112" t="str">
        <f>COL_SIZES[[#This Row],[datatype]]&amp;"_"&amp;COL_SIZES[[#This Row],[column_prec]]&amp;"_"&amp;COL_SIZES[[#This Row],[col_len]]</f>
        <v>int_10_4</v>
      </c>
      <c r="B12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4" s="113">
        <f>VLOOKUP(A1204,DBMS_TYPE_SIZES[],2,FALSE)</f>
        <v>9</v>
      </c>
      <c r="D1204" s="113">
        <f>VLOOKUP(A1204,DBMS_TYPE_SIZES[],3,FALSE)</f>
        <v>4</v>
      </c>
      <c r="E1204" s="114">
        <f>VLOOKUP(A1204,DBMS_TYPE_SIZES[],4,FALSE)</f>
        <v>9</v>
      </c>
      <c r="F1204" t="s">
        <v>174</v>
      </c>
      <c r="G1204" t="s">
        <v>164</v>
      </c>
      <c r="H1204" t="s">
        <v>20</v>
      </c>
      <c r="I1204">
        <v>10</v>
      </c>
      <c r="J1204">
        <v>4</v>
      </c>
    </row>
    <row r="1205" spans="1:10">
      <c r="A1205" s="112" t="str">
        <f>COL_SIZES[[#This Row],[datatype]]&amp;"_"&amp;COL_SIZES[[#This Row],[column_prec]]&amp;"_"&amp;COL_SIZES[[#This Row],[col_len]]</f>
        <v>int_10_4</v>
      </c>
      <c r="B12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5" s="113">
        <f>VLOOKUP(A1205,DBMS_TYPE_SIZES[],2,FALSE)</f>
        <v>9</v>
      </c>
      <c r="D1205" s="113">
        <f>VLOOKUP(A1205,DBMS_TYPE_SIZES[],3,FALSE)</f>
        <v>4</v>
      </c>
      <c r="E1205" s="114">
        <f>VLOOKUP(A1205,DBMS_TYPE_SIZES[],4,FALSE)</f>
        <v>9</v>
      </c>
      <c r="F1205" t="s">
        <v>175</v>
      </c>
      <c r="G1205" t="s">
        <v>170</v>
      </c>
      <c r="H1205" t="s">
        <v>20</v>
      </c>
      <c r="I1205">
        <v>10</v>
      </c>
      <c r="J1205">
        <v>4</v>
      </c>
    </row>
    <row r="1206" spans="1:10">
      <c r="A1206" s="112" t="str">
        <f>COL_SIZES[[#This Row],[datatype]]&amp;"_"&amp;COL_SIZES[[#This Row],[column_prec]]&amp;"_"&amp;COL_SIZES[[#This Row],[col_len]]</f>
        <v>varchar_0_50</v>
      </c>
      <c r="B120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06" s="113">
        <f>VLOOKUP(A1206,DBMS_TYPE_SIZES[],2,FALSE)</f>
        <v>50</v>
      </c>
      <c r="D1206" s="113">
        <f>VLOOKUP(A1206,DBMS_TYPE_SIZES[],3,FALSE)</f>
        <v>50</v>
      </c>
      <c r="E1206" s="114">
        <f>VLOOKUP(A1206,DBMS_TYPE_SIZES[],4,FALSE)</f>
        <v>52</v>
      </c>
      <c r="F1206" t="s">
        <v>175</v>
      </c>
      <c r="G1206" t="s">
        <v>121</v>
      </c>
      <c r="H1206" t="s">
        <v>92</v>
      </c>
      <c r="I1206">
        <v>0</v>
      </c>
      <c r="J1206">
        <v>50</v>
      </c>
    </row>
    <row r="1207" spans="1:10">
      <c r="A1207" s="112" t="str">
        <f>COL_SIZES[[#This Row],[datatype]]&amp;"_"&amp;COL_SIZES[[#This Row],[column_prec]]&amp;"_"&amp;COL_SIZES[[#This Row],[col_len]]</f>
        <v>int_10_4</v>
      </c>
      <c r="B12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7" s="113">
        <f>VLOOKUP(A1207,DBMS_TYPE_SIZES[],2,FALSE)</f>
        <v>9</v>
      </c>
      <c r="D1207" s="113">
        <f>VLOOKUP(A1207,DBMS_TYPE_SIZES[],3,FALSE)</f>
        <v>4</v>
      </c>
      <c r="E1207" s="114">
        <f>VLOOKUP(A1207,DBMS_TYPE_SIZES[],4,FALSE)</f>
        <v>9</v>
      </c>
      <c r="F1207" t="s">
        <v>175</v>
      </c>
      <c r="G1207" t="s">
        <v>886</v>
      </c>
      <c r="H1207" t="s">
        <v>20</v>
      </c>
      <c r="I1207">
        <v>10</v>
      </c>
      <c r="J1207">
        <v>4</v>
      </c>
    </row>
    <row r="1208" spans="1:10">
      <c r="A1208" s="112" t="str">
        <f>COL_SIZES[[#This Row],[datatype]]&amp;"_"&amp;COL_SIZES[[#This Row],[column_prec]]&amp;"_"&amp;COL_SIZES[[#This Row],[col_len]]</f>
        <v>int_10_4</v>
      </c>
      <c r="B12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8" s="113">
        <f>VLOOKUP(A1208,DBMS_TYPE_SIZES[],2,FALSE)</f>
        <v>9</v>
      </c>
      <c r="D1208" s="113">
        <f>VLOOKUP(A1208,DBMS_TYPE_SIZES[],3,FALSE)</f>
        <v>4</v>
      </c>
      <c r="E1208" s="114">
        <f>VLOOKUP(A1208,DBMS_TYPE_SIZES[],4,FALSE)</f>
        <v>9</v>
      </c>
      <c r="F1208" t="s">
        <v>175</v>
      </c>
      <c r="G1208" t="s">
        <v>887</v>
      </c>
      <c r="H1208" t="s">
        <v>20</v>
      </c>
      <c r="I1208">
        <v>10</v>
      </c>
      <c r="J1208">
        <v>4</v>
      </c>
    </row>
    <row r="1209" spans="1:10">
      <c r="A1209" s="112" t="str">
        <f>COL_SIZES[[#This Row],[datatype]]&amp;"_"&amp;COL_SIZES[[#This Row],[column_prec]]&amp;"_"&amp;COL_SIZES[[#This Row],[col_len]]</f>
        <v>int_10_4</v>
      </c>
      <c r="B12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09" s="113">
        <f>VLOOKUP(A1209,DBMS_TYPE_SIZES[],2,FALSE)</f>
        <v>9</v>
      </c>
      <c r="D1209" s="113">
        <f>VLOOKUP(A1209,DBMS_TYPE_SIZES[],3,FALSE)</f>
        <v>4</v>
      </c>
      <c r="E1209" s="114">
        <f>VLOOKUP(A1209,DBMS_TYPE_SIZES[],4,FALSE)</f>
        <v>9</v>
      </c>
      <c r="F1209" t="s">
        <v>175</v>
      </c>
      <c r="G1209" t="s">
        <v>156</v>
      </c>
      <c r="H1209" t="s">
        <v>20</v>
      </c>
      <c r="I1209">
        <v>10</v>
      </c>
      <c r="J1209">
        <v>4</v>
      </c>
    </row>
    <row r="1210" spans="1:10">
      <c r="A1210" s="112" t="str">
        <f>COL_SIZES[[#This Row],[datatype]]&amp;"_"&amp;COL_SIZES[[#This Row],[column_prec]]&amp;"_"&amp;COL_SIZES[[#This Row],[col_len]]</f>
        <v>datetime_23_8</v>
      </c>
      <c r="B121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10" s="113">
        <f>VLOOKUP(A1210,DBMS_TYPE_SIZES[],2,FALSE)</f>
        <v>7</v>
      </c>
      <c r="D1210" s="113">
        <f>VLOOKUP(A1210,DBMS_TYPE_SIZES[],3,FALSE)</f>
        <v>8</v>
      </c>
      <c r="E1210" s="114">
        <f>VLOOKUP(A1210,DBMS_TYPE_SIZES[],4,FALSE)</f>
        <v>10</v>
      </c>
      <c r="F1210" t="s">
        <v>175</v>
      </c>
      <c r="G1210" t="s">
        <v>679</v>
      </c>
      <c r="H1210" t="s">
        <v>22</v>
      </c>
      <c r="I1210">
        <v>23</v>
      </c>
      <c r="J1210">
        <v>8</v>
      </c>
    </row>
    <row r="1211" spans="1:10">
      <c r="A1211" s="112" t="str">
        <f>COL_SIZES[[#This Row],[datatype]]&amp;"_"&amp;COL_SIZES[[#This Row],[column_prec]]&amp;"_"&amp;COL_SIZES[[#This Row],[col_len]]</f>
        <v>int_10_4</v>
      </c>
      <c r="B12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1" s="113">
        <f>VLOOKUP(A1211,DBMS_TYPE_SIZES[],2,FALSE)</f>
        <v>9</v>
      </c>
      <c r="D1211" s="113">
        <f>VLOOKUP(A1211,DBMS_TYPE_SIZES[],3,FALSE)</f>
        <v>4</v>
      </c>
      <c r="E1211" s="114">
        <f>VLOOKUP(A1211,DBMS_TYPE_SIZES[],4,FALSE)</f>
        <v>9</v>
      </c>
      <c r="F1211" t="s">
        <v>175</v>
      </c>
      <c r="G1211" t="s">
        <v>802</v>
      </c>
      <c r="H1211" t="s">
        <v>20</v>
      </c>
      <c r="I1211">
        <v>10</v>
      </c>
      <c r="J1211">
        <v>4</v>
      </c>
    </row>
    <row r="1212" spans="1:10">
      <c r="A1212" s="112" t="str">
        <f>COL_SIZES[[#This Row],[datatype]]&amp;"_"&amp;COL_SIZES[[#This Row],[column_prec]]&amp;"_"&amp;COL_SIZES[[#This Row],[col_len]]</f>
        <v>int_10_4</v>
      </c>
      <c r="B12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2" s="113">
        <f>VLOOKUP(A1212,DBMS_TYPE_SIZES[],2,FALSE)</f>
        <v>9</v>
      </c>
      <c r="D1212" s="113">
        <f>VLOOKUP(A1212,DBMS_TYPE_SIZES[],3,FALSE)</f>
        <v>4</v>
      </c>
      <c r="E1212" s="114">
        <f>VLOOKUP(A1212,DBMS_TYPE_SIZES[],4,FALSE)</f>
        <v>9</v>
      </c>
      <c r="F1212" t="s">
        <v>175</v>
      </c>
      <c r="G1212" t="s">
        <v>154</v>
      </c>
      <c r="H1212" t="s">
        <v>20</v>
      </c>
      <c r="I1212">
        <v>10</v>
      </c>
      <c r="J1212">
        <v>4</v>
      </c>
    </row>
    <row r="1213" spans="1:10">
      <c r="A1213" s="112" t="str">
        <f>COL_SIZES[[#This Row],[datatype]]&amp;"_"&amp;COL_SIZES[[#This Row],[column_prec]]&amp;"_"&amp;COL_SIZES[[#This Row],[col_len]]</f>
        <v>int_10_4</v>
      </c>
      <c r="B12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3" s="113">
        <f>VLOOKUP(A1213,DBMS_TYPE_SIZES[],2,FALSE)</f>
        <v>9</v>
      </c>
      <c r="D1213" s="113">
        <f>VLOOKUP(A1213,DBMS_TYPE_SIZES[],3,FALSE)</f>
        <v>4</v>
      </c>
      <c r="E1213" s="114">
        <f>VLOOKUP(A1213,DBMS_TYPE_SIZES[],4,FALSE)</f>
        <v>9</v>
      </c>
      <c r="F1213" t="s">
        <v>175</v>
      </c>
      <c r="G1213" t="s">
        <v>89</v>
      </c>
      <c r="H1213" t="s">
        <v>20</v>
      </c>
      <c r="I1213">
        <v>10</v>
      </c>
      <c r="J1213">
        <v>4</v>
      </c>
    </row>
    <row r="1214" spans="1:10">
      <c r="A1214" s="112" t="str">
        <f>COL_SIZES[[#This Row],[datatype]]&amp;"_"&amp;COL_SIZES[[#This Row],[column_prec]]&amp;"_"&amp;COL_SIZES[[#This Row],[col_len]]</f>
        <v>varchar_0_255</v>
      </c>
      <c r="B121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14" s="113">
        <f>VLOOKUP(A1214,DBMS_TYPE_SIZES[],2,FALSE)</f>
        <v>255</v>
      </c>
      <c r="D1214" s="113">
        <f>VLOOKUP(A1214,DBMS_TYPE_SIZES[],3,FALSE)</f>
        <v>255</v>
      </c>
      <c r="E1214" s="114">
        <f>VLOOKUP(A1214,DBMS_TYPE_SIZES[],4,FALSE)</f>
        <v>257</v>
      </c>
      <c r="F1214" t="s">
        <v>175</v>
      </c>
      <c r="G1214" t="s">
        <v>879</v>
      </c>
      <c r="H1214" t="s">
        <v>92</v>
      </c>
      <c r="I1214">
        <v>0</v>
      </c>
      <c r="J1214">
        <v>255</v>
      </c>
    </row>
    <row r="1215" spans="1:10">
      <c r="A1215" s="112" t="str">
        <f>COL_SIZES[[#This Row],[datatype]]&amp;"_"&amp;COL_SIZES[[#This Row],[column_prec]]&amp;"_"&amp;COL_SIZES[[#This Row],[col_len]]</f>
        <v>int_10_4</v>
      </c>
      <c r="B12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5" s="113">
        <f>VLOOKUP(A1215,DBMS_TYPE_SIZES[],2,FALSE)</f>
        <v>9</v>
      </c>
      <c r="D1215" s="113">
        <f>VLOOKUP(A1215,DBMS_TYPE_SIZES[],3,FALSE)</f>
        <v>4</v>
      </c>
      <c r="E1215" s="114">
        <f>VLOOKUP(A1215,DBMS_TYPE_SIZES[],4,FALSE)</f>
        <v>9</v>
      </c>
      <c r="F1215" t="s">
        <v>175</v>
      </c>
      <c r="G1215" t="s">
        <v>225</v>
      </c>
      <c r="H1215" t="s">
        <v>20</v>
      </c>
      <c r="I1215">
        <v>10</v>
      </c>
      <c r="J1215">
        <v>4</v>
      </c>
    </row>
    <row r="1216" spans="1:10">
      <c r="A1216" s="112" t="str">
        <f>COL_SIZES[[#This Row],[datatype]]&amp;"_"&amp;COL_SIZES[[#This Row],[column_prec]]&amp;"_"&amp;COL_SIZES[[#This Row],[col_len]]</f>
        <v>int_10_4</v>
      </c>
      <c r="B12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6" s="113">
        <f>VLOOKUP(A1216,DBMS_TYPE_SIZES[],2,FALSE)</f>
        <v>9</v>
      </c>
      <c r="D1216" s="113">
        <f>VLOOKUP(A1216,DBMS_TYPE_SIZES[],3,FALSE)</f>
        <v>4</v>
      </c>
      <c r="E1216" s="114">
        <f>VLOOKUP(A1216,DBMS_TYPE_SIZES[],4,FALSE)</f>
        <v>9</v>
      </c>
      <c r="F1216" t="s">
        <v>175</v>
      </c>
      <c r="G1216" t="s">
        <v>890</v>
      </c>
      <c r="H1216" t="s">
        <v>20</v>
      </c>
      <c r="I1216">
        <v>10</v>
      </c>
      <c r="J1216">
        <v>4</v>
      </c>
    </row>
    <row r="1217" spans="1:10">
      <c r="A1217" s="112" t="str">
        <f>COL_SIZES[[#This Row],[datatype]]&amp;"_"&amp;COL_SIZES[[#This Row],[column_prec]]&amp;"_"&amp;COL_SIZES[[#This Row],[col_len]]</f>
        <v>int_10_4</v>
      </c>
      <c r="B12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7" s="113">
        <f>VLOOKUP(A1217,DBMS_TYPE_SIZES[],2,FALSE)</f>
        <v>9</v>
      </c>
      <c r="D1217" s="113">
        <f>VLOOKUP(A1217,DBMS_TYPE_SIZES[],3,FALSE)</f>
        <v>4</v>
      </c>
      <c r="E1217" s="114">
        <f>VLOOKUP(A1217,DBMS_TYPE_SIZES[],4,FALSE)</f>
        <v>9</v>
      </c>
      <c r="F1217" t="s">
        <v>175</v>
      </c>
      <c r="G1217" t="s">
        <v>803</v>
      </c>
      <c r="H1217" t="s">
        <v>20</v>
      </c>
      <c r="I1217">
        <v>10</v>
      </c>
      <c r="J1217">
        <v>4</v>
      </c>
    </row>
    <row r="1218" spans="1:10">
      <c r="A1218" s="112" t="str">
        <f>COL_SIZES[[#This Row],[datatype]]&amp;"_"&amp;COL_SIZES[[#This Row],[column_prec]]&amp;"_"&amp;COL_SIZES[[#This Row],[col_len]]</f>
        <v>int_10_4</v>
      </c>
      <c r="B12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8" s="113">
        <f>VLOOKUP(A1218,DBMS_TYPE_SIZES[],2,FALSE)</f>
        <v>9</v>
      </c>
      <c r="D1218" s="113">
        <f>VLOOKUP(A1218,DBMS_TYPE_SIZES[],3,FALSE)</f>
        <v>4</v>
      </c>
      <c r="E1218" s="114">
        <f>VLOOKUP(A1218,DBMS_TYPE_SIZES[],4,FALSE)</f>
        <v>9</v>
      </c>
      <c r="F1218" t="s">
        <v>175</v>
      </c>
      <c r="G1218" t="s">
        <v>804</v>
      </c>
      <c r="H1218" t="s">
        <v>20</v>
      </c>
      <c r="I1218">
        <v>10</v>
      </c>
      <c r="J1218">
        <v>4</v>
      </c>
    </row>
    <row r="1219" spans="1:10">
      <c r="A1219" s="112" t="str">
        <f>COL_SIZES[[#This Row],[datatype]]&amp;"_"&amp;COL_SIZES[[#This Row],[column_prec]]&amp;"_"&amp;COL_SIZES[[#This Row],[col_len]]</f>
        <v>int_10_4</v>
      </c>
      <c r="B12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19" s="113">
        <f>VLOOKUP(A1219,DBMS_TYPE_SIZES[],2,FALSE)</f>
        <v>9</v>
      </c>
      <c r="D1219" s="113">
        <f>VLOOKUP(A1219,DBMS_TYPE_SIZES[],3,FALSE)</f>
        <v>4</v>
      </c>
      <c r="E1219" s="114">
        <f>VLOOKUP(A1219,DBMS_TYPE_SIZES[],4,FALSE)</f>
        <v>9</v>
      </c>
      <c r="F1219" t="s">
        <v>175</v>
      </c>
      <c r="G1219" t="s">
        <v>152</v>
      </c>
      <c r="H1219" t="s">
        <v>20</v>
      </c>
      <c r="I1219">
        <v>10</v>
      </c>
      <c r="J1219">
        <v>4</v>
      </c>
    </row>
    <row r="1220" spans="1:10">
      <c r="A1220" s="112" t="str">
        <f>COL_SIZES[[#This Row],[datatype]]&amp;"_"&amp;COL_SIZES[[#This Row],[column_prec]]&amp;"_"&amp;COL_SIZES[[#This Row],[col_len]]</f>
        <v>varchar_0_255</v>
      </c>
      <c r="B122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20" s="113">
        <f>VLOOKUP(A1220,DBMS_TYPE_SIZES[],2,FALSE)</f>
        <v>255</v>
      </c>
      <c r="D1220" s="113">
        <f>VLOOKUP(A1220,DBMS_TYPE_SIZES[],3,FALSE)</f>
        <v>255</v>
      </c>
      <c r="E1220" s="114">
        <f>VLOOKUP(A1220,DBMS_TYPE_SIZES[],4,FALSE)</f>
        <v>257</v>
      </c>
      <c r="F1220" t="s">
        <v>175</v>
      </c>
      <c r="G1220" t="s">
        <v>805</v>
      </c>
      <c r="H1220" t="s">
        <v>92</v>
      </c>
      <c r="I1220">
        <v>0</v>
      </c>
      <c r="J1220">
        <v>255</v>
      </c>
    </row>
    <row r="1221" spans="1:10">
      <c r="A1221" s="112" t="str">
        <f>COL_SIZES[[#This Row],[datatype]]&amp;"_"&amp;COL_SIZES[[#This Row],[column_prec]]&amp;"_"&amp;COL_SIZES[[#This Row],[col_len]]</f>
        <v>varchar_0_255</v>
      </c>
      <c r="B122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21" s="113">
        <f>VLOOKUP(A1221,DBMS_TYPE_SIZES[],2,FALSE)</f>
        <v>255</v>
      </c>
      <c r="D1221" s="113">
        <f>VLOOKUP(A1221,DBMS_TYPE_SIZES[],3,FALSE)</f>
        <v>255</v>
      </c>
      <c r="E1221" s="114">
        <f>VLOOKUP(A1221,DBMS_TYPE_SIZES[],4,FALSE)</f>
        <v>257</v>
      </c>
      <c r="F1221" t="s">
        <v>175</v>
      </c>
      <c r="G1221" t="s">
        <v>806</v>
      </c>
      <c r="H1221" t="s">
        <v>92</v>
      </c>
      <c r="I1221">
        <v>0</v>
      </c>
      <c r="J1221">
        <v>255</v>
      </c>
    </row>
    <row r="1222" spans="1:10">
      <c r="A1222" s="112" t="str">
        <f>COL_SIZES[[#This Row],[datatype]]&amp;"_"&amp;COL_SIZES[[#This Row],[column_prec]]&amp;"_"&amp;COL_SIZES[[#This Row],[col_len]]</f>
        <v>int_10_4</v>
      </c>
      <c r="B12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22" s="113">
        <f>VLOOKUP(A1222,DBMS_TYPE_SIZES[],2,FALSE)</f>
        <v>9</v>
      </c>
      <c r="D1222" s="113">
        <f>VLOOKUP(A1222,DBMS_TYPE_SIZES[],3,FALSE)</f>
        <v>4</v>
      </c>
      <c r="E1222" s="114">
        <f>VLOOKUP(A1222,DBMS_TYPE_SIZES[],4,FALSE)</f>
        <v>9</v>
      </c>
      <c r="F1222" t="s">
        <v>175</v>
      </c>
      <c r="G1222" t="s">
        <v>807</v>
      </c>
      <c r="H1222" t="s">
        <v>20</v>
      </c>
      <c r="I1222">
        <v>10</v>
      </c>
      <c r="J1222">
        <v>4</v>
      </c>
    </row>
    <row r="1223" spans="1:10">
      <c r="A1223" s="112" t="str">
        <f>COL_SIZES[[#This Row],[datatype]]&amp;"_"&amp;COL_SIZES[[#This Row],[column_prec]]&amp;"_"&amp;COL_SIZES[[#This Row],[col_len]]</f>
        <v>bigint_19_8</v>
      </c>
      <c r="B122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23" s="113">
        <f>VLOOKUP(A1223,DBMS_TYPE_SIZES[],2,FALSE)</f>
        <v>9</v>
      </c>
      <c r="D1223" s="113">
        <f>VLOOKUP(A1223,DBMS_TYPE_SIZES[],3,FALSE)</f>
        <v>8</v>
      </c>
      <c r="E1223" s="114">
        <f>VLOOKUP(A1223,DBMS_TYPE_SIZES[],4,FALSE)</f>
        <v>9</v>
      </c>
      <c r="F1223" t="s">
        <v>175</v>
      </c>
      <c r="G1223" t="s">
        <v>122</v>
      </c>
      <c r="H1223" t="s">
        <v>19</v>
      </c>
      <c r="I1223">
        <v>19</v>
      </c>
      <c r="J1223">
        <v>8</v>
      </c>
    </row>
    <row r="1224" spans="1:10">
      <c r="A1224" s="112" t="str">
        <f>COL_SIZES[[#This Row],[datatype]]&amp;"_"&amp;COL_SIZES[[#This Row],[column_prec]]&amp;"_"&amp;COL_SIZES[[#This Row],[col_len]]</f>
        <v>int_10_4</v>
      </c>
      <c r="B12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24" s="113">
        <f>VLOOKUP(A1224,DBMS_TYPE_SIZES[],2,FALSE)</f>
        <v>9</v>
      </c>
      <c r="D1224" s="113">
        <f>VLOOKUP(A1224,DBMS_TYPE_SIZES[],3,FALSE)</f>
        <v>4</v>
      </c>
      <c r="E1224" s="114">
        <f>VLOOKUP(A1224,DBMS_TYPE_SIZES[],4,FALSE)</f>
        <v>9</v>
      </c>
      <c r="F1224" t="s">
        <v>175</v>
      </c>
      <c r="G1224" t="s">
        <v>123</v>
      </c>
      <c r="H1224" t="s">
        <v>20</v>
      </c>
      <c r="I1224">
        <v>10</v>
      </c>
      <c r="J1224">
        <v>4</v>
      </c>
    </row>
    <row r="1225" spans="1:10">
      <c r="A1225" s="112" t="str">
        <f>COL_SIZES[[#This Row],[datatype]]&amp;"_"&amp;COL_SIZES[[#This Row],[column_prec]]&amp;"_"&amp;COL_SIZES[[#This Row],[col_len]]</f>
        <v>int_10_4</v>
      </c>
      <c r="B12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25" s="113">
        <f>VLOOKUP(A1225,DBMS_TYPE_SIZES[],2,FALSE)</f>
        <v>9</v>
      </c>
      <c r="D1225" s="113">
        <f>VLOOKUP(A1225,DBMS_TYPE_SIZES[],3,FALSE)</f>
        <v>4</v>
      </c>
      <c r="E1225" s="114">
        <f>VLOOKUP(A1225,DBMS_TYPE_SIZES[],4,FALSE)</f>
        <v>9</v>
      </c>
      <c r="F1225" t="s">
        <v>175</v>
      </c>
      <c r="G1225" t="s">
        <v>808</v>
      </c>
      <c r="H1225" t="s">
        <v>20</v>
      </c>
      <c r="I1225">
        <v>10</v>
      </c>
      <c r="J1225">
        <v>4</v>
      </c>
    </row>
    <row r="1226" spans="1:10">
      <c r="A1226" s="112" t="str">
        <f>COL_SIZES[[#This Row],[datatype]]&amp;"_"&amp;COL_SIZES[[#This Row],[column_prec]]&amp;"_"&amp;COL_SIZES[[#This Row],[col_len]]</f>
        <v>datetime_23_8</v>
      </c>
      <c r="B12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26" s="113">
        <f>VLOOKUP(A1226,DBMS_TYPE_SIZES[],2,FALSE)</f>
        <v>7</v>
      </c>
      <c r="D1226" s="113">
        <f>VLOOKUP(A1226,DBMS_TYPE_SIZES[],3,FALSE)</f>
        <v>8</v>
      </c>
      <c r="E1226" s="114">
        <f>VLOOKUP(A1226,DBMS_TYPE_SIZES[],4,FALSE)</f>
        <v>10</v>
      </c>
      <c r="F1226" t="s">
        <v>175</v>
      </c>
      <c r="G1226" t="s">
        <v>809</v>
      </c>
      <c r="H1226" t="s">
        <v>22</v>
      </c>
      <c r="I1226">
        <v>23</v>
      </c>
      <c r="J1226">
        <v>8</v>
      </c>
    </row>
    <row r="1227" spans="1:10">
      <c r="A1227" s="112" t="str">
        <f>COL_SIZES[[#This Row],[datatype]]&amp;"_"&amp;COL_SIZES[[#This Row],[column_prec]]&amp;"_"&amp;COL_SIZES[[#This Row],[col_len]]</f>
        <v>bigint_19_8</v>
      </c>
      <c r="B122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27" s="113">
        <f>VLOOKUP(A1227,DBMS_TYPE_SIZES[],2,FALSE)</f>
        <v>9</v>
      </c>
      <c r="D1227" s="113">
        <f>VLOOKUP(A1227,DBMS_TYPE_SIZES[],3,FALSE)</f>
        <v>8</v>
      </c>
      <c r="E1227" s="114">
        <f>VLOOKUP(A1227,DBMS_TYPE_SIZES[],4,FALSE)</f>
        <v>9</v>
      </c>
      <c r="F1227" t="s">
        <v>175</v>
      </c>
      <c r="G1227" t="s">
        <v>124</v>
      </c>
      <c r="H1227" t="s">
        <v>19</v>
      </c>
      <c r="I1227">
        <v>19</v>
      </c>
      <c r="J1227">
        <v>8</v>
      </c>
    </row>
    <row r="1228" spans="1:10">
      <c r="A1228" s="112" t="str">
        <f>COL_SIZES[[#This Row],[datatype]]&amp;"_"&amp;COL_SIZES[[#This Row],[column_prec]]&amp;"_"&amp;COL_SIZES[[#This Row],[col_len]]</f>
        <v>numeric_16_9</v>
      </c>
      <c r="B122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28" s="113">
        <f>VLOOKUP(A1228,DBMS_TYPE_SIZES[],2,FALSE)</f>
        <v>9</v>
      </c>
      <c r="D1228" s="113">
        <f>VLOOKUP(A1228,DBMS_TYPE_SIZES[],3,FALSE)</f>
        <v>9</v>
      </c>
      <c r="E1228" s="114">
        <f>VLOOKUP(A1228,DBMS_TYPE_SIZES[],4,FALSE)</f>
        <v>9</v>
      </c>
      <c r="F1228" t="s">
        <v>175</v>
      </c>
      <c r="G1228" t="s">
        <v>102</v>
      </c>
      <c r="H1228" t="s">
        <v>67</v>
      </c>
      <c r="I1228">
        <v>16</v>
      </c>
      <c r="J1228">
        <v>9</v>
      </c>
    </row>
    <row r="1229" spans="1:10">
      <c r="A1229" s="112" t="str">
        <f>COL_SIZES[[#This Row],[datatype]]&amp;"_"&amp;COL_SIZES[[#This Row],[column_prec]]&amp;"_"&amp;COL_SIZES[[#This Row],[col_len]]</f>
        <v>datetime_23_8</v>
      </c>
      <c r="B122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29" s="113">
        <f>VLOOKUP(A1229,DBMS_TYPE_SIZES[],2,FALSE)</f>
        <v>7</v>
      </c>
      <c r="D1229" s="113">
        <f>VLOOKUP(A1229,DBMS_TYPE_SIZES[],3,FALSE)</f>
        <v>8</v>
      </c>
      <c r="E1229" s="114">
        <f>VLOOKUP(A1229,DBMS_TYPE_SIZES[],4,FALSE)</f>
        <v>10</v>
      </c>
      <c r="F1229" t="s">
        <v>175</v>
      </c>
      <c r="G1229" t="s">
        <v>825</v>
      </c>
      <c r="H1229" t="s">
        <v>22</v>
      </c>
      <c r="I1229">
        <v>23</v>
      </c>
      <c r="J1229">
        <v>8</v>
      </c>
    </row>
    <row r="1230" spans="1:10">
      <c r="A1230" s="112" t="str">
        <f>COL_SIZES[[#This Row],[datatype]]&amp;"_"&amp;COL_SIZES[[#This Row],[column_prec]]&amp;"_"&amp;COL_SIZES[[#This Row],[col_len]]</f>
        <v>int_10_4</v>
      </c>
      <c r="B12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0" s="113">
        <f>VLOOKUP(A1230,DBMS_TYPE_SIZES[],2,FALSE)</f>
        <v>9</v>
      </c>
      <c r="D1230" s="113">
        <f>VLOOKUP(A1230,DBMS_TYPE_SIZES[],3,FALSE)</f>
        <v>4</v>
      </c>
      <c r="E1230" s="114">
        <f>VLOOKUP(A1230,DBMS_TYPE_SIZES[],4,FALSE)</f>
        <v>9</v>
      </c>
      <c r="F1230" t="s">
        <v>175</v>
      </c>
      <c r="G1230" t="s">
        <v>826</v>
      </c>
      <c r="H1230" t="s">
        <v>20</v>
      </c>
      <c r="I1230">
        <v>10</v>
      </c>
      <c r="J1230">
        <v>4</v>
      </c>
    </row>
    <row r="1231" spans="1:10">
      <c r="A1231" s="112" t="str">
        <f>COL_SIZES[[#This Row],[datatype]]&amp;"_"&amp;COL_SIZES[[#This Row],[column_prec]]&amp;"_"&amp;COL_SIZES[[#This Row],[col_len]]</f>
        <v>int_10_4</v>
      </c>
      <c r="B12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1" s="113">
        <f>VLOOKUP(A1231,DBMS_TYPE_SIZES[],2,FALSE)</f>
        <v>9</v>
      </c>
      <c r="D1231" s="113">
        <f>VLOOKUP(A1231,DBMS_TYPE_SIZES[],3,FALSE)</f>
        <v>4</v>
      </c>
      <c r="E1231" s="114">
        <f>VLOOKUP(A1231,DBMS_TYPE_SIZES[],4,FALSE)</f>
        <v>9</v>
      </c>
      <c r="F1231" t="s">
        <v>175</v>
      </c>
      <c r="G1231" t="s">
        <v>827</v>
      </c>
      <c r="H1231" t="s">
        <v>20</v>
      </c>
      <c r="I1231">
        <v>10</v>
      </c>
      <c r="J1231">
        <v>4</v>
      </c>
    </row>
    <row r="1232" spans="1:10">
      <c r="A1232" s="112" t="str">
        <f>COL_SIZES[[#This Row],[datatype]]&amp;"_"&amp;COL_SIZES[[#This Row],[column_prec]]&amp;"_"&amp;COL_SIZES[[#This Row],[col_len]]</f>
        <v>int_10_4</v>
      </c>
      <c r="B12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2" s="113">
        <f>VLOOKUP(A1232,DBMS_TYPE_SIZES[],2,FALSE)</f>
        <v>9</v>
      </c>
      <c r="D1232" s="113">
        <f>VLOOKUP(A1232,DBMS_TYPE_SIZES[],3,FALSE)</f>
        <v>4</v>
      </c>
      <c r="E1232" s="114">
        <f>VLOOKUP(A1232,DBMS_TYPE_SIZES[],4,FALSE)</f>
        <v>9</v>
      </c>
      <c r="F1232" t="s">
        <v>175</v>
      </c>
      <c r="G1232" t="s">
        <v>821</v>
      </c>
      <c r="H1232" t="s">
        <v>20</v>
      </c>
      <c r="I1232">
        <v>10</v>
      </c>
      <c r="J1232">
        <v>4</v>
      </c>
    </row>
    <row r="1233" spans="1:10">
      <c r="A1233" s="112" t="str">
        <f>COL_SIZES[[#This Row],[datatype]]&amp;"_"&amp;COL_SIZES[[#This Row],[column_prec]]&amp;"_"&amp;COL_SIZES[[#This Row],[col_len]]</f>
        <v>varchar_0_50</v>
      </c>
      <c r="B123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33" s="113">
        <f>VLOOKUP(A1233,DBMS_TYPE_SIZES[],2,FALSE)</f>
        <v>50</v>
      </c>
      <c r="D1233" s="113">
        <f>VLOOKUP(A1233,DBMS_TYPE_SIZES[],3,FALSE)</f>
        <v>50</v>
      </c>
      <c r="E1233" s="114">
        <f>VLOOKUP(A1233,DBMS_TYPE_SIZES[],4,FALSE)</f>
        <v>52</v>
      </c>
      <c r="F1233" t="s">
        <v>175</v>
      </c>
      <c r="G1233" t="s">
        <v>888</v>
      </c>
      <c r="H1233" t="s">
        <v>92</v>
      </c>
      <c r="I1233">
        <v>0</v>
      </c>
      <c r="J1233">
        <v>50</v>
      </c>
    </row>
    <row r="1234" spans="1:10">
      <c r="A1234" s="112" t="str">
        <f>COL_SIZES[[#This Row],[datatype]]&amp;"_"&amp;COL_SIZES[[#This Row],[column_prec]]&amp;"_"&amp;COL_SIZES[[#This Row],[col_len]]</f>
        <v>numeric_19_9</v>
      </c>
      <c r="B123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34" s="113">
        <f>VLOOKUP(A1234,DBMS_TYPE_SIZES[],2,FALSE)</f>
        <v>9</v>
      </c>
      <c r="D1234" s="113">
        <f>VLOOKUP(A1234,DBMS_TYPE_SIZES[],3,FALSE)</f>
        <v>9</v>
      </c>
      <c r="E1234" s="114">
        <f>VLOOKUP(A1234,DBMS_TYPE_SIZES[],4,FALSE)</f>
        <v>9</v>
      </c>
      <c r="F1234" t="s">
        <v>175</v>
      </c>
      <c r="G1234" t="s">
        <v>176</v>
      </c>
      <c r="H1234" t="s">
        <v>67</v>
      </c>
      <c r="I1234">
        <v>19</v>
      </c>
      <c r="J1234">
        <v>9</v>
      </c>
    </row>
    <row r="1235" spans="1:10">
      <c r="A1235" s="112" t="str">
        <f>COL_SIZES[[#This Row],[datatype]]&amp;"_"&amp;COL_SIZES[[#This Row],[column_prec]]&amp;"_"&amp;COL_SIZES[[#This Row],[col_len]]</f>
        <v>varchar_0_50</v>
      </c>
      <c r="B123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35" s="113">
        <f>VLOOKUP(A1235,DBMS_TYPE_SIZES[],2,FALSE)</f>
        <v>50</v>
      </c>
      <c r="D1235" s="113">
        <f>VLOOKUP(A1235,DBMS_TYPE_SIZES[],3,FALSE)</f>
        <v>50</v>
      </c>
      <c r="E1235" s="114">
        <f>VLOOKUP(A1235,DBMS_TYPE_SIZES[],4,FALSE)</f>
        <v>52</v>
      </c>
      <c r="F1235" t="s">
        <v>175</v>
      </c>
      <c r="G1235" t="s">
        <v>177</v>
      </c>
      <c r="H1235" t="s">
        <v>92</v>
      </c>
      <c r="I1235">
        <v>0</v>
      </c>
      <c r="J1235">
        <v>50</v>
      </c>
    </row>
    <row r="1236" spans="1:10">
      <c r="A1236" s="112" t="str">
        <f>COL_SIZES[[#This Row],[datatype]]&amp;"_"&amp;COL_SIZES[[#This Row],[column_prec]]&amp;"_"&amp;COL_SIZES[[#This Row],[col_len]]</f>
        <v>varchar_0_50</v>
      </c>
      <c r="B123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36" s="113">
        <f>VLOOKUP(A1236,DBMS_TYPE_SIZES[],2,FALSE)</f>
        <v>50</v>
      </c>
      <c r="D1236" s="113">
        <f>VLOOKUP(A1236,DBMS_TYPE_SIZES[],3,FALSE)</f>
        <v>50</v>
      </c>
      <c r="E1236" s="114">
        <f>VLOOKUP(A1236,DBMS_TYPE_SIZES[],4,FALSE)</f>
        <v>52</v>
      </c>
      <c r="F1236" t="s">
        <v>175</v>
      </c>
      <c r="G1236" t="s">
        <v>143</v>
      </c>
      <c r="H1236" t="s">
        <v>92</v>
      </c>
      <c r="I1236">
        <v>0</v>
      </c>
      <c r="J1236">
        <v>50</v>
      </c>
    </row>
    <row r="1237" spans="1:10">
      <c r="A1237" s="112" t="str">
        <f>COL_SIZES[[#This Row],[datatype]]&amp;"_"&amp;COL_SIZES[[#This Row],[column_prec]]&amp;"_"&amp;COL_SIZES[[#This Row],[col_len]]</f>
        <v>int_10_4</v>
      </c>
      <c r="B12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7" s="113">
        <f>VLOOKUP(A1237,DBMS_TYPE_SIZES[],2,FALSE)</f>
        <v>9</v>
      </c>
      <c r="D1237" s="113">
        <f>VLOOKUP(A1237,DBMS_TYPE_SIZES[],3,FALSE)</f>
        <v>4</v>
      </c>
      <c r="E1237" s="114">
        <f>VLOOKUP(A1237,DBMS_TYPE_SIZES[],4,FALSE)</f>
        <v>9</v>
      </c>
      <c r="F1237" t="s">
        <v>175</v>
      </c>
      <c r="G1237" t="s">
        <v>891</v>
      </c>
      <c r="H1237" t="s">
        <v>20</v>
      </c>
      <c r="I1237">
        <v>10</v>
      </c>
      <c r="J1237">
        <v>4</v>
      </c>
    </row>
    <row r="1238" spans="1:10">
      <c r="A1238" s="112" t="str">
        <f>COL_SIZES[[#This Row],[datatype]]&amp;"_"&amp;COL_SIZES[[#This Row],[column_prec]]&amp;"_"&amp;COL_SIZES[[#This Row],[col_len]]</f>
        <v>int_10_4</v>
      </c>
      <c r="B12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8" s="113">
        <f>VLOOKUP(A1238,DBMS_TYPE_SIZES[],2,FALSE)</f>
        <v>9</v>
      </c>
      <c r="D1238" s="113">
        <f>VLOOKUP(A1238,DBMS_TYPE_SIZES[],3,FALSE)</f>
        <v>4</v>
      </c>
      <c r="E1238" s="114">
        <f>VLOOKUP(A1238,DBMS_TYPE_SIZES[],4,FALSE)</f>
        <v>9</v>
      </c>
      <c r="F1238" t="s">
        <v>175</v>
      </c>
      <c r="G1238" t="s">
        <v>72</v>
      </c>
      <c r="H1238" t="s">
        <v>20</v>
      </c>
      <c r="I1238">
        <v>10</v>
      </c>
      <c r="J1238">
        <v>4</v>
      </c>
    </row>
    <row r="1239" spans="1:10">
      <c r="A1239" s="112" t="str">
        <f>COL_SIZES[[#This Row],[datatype]]&amp;"_"&amp;COL_SIZES[[#This Row],[column_prec]]&amp;"_"&amp;COL_SIZES[[#This Row],[col_len]]</f>
        <v>int_10_4</v>
      </c>
      <c r="B12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39" s="113">
        <f>VLOOKUP(A1239,DBMS_TYPE_SIZES[],2,FALSE)</f>
        <v>9</v>
      </c>
      <c r="D1239" s="113">
        <f>VLOOKUP(A1239,DBMS_TYPE_SIZES[],3,FALSE)</f>
        <v>4</v>
      </c>
      <c r="E1239" s="114">
        <f>VLOOKUP(A1239,DBMS_TYPE_SIZES[],4,FALSE)</f>
        <v>9</v>
      </c>
      <c r="F1239" t="s">
        <v>175</v>
      </c>
      <c r="G1239" t="s">
        <v>812</v>
      </c>
      <c r="H1239" t="s">
        <v>20</v>
      </c>
      <c r="I1239">
        <v>10</v>
      </c>
      <c r="J1239">
        <v>4</v>
      </c>
    </row>
    <row r="1240" spans="1:10">
      <c r="A1240" s="112" t="str">
        <f>COL_SIZES[[#This Row],[datatype]]&amp;"_"&amp;COL_SIZES[[#This Row],[column_prec]]&amp;"_"&amp;COL_SIZES[[#This Row],[col_len]]</f>
        <v>int_10_4</v>
      </c>
      <c r="B12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0" s="113">
        <f>VLOOKUP(A1240,DBMS_TYPE_SIZES[],2,FALSE)</f>
        <v>9</v>
      </c>
      <c r="D1240" s="113">
        <f>VLOOKUP(A1240,DBMS_TYPE_SIZES[],3,FALSE)</f>
        <v>4</v>
      </c>
      <c r="E1240" s="114">
        <f>VLOOKUP(A1240,DBMS_TYPE_SIZES[],4,FALSE)</f>
        <v>9</v>
      </c>
      <c r="F1240" t="s">
        <v>175</v>
      </c>
      <c r="G1240" t="s">
        <v>815</v>
      </c>
      <c r="H1240" t="s">
        <v>20</v>
      </c>
      <c r="I1240">
        <v>10</v>
      </c>
      <c r="J1240">
        <v>4</v>
      </c>
    </row>
    <row r="1241" spans="1:10">
      <c r="A1241" s="112" t="str">
        <f>COL_SIZES[[#This Row],[datatype]]&amp;"_"&amp;COL_SIZES[[#This Row],[column_prec]]&amp;"_"&amp;COL_SIZES[[#This Row],[col_len]]</f>
        <v>datetime_23_8</v>
      </c>
      <c r="B12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41" s="113">
        <f>VLOOKUP(A1241,DBMS_TYPE_SIZES[],2,FALSE)</f>
        <v>7</v>
      </c>
      <c r="D1241" s="113">
        <f>VLOOKUP(A1241,DBMS_TYPE_SIZES[],3,FALSE)</f>
        <v>8</v>
      </c>
      <c r="E1241" s="114">
        <f>VLOOKUP(A1241,DBMS_TYPE_SIZES[],4,FALSE)</f>
        <v>10</v>
      </c>
      <c r="F1241" t="s">
        <v>175</v>
      </c>
      <c r="G1241" t="s">
        <v>816</v>
      </c>
      <c r="H1241" t="s">
        <v>22</v>
      </c>
      <c r="I1241">
        <v>23</v>
      </c>
      <c r="J1241">
        <v>8</v>
      </c>
    </row>
    <row r="1242" spans="1:10">
      <c r="A1242" s="112" t="str">
        <f>COL_SIZES[[#This Row],[datatype]]&amp;"_"&amp;COL_SIZES[[#This Row],[column_prec]]&amp;"_"&amp;COL_SIZES[[#This Row],[col_len]]</f>
        <v>int_10_4</v>
      </c>
      <c r="B12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2" s="113">
        <f>VLOOKUP(A1242,DBMS_TYPE_SIZES[],2,FALSE)</f>
        <v>9</v>
      </c>
      <c r="D1242" s="113">
        <f>VLOOKUP(A1242,DBMS_TYPE_SIZES[],3,FALSE)</f>
        <v>4</v>
      </c>
      <c r="E1242" s="114">
        <f>VLOOKUP(A1242,DBMS_TYPE_SIZES[],4,FALSE)</f>
        <v>9</v>
      </c>
      <c r="F1242" t="s">
        <v>175</v>
      </c>
      <c r="G1242" t="s">
        <v>817</v>
      </c>
      <c r="H1242" t="s">
        <v>20</v>
      </c>
      <c r="I1242">
        <v>10</v>
      </c>
      <c r="J1242">
        <v>4</v>
      </c>
    </row>
    <row r="1243" spans="1:10">
      <c r="A1243" s="112" t="str">
        <f>COL_SIZES[[#This Row],[datatype]]&amp;"_"&amp;COL_SIZES[[#This Row],[column_prec]]&amp;"_"&amp;COL_SIZES[[#This Row],[col_len]]</f>
        <v>int_10_4</v>
      </c>
      <c r="B12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3" s="113">
        <f>VLOOKUP(A1243,DBMS_TYPE_SIZES[],2,FALSE)</f>
        <v>9</v>
      </c>
      <c r="D1243" s="113">
        <f>VLOOKUP(A1243,DBMS_TYPE_SIZES[],3,FALSE)</f>
        <v>4</v>
      </c>
      <c r="E1243" s="114">
        <f>VLOOKUP(A1243,DBMS_TYPE_SIZES[],4,FALSE)</f>
        <v>9</v>
      </c>
      <c r="F1243" t="s">
        <v>175</v>
      </c>
      <c r="G1243" t="s">
        <v>146</v>
      </c>
      <c r="H1243" t="s">
        <v>20</v>
      </c>
      <c r="I1243">
        <v>10</v>
      </c>
      <c r="J1243">
        <v>4</v>
      </c>
    </row>
    <row r="1244" spans="1:10">
      <c r="A1244" s="112" t="str">
        <f>COL_SIZES[[#This Row],[datatype]]&amp;"_"&amp;COL_SIZES[[#This Row],[column_prec]]&amp;"_"&amp;COL_SIZES[[#This Row],[col_len]]</f>
        <v>int_10_4</v>
      </c>
      <c r="B12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4" s="113">
        <f>VLOOKUP(A1244,DBMS_TYPE_SIZES[],2,FALSE)</f>
        <v>9</v>
      </c>
      <c r="D1244" s="113">
        <f>VLOOKUP(A1244,DBMS_TYPE_SIZES[],3,FALSE)</f>
        <v>4</v>
      </c>
      <c r="E1244" s="114">
        <f>VLOOKUP(A1244,DBMS_TYPE_SIZES[],4,FALSE)</f>
        <v>9</v>
      </c>
      <c r="F1244" t="s">
        <v>175</v>
      </c>
      <c r="G1244" t="s">
        <v>252</v>
      </c>
      <c r="H1244" t="s">
        <v>20</v>
      </c>
      <c r="I1244">
        <v>10</v>
      </c>
      <c r="J1244">
        <v>4</v>
      </c>
    </row>
    <row r="1245" spans="1:10">
      <c r="A1245" s="112" t="str">
        <f>COL_SIZES[[#This Row],[datatype]]&amp;"_"&amp;COL_SIZES[[#This Row],[column_prec]]&amp;"_"&amp;COL_SIZES[[#This Row],[col_len]]</f>
        <v>int_10_4</v>
      </c>
      <c r="B12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5" s="113">
        <f>VLOOKUP(A1245,DBMS_TYPE_SIZES[],2,FALSE)</f>
        <v>9</v>
      </c>
      <c r="D1245" s="113">
        <f>VLOOKUP(A1245,DBMS_TYPE_SIZES[],3,FALSE)</f>
        <v>4</v>
      </c>
      <c r="E1245" s="114">
        <f>VLOOKUP(A1245,DBMS_TYPE_SIZES[],4,FALSE)</f>
        <v>9</v>
      </c>
      <c r="F1245" t="s">
        <v>175</v>
      </c>
      <c r="G1245" t="s">
        <v>164</v>
      </c>
      <c r="H1245" t="s">
        <v>20</v>
      </c>
      <c r="I1245">
        <v>10</v>
      </c>
      <c r="J1245">
        <v>4</v>
      </c>
    </row>
    <row r="1246" spans="1:10">
      <c r="A1246" s="112" t="str">
        <f>COL_SIZES[[#This Row],[datatype]]&amp;"_"&amp;COL_SIZES[[#This Row],[column_prec]]&amp;"_"&amp;COL_SIZES[[#This Row],[col_len]]</f>
        <v>int_10_4</v>
      </c>
      <c r="B12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6" s="113">
        <f>VLOOKUP(A1246,DBMS_TYPE_SIZES[],2,FALSE)</f>
        <v>9</v>
      </c>
      <c r="D1246" s="113">
        <f>VLOOKUP(A1246,DBMS_TYPE_SIZES[],3,FALSE)</f>
        <v>4</v>
      </c>
      <c r="E1246" s="114">
        <f>VLOOKUP(A1246,DBMS_TYPE_SIZES[],4,FALSE)</f>
        <v>9</v>
      </c>
      <c r="F1246" t="s">
        <v>178</v>
      </c>
      <c r="G1246" t="s">
        <v>170</v>
      </c>
      <c r="H1246" t="s">
        <v>20</v>
      </c>
      <c r="I1246">
        <v>10</v>
      </c>
      <c r="J1246">
        <v>4</v>
      </c>
    </row>
    <row r="1247" spans="1:10">
      <c r="A1247" s="112" t="str">
        <f>COL_SIZES[[#This Row],[datatype]]&amp;"_"&amp;COL_SIZES[[#This Row],[column_prec]]&amp;"_"&amp;COL_SIZES[[#This Row],[col_len]]</f>
        <v>varchar_0_50</v>
      </c>
      <c r="B124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47" s="113">
        <f>VLOOKUP(A1247,DBMS_TYPE_SIZES[],2,FALSE)</f>
        <v>50</v>
      </c>
      <c r="D1247" s="113">
        <f>VLOOKUP(A1247,DBMS_TYPE_SIZES[],3,FALSE)</f>
        <v>50</v>
      </c>
      <c r="E1247" s="114">
        <f>VLOOKUP(A1247,DBMS_TYPE_SIZES[],4,FALSE)</f>
        <v>52</v>
      </c>
      <c r="F1247" t="s">
        <v>178</v>
      </c>
      <c r="G1247" t="s">
        <v>121</v>
      </c>
      <c r="H1247" t="s">
        <v>92</v>
      </c>
      <c r="I1247">
        <v>0</v>
      </c>
      <c r="J1247">
        <v>50</v>
      </c>
    </row>
    <row r="1248" spans="1:10">
      <c r="A1248" s="112" t="str">
        <f>COL_SIZES[[#This Row],[datatype]]&amp;"_"&amp;COL_SIZES[[#This Row],[column_prec]]&amp;"_"&amp;COL_SIZES[[#This Row],[col_len]]</f>
        <v>int_10_4</v>
      </c>
      <c r="B12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8" s="113">
        <f>VLOOKUP(A1248,DBMS_TYPE_SIZES[],2,FALSE)</f>
        <v>9</v>
      </c>
      <c r="D1248" s="113">
        <f>VLOOKUP(A1248,DBMS_TYPE_SIZES[],3,FALSE)</f>
        <v>4</v>
      </c>
      <c r="E1248" s="114">
        <f>VLOOKUP(A1248,DBMS_TYPE_SIZES[],4,FALSE)</f>
        <v>9</v>
      </c>
      <c r="F1248" t="s">
        <v>178</v>
      </c>
      <c r="G1248" t="s">
        <v>886</v>
      </c>
      <c r="H1248" t="s">
        <v>20</v>
      </c>
      <c r="I1248">
        <v>10</v>
      </c>
      <c r="J1248">
        <v>4</v>
      </c>
    </row>
    <row r="1249" spans="1:10">
      <c r="A1249" s="112" t="str">
        <f>COL_SIZES[[#This Row],[datatype]]&amp;"_"&amp;COL_SIZES[[#This Row],[column_prec]]&amp;"_"&amp;COL_SIZES[[#This Row],[col_len]]</f>
        <v>int_10_4</v>
      </c>
      <c r="B12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49" s="113">
        <f>VLOOKUP(A1249,DBMS_TYPE_SIZES[],2,FALSE)</f>
        <v>9</v>
      </c>
      <c r="D1249" s="113">
        <f>VLOOKUP(A1249,DBMS_TYPE_SIZES[],3,FALSE)</f>
        <v>4</v>
      </c>
      <c r="E1249" s="114">
        <f>VLOOKUP(A1249,DBMS_TYPE_SIZES[],4,FALSE)</f>
        <v>9</v>
      </c>
      <c r="F1249" t="s">
        <v>178</v>
      </c>
      <c r="G1249" t="s">
        <v>887</v>
      </c>
      <c r="H1249" t="s">
        <v>20</v>
      </c>
      <c r="I1249">
        <v>10</v>
      </c>
      <c r="J1249">
        <v>4</v>
      </c>
    </row>
    <row r="1250" spans="1:10">
      <c r="A1250" s="112" t="str">
        <f>COL_SIZES[[#This Row],[datatype]]&amp;"_"&amp;COL_SIZES[[#This Row],[column_prec]]&amp;"_"&amp;COL_SIZES[[#This Row],[col_len]]</f>
        <v>int_10_4</v>
      </c>
      <c r="B12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0" s="113">
        <f>VLOOKUP(A1250,DBMS_TYPE_SIZES[],2,FALSE)</f>
        <v>9</v>
      </c>
      <c r="D1250" s="113">
        <f>VLOOKUP(A1250,DBMS_TYPE_SIZES[],3,FALSE)</f>
        <v>4</v>
      </c>
      <c r="E1250" s="114">
        <f>VLOOKUP(A1250,DBMS_TYPE_SIZES[],4,FALSE)</f>
        <v>9</v>
      </c>
      <c r="F1250" t="s">
        <v>178</v>
      </c>
      <c r="G1250" t="s">
        <v>156</v>
      </c>
      <c r="H1250" t="s">
        <v>20</v>
      </c>
      <c r="I1250">
        <v>10</v>
      </c>
      <c r="J1250">
        <v>4</v>
      </c>
    </row>
    <row r="1251" spans="1:10">
      <c r="A1251" s="112" t="str">
        <f>COL_SIZES[[#This Row],[datatype]]&amp;"_"&amp;COL_SIZES[[#This Row],[column_prec]]&amp;"_"&amp;COL_SIZES[[#This Row],[col_len]]</f>
        <v>datetime_23_8</v>
      </c>
      <c r="B125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51" s="113">
        <f>VLOOKUP(A1251,DBMS_TYPE_SIZES[],2,FALSE)</f>
        <v>7</v>
      </c>
      <c r="D1251" s="113">
        <f>VLOOKUP(A1251,DBMS_TYPE_SIZES[],3,FALSE)</f>
        <v>8</v>
      </c>
      <c r="E1251" s="114">
        <f>VLOOKUP(A1251,DBMS_TYPE_SIZES[],4,FALSE)</f>
        <v>10</v>
      </c>
      <c r="F1251" t="s">
        <v>178</v>
      </c>
      <c r="G1251" t="s">
        <v>679</v>
      </c>
      <c r="H1251" t="s">
        <v>22</v>
      </c>
      <c r="I1251">
        <v>23</v>
      </c>
      <c r="J1251">
        <v>8</v>
      </c>
    </row>
    <row r="1252" spans="1:10">
      <c r="A1252" s="112" t="str">
        <f>COL_SIZES[[#This Row],[datatype]]&amp;"_"&amp;COL_SIZES[[#This Row],[column_prec]]&amp;"_"&amp;COL_SIZES[[#This Row],[col_len]]</f>
        <v>int_10_4</v>
      </c>
      <c r="B12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2" s="113">
        <f>VLOOKUP(A1252,DBMS_TYPE_SIZES[],2,FALSE)</f>
        <v>9</v>
      </c>
      <c r="D1252" s="113">
        <f>VLOOKUP(A1252,DBMS_TYPE_SIZES[],3,FALSE)</f>
        <v>4</v>
      </c>
      <c r="E1252" s="114">
        <f>VLOOKUP(A1252,DBMS_TYPE_SIZES[],4,FALSE)</f>
        <v>9</v>
      </c>
      <c r="F1252" t="s">
        <v>178</v>
      </c>
      <c r="G1252" t="s">
        <v>802</v>
      </c>
      <c r="H1252" t="s">
        <v>20</v>
      </c>
      <c r="I1252">
        <v>10</v>
      </c>
      <c r="J1252">
        <v>4</v>
      </c>
    </row>
    <row r="1253" spans="1:10">
      <c r="A1253" s="112" t="str">
        <f>COL_SIZES[[#This Row],[datatype]]&amp;"_"&amp;COL_SIZES[[#This Row],[column_prec]]&amp;"_"&amp;COL_SIZES[[#This Row],[col_len]]</f>
        <v>int_10_4</v>
      </c>
      <c r="B12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3" s="113">
        <f>VLOOKUP(A1253,DBMS_TYPE_SIZES[],2,FALSE)</f>
        <v>9</v>
      </c>
      <c r="D1253" s="113">
        <f>VLOOKUP(A1253,DBMS_TYPE_SIZES[],3,FALSE)</f>
        <v>4</v>
      </c>
      <c r="E1253" s="114">
        <f>VLOOKUP(A1253,DBMS_TYPE_SIZES[],4,FALSE)</f>
        <v>9</v>
      </c>
      <c r="F1253" t="s">
        <v>178</v>
      </c>
      <c r="G1253" t="s">
        <v>154</v>
      </c>
      <c r="H1253" t="s">
        <v>20</v>
      </c>
      <c r="I1253">
        <v>10</v>
      </c>
      <c r="J1253">
        <v>4</v>
      </c>
    </row>
    <row r="1254" spans="1:10">
      <c r="A1254" s="112" t="str">
        <f>COL_SIZES[[#This Row],[datatype]]&amp;"_"&amp;COL_SIZES[[#This Row],[column_prec]]&amp;"_"&amp;COL_SIZES[[#This Row],[col_len]]</f>
        <v>int_10_4</v>
      </c>
      <c r="B12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4" s="113">
        <f>VLOOKUP(A1254,DBMS_TYPE_SIZES[],2,FALSE)</f>
        <v>9</v>
      </c>
      <c r="D1254" s="113">
        <f>VLOOKUP(A1254,DBMS_TYPE_SIZES[],3,FALSE)</f>
        <v>4</v>
      </c>
      <c r="E1254" s="114">
        <f>VLOOKUP(A1254,DBMS_TYPE_SIZES[],4,FALSE)</f>
        <v>9</v>
      </c>
      <c r="F1254" t="s">
        <v>178</v>
      </c>
      <c r="G1254" t="s">
        <v>89</v>
      </c>
      <c r="H1254" t="s">
        <v>20</v>
      </c>
      <c r="I1254">
        <v>10</v>
      </c>
      <c r="J1254">
        <v>4</v>
      </c>
    </row>
    <row r="1255" spans="1:10">
      <c r="A1255" s="112" t="str">
        <f>COL_SIZES[[#This Row],[datatype]]&amp;"_"&amp;COL_SIZES[[#This Row],[column_prec]]&amp;"_"&amp;COL_SIZES[[#This Row],[col_len]]</f>
        <v>varchar_0_255</v>
      </c>
      <c r="B125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55" s="113">
        <f>VLOOKUP(A1255,DBMS_TYPE_SIZES[],2,FALSE)</f>
        <v>255</v>
      </c>
      <c r="D1255" s="113">
        <f>VLOOKUP(A1255,DBMS_TYPE_SIZES[],3,FALSE)</f>
        <v>255</v>
      </c>
      <c r="E1255" s="114">
        <f>VLOOKUP(A1255,DBMS_TYPE_SIZES[],4,FALSE)</f>
        <v>257</v>
      </c>
      <c r="F1255" t="s">
        <v>178</v>
      </c>
      <c r="G1255" t="s">
        <v>879</v>
      </c>
      <c r="H1255" t="s">
        <v>92</v>
      </c>
      <c r="I1255">
        <v>0</v>
      </c>
      <c r="J1255">
        <v>255</v>
      </c>
    </row>
    <row r="1256" spans="1:10">
      <c r="A1256" s="112" t="str">
        <f>COL_SIZES[[#This Row],[datatype]]&amp;"_"&amp;COL_SIZES[[#This Row],[column_prec]]&amp;"_"&amp;COL_SIZES[[#This Row],[col_len]]</f>
        <v>int_10_4</v>
      </c>
      <c r="B12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6" s="113">
        <f>VLOOKUP(A1256,DBMS_TYPE_SIZES[],2,FALSE)</f>
        <v>9</v>
      </c>
      <c r="D1256" s="113">
        <f>VLOOKUP(A1256,DBMS_TYPE_SIZES[],3,FALSE)</f>
        <v>4</v>
      </c>
      <c r="E1256" s="114">
        <f>VLOOKUP(A1256,DBMS_TYPE_SIZES[],4,FALSE)</f>
        <v>9</v>
      </c>
      <c r="F1256" t="s">
        <v>178</v>
      </c>
      <c r="G1256" t="s">
        <v>225</v>
      </c>
      <c r="H1256" t="s">
        <v>20</v>
      </c>
      <c r="I1256">
        <v>10</v>
      </c>
      <c r="J1256">
        <v>4</v>
      </c>
    </row>
    <row r="1257" spans="1:10">
      <c r="A1257" s="112" t="str">
        <f>COL_SIZES[[#This Row],[datatype]]&amp;"_"&amp;COL_SIZES[[#This Row],[column_prec]]&amp;"_"&amp;COL_SIZES[[#This Row],[col_len]]</f>
        <v>int_10_4</v>
      </c>
      <c r="B12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7" s="113">
        <f>VLOOKUP(A1257,DBMS_TYPE_SIZES[],2,FALSE)</f>
        <v>9</v>
      </c>
      <c r="D1257" s="113">
        <f>VLOOKUP(A1257,DBMS_TYPE_SIZES[],3,FALSE)</f>
        <v>4</v>
      </c>
      <c r="E1257" s="114">
        <f>VLOOKUP(A1257,DBMS_TYPE_SIZES[],4,FALSE)</f>
        <v>9</v>
      </c>
      <c r="F1257" t="s">
        <v>178</v>
      </c>
      <c r="G1257" t="s">
        <v>890</v>
      </c>
      <c r="H1257" t="s">
        <v>20</v>
      </c>
      <c r="I1257">
        <v>10</v>
      </c>
      <c r="J1257">
        <v>4</v>
      </c>
    </row>
    <row r="1258" spans="1:10">
      <c r="A1258" s="112" t="str">
        <f>COL_SIZES[[#This Row],[datatype]]&amp;"_"&amp;COL_SIZES[[#This Row],[column_prec]]&amp;"_"&amp;COL_SIZES[[#This Row],[col_len]]</f>
        <v>int_10_4</v>
      </c>
      <c r="B12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8" s="113">
        <f>VLOOKUP(A1258,DBMS_TYPE_SIZES[],2,FALSE)</f>
        <v>9</v>
      </c>
      <c r="D1258" s="113">
        <f>VLOOKUP(A1258,DBMS_TYPE_SIZES[],3,FALSE)</f>
        <v>4</v>
      </c>
      <c r="E1258" s="114">
        <f>VLOOKUP(A1258,DBMS_TYPE_SIZES[],4,FALSE)</f>
        <v>9</v>
      </c>
      <c r="F1258" t="s">
        <v>178</v>
      </c>
      <c r="G1258" t="s">
        <v>803</v>
      </c>
      <c r="H1258" t="s">
        <v>20</v>
      </c>
      <c r="I1258">
        <v>10</v>
      </c>
      <c r="J1258">
        <v>4</v>
      </c>
    </row>
    <row r="1259" spans="1:10">
      <c r="A1259" s="112" t="str">
        <f>COL_SIZES[[#This Row],[datatype]]&amp;"_"&amp;COL_SIZES[[#This Row],[column_prec]]&amp;"_"&amp;COL_SIZES[[#This Row],[col_len]]</f>
        <v>int_10_4</v>
      </c>
      <c r="B12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59" s="113">
        <f>VLOOKUP(A1259,DBMS_TYPE_SIZES[],2,FALSE)</f>
        <v>9</v>
      </c>
      <c r="D1259" s="113">
        <f>VLOOKUP(A1259,DBMS_TYPE_SIZES[],3,FALSE)</f>
        <v>4</v>
      </c>
      <c r="E1259" s="114">
        <f>VLOOKUP(A1259,DBMS_TYPE_SIZES[],4,FALSE)</f>
        <v>9</v>
      </c>
      <c r="F1259" t="s">
        <v>178</v>
      </c>
      <c r="G1259" t="s">
        <v>804</v>
      </c>
      <c r="H1259" t="s">
        <v>20</v>
      </c>
      <c r="I1259">
        <v>10</v>
      </c>
      <c r="J1259">
        <v>4</v>
      </c>
    </row>
    <row r="1260" spans="1:10">
      <c r="A1260" s="112" t="str">
        <f>COL_SIZES[[#This Row],[datatype]]&amp;"_"&amp;COL_SIZES[[#This Row],[column_prec]]&amp;"_"&amp;COL_SIZES[[#This Row],[col_len]]</f>
        <v>int_10_4</v>
      </c>
      <c r="B12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60" s="113">
        <f>VLOOKUP(A1260,DBMS_TYPE_SIZES[],2,FALSE)</f>
        <v>9</v>
      </c>
      <c r="D1260" s="113">
        <f>VLOOKUP(A1260,DBMS_TYPE_SIZES[],3,FALSE)</f>
        <v>4</v>
      </c>
      <c r="E1260" s="114">
        <f>VLOOKUP(A1260,DBMS_TYPE_SIZES[],4,FALSE)</f>
        <v>9</v>
      </c>
      <c r="F1260" t="s">
        <v>178</v>
      </c>
      <c r="G1260" t="s">
        <v>152</v>
      </c>
      <c r="H1260" t="s">
        <v>20</v>
      </c>
      <c r="I1260">
        <v>10</v>
      </c>
      <c r="J1260">
        <v>4</v>
      </c>
    </row>
    <row r="1261" spans="1:10">
      <c r="A1261" s="112" t="str">
        <f>COL_SIZES[[#This Row],[datatype]]&amp;"_"&amp;COL_SIZES[[#This Row],[column_prec]]&amp;"_"&amp;COL_SIZES[[#This Row],[col_len]]</f>
        <v>varchar_0_255</v>
      </c>
      <c r="B12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61" s="113">
        <f>VLOOKUP(A1261,DBMS_TYPE_SIZES[],2,FALSE)</f>
        <v>255</v>
      </c>
      <c r="D1261" s="113">
        <f>VLOOKUP(A1261,DBMS_TYPE_SIZES[],3,FALSE)</f>
        <v>255</v>
      </c>
      <c r="E1261" s="114">
        <f>VLOOKUP(A1261,DBMS_TYPE_SIZES[],4,FALSE)</f>
        <v>257</v>
      </c>
      <c r="F1261" t="s">
        <v>178</v>
      </c>
      <c r="G1261" t="s">
        <v>805</v>
      </c>
      <c r="H1261" t="s">
        <v>92</v>
      </c>
      <c r="I1261">
        <v>0</v>
      </c>
      <c r="J1261">
        <v>255</v>
      </c>
    </row>
    <row r="1262" spans="1:10">
      <c r="A1262" s="112" t="str">
        <f>COL_SIZES[[#This Row],[datatype]]&amp;"_"&amp;COL_SIZES[[#This Row],[column_prec]]&amp;"_"&amp;COL_SIZES[[#This Row],[col_len]]</f>
        <v>varchar_0_255</v>
      </c>
      <c r="B126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62" s="113">
        <f>VLOOKUP(A1262,DBMS_TYPE_SIZES[],2,FALSE)</f>
        <v>255</v>
      </c>
      <c r="D1262" s="113">
        <f>VLOOKUP(A1262,DBMS_TYPE_SIZES[],3,FALSE)</f>
        <v>255</v>
      </c>
      <c r="E1262" s="114">
        <f>VLOOKUP(A1262,DBMS_TYPE_SIZES[],4,FALSE)</f>
        <v>257</v>
      </c>
      <c r="F1262" t="s">
        <v>178</v>
      </c>
      <c r="G1262" t="s">
        <v>806</v>
      </c>
      <c r="H1262" t="s">
        <v>92</v>
      </c>
      <c r="I1262">
        <v>0</v>
      </c>
      <c r="J1262">
        <v>255</v>
      </c>
    </row>
    <row r="1263" spans="1:10">
      <c r="A1263" s="112" t="str">
        <f>COL_SIZES[[#This Row],[datatype]]&amp;"_"&amp;COL_SIZES[[#This Row],[column_prec]]&amp;"_"&amp;COL_SIZES[[#This Row],[col_len]]</f>
        <v>int_10_4</v>
      </c>
      <c r="B12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63" s="113">
        <f>VLOOKUP(A1263,DBMS_TYPE_SIZES[],2,FALSE)</f>
        <v>9</v>
      </c>
      <c r="D1263" s="113">
        <f>VLOOKUP(A1263,DBMS_TYPE_SIZES[],3,FALSE)</f>
        <v>4</v>
      </c>
      <c r="E1263" s="114">
        <f>VLOOKUP(A1263,DBMS_TYPE_SIZES[],4,FALSE)</f>
        <v>9</v>
      </c>
      <c r="F1263" t="s">
        <v>178</v>
      </c>
      <c r="G1263" t="s">
        <v>807</v>
      </c>
      <c r="H1263" t="s">
        <v>20</v>
      </c>
      <c r="I1263">
        <v>10</v>
      </c>
      <c r="J1263">
        <v>4</v>
      </c>
    </row>
    <row r="1264" spans="1:10">
      <c r="A1264" s="112" t="str">
        <f>COL_SIZES[[#This Row],[datatype]]&amp;"_"&amp;COL_SIZES[[#This Row],[column_prec]]&amp;"_"&amp;COL_SIZES[[#This Row],[col_len]]</f>
        <v>bigint_19_8</v>
      </c>
      <c r="B126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64" s="113">
        <f>VLOOKUP(A1264,DBMS_TYPE_SIZES[],2,FALSE)</f>
        <v>9</v>
      </c>
      <c r="D1264" s="113">
        <f>VLOOKUP(A1264,DBMS_TYPE_SIZES[],3,FALSE)</f>
        <v>8</v>
      </c>
      <c r="E1264" s="114">
        <f>VLOOKUP(A1264,DBMS_TYPE_SIZES[],4,FALSE)</f>
        <v>9</v>
      </c>
      <c r="F1264" t="s">
        <v>178</v>
      </c>
      <c r="G1264" t="s">
        <v>122</v>
      </c>
      <c r="H1264" t="s">
        <v>19</v>
      </c>
      <c r="I1264">
        <v>19</v>
      </c>
      <c r="J1264">
        <v>8</v>
      </c>
    </row>
    <row r="1265" spans="1:10">
      <c r="A1265" s="112" t="str">
        <f>COL_SIZES[[#This Row],[datatype]]&amp;"_"&amp;COL_SIZES[[#This Row],[column_prec]]&amp;"_"&amp;COL_SIZES[[#This Row],[col_len]]</f>
        <v>int_10_4</v>
      </c>
      <c r="B12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65" s="113">
        <f>VLOOKUP(A1265,DBMS_TYPE_SIZES[],2,FALSE)</f>
        <v>9</v>
      </c>
      <c r="D1265" s="113">
        <f>VLOOKUP(A1265,DBMS_TYPE_SIZES[],3,FALSE)</f>
        <v>4</v>
      </c>
      <c r="E1265" s="114">
        <f>VLOOKUP(A1265,DBMS_TYPE_SIZES[],4,FALSE)</f>
        <v>9</v>
      </c>
      <c r="F1265" t="s">
        <v>178</v>
      </c>
      <c r="G1265" t="s">
        <v>123</v>
      </c>
      <c r="H1265" t="s">
        <v>20</v>
      </c>
      <c r="I1265">
        <v>10</v>
      </c>
      <c r="J1265">
        <v>4</v>
      </c>
    </row>
    <row r="1266" spans="1:10">
      <c r="A1266" s="112" t="str">
        <f>COL_SIZES[[#This Row],[datatype]]&amp;"_"&amp;COL_SIZES[[#This Row],[column_prec]]&amp;"_"&amp;COL_SIZES[[#This Row],[col_len]]</f>
        <v>int_10_4</v>
      </c>
      <c r="B12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66" s="113">
        <f>VLOOKUP(A1266,DBMS_TYPE_SIZES[],2,FALSE)</f>
        <v>9</v>
      </c>
      <c r="D1266" s="113">
        <f>VLOOKUP(A1266,DBMS_TYPE_SIZES[],3,FALSE)</f>
        <v>4</v>
      </c>
      <c r="E1266" s="114">
        <f>VLOOKUP(A1266,DBMS_TYPE_SIZES[],4,FALSE)</f>
        <v>9</v>
      </c>
      <c r="F1266" t="s">
        <v>178</v>
      </c>
      <c r="G1266" t="s">
        <v>808</v>
      </c>
      <c r="H1266" t="s">
        <v>20</v>
      </c>
      <c r="I1266">
        <v>10</v>
      </c>
      <c r="J1266">
        <v>4</v>
      </c>
    </row>
    <row r="1267" spans="1:10">
      <c r="A1267" s="112" t="str">
        <f>COL_SIZES[[#This Row],[datatype]]&amp;"_"&amp;COL_SIZES[[#This Row],[column_prec]]&amp;"_"&amp;COL_SIZES[[#This Row],[col_len]]</f>
        <v>datetime_23_8</v>
      </c>
      <c r="B126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67" s="113">
        <f>VLOOKUP(A1267,DBMS_TYPE_SIZES[],2,FALSE)</f>
        <v>7</v>
      </c>
      <c r="D1267" s="113">
        <f>VLOOKUP(A1267,DBMS_TYPE_SIZES[],3,FALSE)</f>
        <v>8</v>
      </c>
      <c r="E1267" s="114">
        <f>VLOOKUP(A1267,DBMS_TYPE_SIZES[],4,FALSE)</f>
        <v>10</v>
      </c>
      <c r="F1267" t="s">
        <v>178</v>
      </c>
      <c r="G1267" t="s">
        <v>809</v>
      </c>
      <c r="H1267" t="s">
        <v>22</v>
      </c>
      <c r="I1267">
        <v>23</v>
      </c>
      <c r="J1267">
        <v>8</v>
      </c>
    </row>
    <row r="1268" spans="1:10">
      <c r="A1268" s="112" t="str">
        <f>COL_SIZES[[#This Row],[datatype]]&amp;"_"&amp;COL_SIZES[[#This Row],[column_prec]]&amp;"_"&amp;COL_SIZES[[#This Row],[col_len]]</f>
        <v>bigint_19_8</v>
      </c>
      <c r="B12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68" s="113">
        <f>VLOOKUP(A1268,DBMS_TYPE_SIZES[],2,FALSE)</f>
        <v>9</v>
      </c>
      <c r="D1268" s="113">
        <f>VLOOKUP(A1268,DBMS_TYPE_SIZES[],3,FALSE)</f>
        <v>8</v>
      </c>
      <c r="E1268" s="114">
        <f>VLOOKUP(A1268,DBMS_TYPE_SIZES[],4,FALSE)</f>
        <v>9</v>
      </c>
      <c r="F1268" t="s">
        <v>178</v>
      </c>
      <c r="G1268" t="s">
        <v>124</v>
      </c>
      <c r="H1268" t="s">
        <v>19</v>
      </c>
      <c r="I1268">
        <v>19</v>
      </c>
      <c r="J1268">
        <v>8</v>
      </c>
    </row>
    <row r="1269" spans="1:10">
      <c r="A1269" s="112" t="str">
        <f>COL_SIZES[[#This Row],[datatype]]&amp;"_"&amp;COL_SIZES[[#This Row],[column_prec]]&amp;"_"&amp;COL_SIZES[[#This Row],[col_len]]</f>
        <v>numeric_16_9</v>
      </c>
      <c r="B126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69" s="113">
        <f>VLOOKUP(A1269,DBMS_TYPE_SIZES[],2,FALSE)</f>
        <v>9</v>
      </c>
      <c r="D1269" s="113">
        <f>VLOOKUP(A1269,DBMS_TYPE_SIZES[],3,FALSE)</f>
        <v>9</v>
      </c>
      <c r="E1269" s="114">
        <f>VLOOKUP(A1269,DBMS_TYPE_SIZES[],4,FALSE)</f>
        <v>9</v>
      </c>
      <c r="F1269" t="s">
        <v>178</v>
      </c>
      <c r="G1269" t="s">
        <v>102</v>
      </c>
      <c r="H1269" t="s">
        <v>67</v>
      </c>
      <c r="I1269">
        <v>16</v>
      </c>
      <c r="J1269">
        <v>9</v>
      </c>
    </row>
    <row r="1270" spans="1:10">
      <c r="A1270" s="112" t="str">
        <f>COL_SIZES[[#This Row],[datatype]]&amp;"_"&amp;COL_SIZES[[#This Row],[column_prec]]&amp;"_"&amp;COL_SIZES[[#This Row],[col_len]]</f>
        <v>datetime_23_8</v>
      </c>
      <c r="B127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70" s="113">
        <f>VLOOKUP(A1270,DBMS_TYPE_SIZES[],2,FALSE)</f>
        <v>7</v>
      </c>
      <c r="D1270" s="113">
        <f>VLOOKUP(A1270,DBMS_TYPE_SIZES[],3,FALSE)</f>
        <v>8</v>
      </c>
      <c r="E1270" s="114">
        <f>VLOOKUP(A1270,DBMS_TYPE_SIZES[],4,FALSE)</f>
        <v>10</v>
      </c>
      <c r="F1270" t="s">
        <v>178</v>
      </c>
      <c r="G1270" t="s">
        <v>825</v>
      </c>
      <c r="H1270" t="s">
        <v>22</v>
      </c>
      <c r="I1270">
        <v>23</v>
      </c>
      <c r="J1270">
        <v>8</v>
      </c>
    </row>
    <row r="1271" spans="1:10">
      <c r="A1271" s="112" t="str">
        <f>COL_SIZES[[#This Row],[datatype]]&amp;"_"&amp;COL_SIZES[[#This Row],[column_prec]]&amp;"_"&amp;COL_SIZES[[#This Row],[col_len]]</f>
        <v>int_10_4</v>
      </c>
      <c r="B12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1" s="113">
        <f>VLOOKUP(A1271,DBMS_TYPE_SIZES[],2,FALSE)</f>
        <v>9</v>
      </c>
      <c r="D1271" s="113">
        <f>VLOOKUP(A1271,DBMS_TYPE_SIZES[],3,FALSE)</f>
        <v>4</v>
      </c>
      <c r="E1271" s="114">
        <f>VLOOKUP(A1271,DBMS_TYPE_SIZES[],4,FALSE)</f>
        <v>9</v>
      </c>
      <c r="F1271" t="s">
        <v>178</v>
      </c>
      <c r="G1271" t="s">
        <v>826</v>
      </c>
      <c r="H1271" t="s">
        <v>20</v>
      </c>
      <c r="I1271">
        <v>10</v>
      </c>
      <c r="J1271">
        <v>4</v>
      </c>
    </row>
    <row r="1272" spans="1:10">
      <c r="A1272" s="112" t="str">
        <f>COL_SIZES[[#This Row],[datatype]]&amp;"_"&amp;COL_SIZES[[#This Row],[column_prec]]&amp;"_"&amp;COL_SIZES[[#This Row],[col_len]]</f>
        <v>int_10_4</v>
      </c>
      <c r="B12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2" s="113">
        <f>VLOOKUP(A1272,DBMS_TYPE_SIZES[],2,FALSE)</f>
        <v>9</v>
      </c>
      <c r="D1272" s="113">
        <f>VLOOKUP(A1272,DBMS_TYPE_SIZES[],3,FALSE)</f>
        <v>4</v>
      </c>
      <c r="E1272" s="114">
        <f>VLOOKUP(A1272,DBMS_TYPE_SIZES[],4,FALSE)</f>
        <v>9</v>
      </c>
      <c r="F1272" t="s">
        <v>178</v>
      </c>
      <c r="G1272" t="s">
        <v>827</v>
      </c>
      <c r="H1272" t="s">
        <v>20</v>
      </c>
      <c r="I1272">
        <v>10</v>
      </c>
      <c r="J1272">
        <v>4</v>
      </c>
    </row>
    <row r="1273" spans="1:10">
      <c r="A1273" s="112" t="str">
        <f>COL_SIZES[[#This Row],[datatype]]&amp;"_"&amp;COL_SIZES[[#This Row],[column_prec]]&amp;"_"&amp;COL_SIZES[[#This Row],[col_len]]</f>
        <v>int_10_4</v>
      </c>
      <c r="B12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3" s="113">
        <f>VLOOKUP(A1273,DBMS_TYPE_SIZES[],2,FALSE)</f>
        <v>9</v>
      </c>
      <c r="D1273" s="113">
        <f>VLOOKUP(A1273,DBMS_TYPE_SIZES[],3,FALSE)</f>
        <v>4</v>
      </c>
      <c r="E1273" s="114">
        <f>VLOOKUP(A1273,DBMS_TYPE_SIZES[],4,FALSE)</f>
        <v>9</v>
      </c>
      <c r="F1273" t="s">
        <v>178</v>
      </c>
      <c r="G1273" t="s">
        <v>821</v>
      </c>
      <c r="H1273" t="s">
        <v>20</v>
      </c>
      <c r="I1273">
        <v>10</v>
      </c>
      <c r="J1273">
        <v>4</v>
      </c>
    </row>
    <row r="1274" spans="1:10">
      <c r="A1274" s="112" t="str">
        <f>COL_SIZES[[#This Row],[datatype]]&amp;"_"&amp;COL_SIZES[[#This Row],[column_prec]]&amp;"_"&amp;COL_SIZES[[#This Row],[col_len]]</f>
        <v>varchar_0_50</v>
      </c>
      <c r="B127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74" s="113">
        <f>VLOOKUP(A1274,DBMS_TYPE_SIZES[],2,FALSE)</f>
        <v>50</v>
      </c>
      <c r="D1274" s="113">
        <f>VLOOKUP(A1274,DBMS_TYPE_SIZES[],3,FALSE)</f>
        <v>50</v>
      </c>
      <c r="E1274" s="114">
        <f>VLOOKUP(A1274,DBMS_TYPE_SIZES[],4,FALSE)</f>
        <v>52</v>
      </c>
      <c r="F1274" t="s">
        <v>178</v>
      </c>
      <c r="G1274" t="s">
        <v>888</v>
      </c>
      <c r="H1274" t="s">
        <v>92</v>
      </c>
      <c r="I1274">
        <v>0</v>
      </c>
      <c r="J1274">
        <v>50</v>
      </c>
    </row>
    <row r="1275" spans="1:10">
      <c r="A1275" s="112" t="str">
        <f>COL_SIZES[[#This Row],[datatype]]&amp;"_"&amp;COL_SIZES[[#This Row],[column_prec]]&amp;"_"&amp;COL_SIZES[[#This Row],[col_len]]</f>
        <v>numeric_19_9</v>
      </c>
      <c r="B127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275" s="113">
        <f>VLOOKUP(A1275,DBMS_TYPE_SIZES[],2,FALSE)</f>
        <v>9</v>
      </c>
      <c r="D1275" s="113">
        <f>VLOOKUP(A1275,DBMS_TYPE_SIZES[],3,FALSE)</f>
        <v>9</v>
      </c>
      <c r="E1275" s="114">
        <f>VLOOKUP(A1275,DBMS_TYPE_SIZES[],4,FALSE)</f>
        <v>9</v>
      </c>
      <c r="F1275" t="s">
        <v>178</v>
      </c>
      <c r="G1275" t="s">
        <v>176</v>
      </c>
      <c r="H1275" t="s">
        <v>67</v>
      </c>
      <c r="I1275">
        <v>19</v>
      </c>
      <c r="J1275">
        <v>9</v>
      </c>
    </row>
    <row r="1276" spans="1:10">
      <c r="A1276" s="112" t="str">
        <f>COL_SIZES[[#This Row],[datatype]]&amp;"_"&amp;COL_SIZES[[#This Row],[column_prec]]&amp;"_"&amp;COL_SIZES[[#This Row],[col_len]]</f>
        <v>varchar_0_50</v>
      </c>
      <c r="B127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76" s="113">
        <f>VLOOKUP(A1276,DBMS_TYPE_SIZES[],2,FALSE)</f>
        <v>50</v>
      </c>
      <c r="D1276" s="113">
        <f>VLOOKUP(A1276,DBMS_TYPE_SIZES[],3,FALSE)</f>
        <v>50</v>
      </c>
      <c r="E1276" s="114">
        <f>VLOOKUP(A1276,DBMS_TYPE_SIZES[],4,FALSE)</f>
        <v>52</v>
      </c>
      <c r="F1276" t="s">
        <v>178</v>
      </c>
      <c r="G1276" t="s">
        <v>177</v>
      </c>
      <c r="H1276" t="s">
        <v>92</v>
      </c>
      <c r="I1276">
        <v>0</v>
      </c>
      <c r="J1276">
        <v>50</v>
      </c>
    </row>
    <row r="1277" spans="1:10">
      <c r="A1277" s="112" t="str">
        <f>COL_SIZES[[#This Row],[datatype]]&amp;"_"&amp;COL_SIZES[[#This Row],[column_prec]]&amp;"_"&amp;COL_SIZES[[#This Row],[col_len]]</f>
        <v>varchar_0_50</v>
      </c>
      <c r="B127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77" s="113">
        <f>VLOOKUP(A1277,DBMS_TYPE_SIZES[],2,FALSE)</f>
        <v>50</v>
      </c>
      <c r="D1277" s="113">
        <f>VLOOKUP(A1277,DBMS_TYPE_SIZES[],3,FALSE)</f>
        <v>50</v>
      </c>
      <c r="E1277" s="114">
        <f>VLOOKUP(A1277,DBMS_TYPE_SIZES[],4,FALSE)</f>
        <v>52</v>
      </c>
      <c r="F1277" t="s">
        <v>178</v>
      </c>
      <c r="G1277" t="s">
        <v>143</v>
      </c>
      <c r="H1277" t="s">
        <v>92</v>
      </c>
      <c r="I1277">
        <v>0</v>
      </c>
      <c r="J1277">
        <v>50</v>
      </c>
    </row>
    <row r="1278" spans="1:10">
      <c r="A1278" s="112" t="str">
        <f>COL_SIZES[[#This Row],[datatype]]&amp;"_"&amp;COL_SIZES[[#This Row],[column_prec]]&amp;"_"&amp;COL_SIZES[[#This Row],[col_len]]</f>
        <v>int_10_4</v>
      </c>
      <c r="B12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8" s="113">
        <f>VLOOKUP(A1278,DBMS_TYPE_SIZES[],2,FALSE)</f>
        <v>9</v>
      </c>
      <c r="D1278" s="113">
        <f>VLOOKUP(A1278,DBMS_TYPE_SIZES[],3,FALSE)</f>
        <v>4</v>
      </c>
      <c r="E1278" s="114">
        <f>VLOOKUP(A1278,DBMS_TYPE_SIZES[],4,FALSE)</f>
        <v>9</v>
      </c>
      <c r="F1278" t="s">
        <v>178</v>
      </c>
      <c r="G1278" t="s">
        <v>891</v>
      </c>
      <c r="H1278" t="s">
        <v>20</v>
      </c>
      <c r="I1278">
        <v>10</v>
      </c>
      <c r="J1278">
        <v>4</v>
      </c>
    </row>
    <row r="1279" spans="1:10">
      <c r="A1279" s="112" t="str">
        <f>COL_SIZES[[#This Row],[datatype]]&amp;"_"&amp;COL_SIZES[[#This Row],[column_prec]]&amp;"_"&amp;COL_SIZES[[#This Row],[col_len]]</f>
        <v>int_10_4</v>
      </c>
      <c r="B12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79" s="113">
        <f>VLOOKUP(A1279,DBMS_TYPE_SIZES[],2,FALSE)</f>
        <v>9</v>
      </c>
      <c r="D1279" s="113">
        <f>VLOOKUP(A1279,DBMS_TYPE_SIZES[],3,FALSE)</f>
        <v>4</v>
      </c>
      <c r="E1279" s="114">
        <f>VLOOKUP(A1279,DBMS_TYPE_SIZES[],4,FALSE)</f>
        <v>9</v>
      </c>
      <c r="F1279" t="s">
        <v>178</v>
      </c>
      <c r="G1279" t="s">
        <v>72</v>
      </c>
      <c r="H1279" t="s">
        <v>20</v>
      </c>
      <c r="I1279">
        <v>10</v>
      </c>
      <c r="J1279">
        <v>4</v>
      </c>
    </row>
    <row r="1280" spans="1:10">
      <c r="A1280" s="112" t="str">
        <f>COL_SIZES[[#This Row],[datatype]]&amp;"_"&amp;COL_SIZES[[#This Row],[column_prec]]&amp;"_"&amp;COL_SIZES[[#This Row],[col_len]]</f>
        <v>int_10_4</v>
      </c>
      <c r="B12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0" s="113">
        <f>VLOOKUP(A1280,DBMS_TYPE_SIZES[],2,FALSE)</f>
        <v>9</v>
      </c>
      <c r="D1280" s="113">
        <f>VLOOKUP(A1280,DBMS_TYPE_SIZES[],3,FALSE)</f>
        <v>4</v>
      </c>
      <c r="E1280" s="114">
        <f>VLOOKUP(A1280,DBMS_TYPE_SIZES[],4,FALSE)</f>
        <v>9</v>
      </c>
      <c r="F1280" t="s">
        <v>178</v>
      </c>
      <c r="G1280" t="s">
        <v>812</v>
      </c>
      <c r="H1280" t="s">
        <v>20</v>
      </c>
      <c r="I1280">
        <v>10</v>
      </c>
      <c r="J1280">
        <v>4</v>
      </c>
    </row>
    <row r="1281" spans="1:10">
      <c r="A1281" s="112" t="str">
        <f>COL_SIZES[[#This Row],[datatype]]&amp;"_"&amp;COL_SIZES[[#This Row],[column_prec]]&amp;"_"&amp;COL_SIZES[[#This Row],[col_len]]</f>
        <v>int_10_4</v>
      </c>
      <c r="B12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1" s="113">
        <f>VLOOKUP(A1281,DBMS_TYPE_SIZES[],2,FALSE)</f>
        <v>9</v>
      </c>
      <c r="D1281" s="113">
        <f>VLOOKUP(A1281,DBMS_TYPE_SIZES[],3,FALSE)</f>
        <v>4</v>
      </c>
      <c r="E1281" s="114">
        <f>VLOOKUP(A1281,DBMS_TYPE_SIZES[],4,FALSE)</f>
        <v>9</v>
      </c>
      <c r="F1281" t="s">
        <v>178</v>
      </c>
      <c r="G1281" t="s">
        <v>815</v>
      </c>
      <c r="H1281" t="s">
        <v>20</v>
      </c>
      <c r="I1281">
        <v>10</v>
      </c>
      <c r="J1281">
        <v>4</v>
      </c>
    </row>
    <row r="1282" spans="1:10">
      <c r="A1282" s="112" t="str">
        <f>COL_SIZES[[#This Row],[datatype]]&amp;"_"&amp;COL_SIZES[[#This Row],[column_prec]]&amp;"_"&amp;COL_SIZES[[#This Row],[col_len]]</f>
        <v>datetime_23_8</v>
      </c>
      <c r="B12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82" s="113">
        <f>VLOOKUP(A1282,DBMS_TYPE_SIZES[],2,FALSE)</f>
        <v>7</v>
      </c>
      <c r="D1282" s="113">
        <f>VLOOKUP(A1282,DBMS_TYPE_SIZES[],3,FALSE)</f>
        <v>8</v>
      </c>
      <c r="E1282" s="114">
        <f>VLOOKUP(A1282,DBMS_TYPE_SIZES[],4,FALSE)</f>
        <v>10</v>
      </c>
      <c r="F1282" t="s">
        <v>178</v>
      </c>
      <c r="G1282" t="s">
        <v>816</v>
      </c>
      <c r="H1282" t="s">
        <v>22</v>
      </c>
      <c r="I1282">
        <v>23</v>
      </c>
      <c r="J1282">
        <v>8</v>
      </c>
    </row>
    <row r="1283" spans="1:10">
      <c r="A1283" s="112" t="str">
        <f>COL_SIZES[[#This Row],[datatype]]&amp;"_"&amp;COL_SIZES[[#This Row],[column_prec]]&amp;"_"&amp;COL_SIZES[[#This Row],[col_len]]</f>
        <v>int_10_4</v>
      </c>
      <c r="B12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3" s="113">
        <f>VLOOKUP(A1283,DBMS_TYPE_SIZES[],2,FALSE)</f>
        <v>9</v>
      </c>
      <c r="D1283" s="113">
        <f>VLOOKUP(A1283,DBMS_TYPE_SIZES[],3,FALSE)</f>
        <v>4</v>
      </c>
      <c r="E1283" s="114">
        <f>VLOOKUP(A1283,DBMS_TYPE_SIZES[],4,FALSE)</f>
        <v>9</v>
      </c>
      <c r="F1283" t="s">
        <v>178</v>
      </c>
      <c r="G1283" t="s">
        <v>817</v>
      </c>
      <c r="H1283" t="s">
        <v>20</v>
      </c>
      <c r="I1283">
        <v>10</v>
      </c>
      <c r="J1283">
        <v>4</v>
      </c>
    </row>
    <row r="1284" spans="1:10">
      <c r="A1284" s="112" t="str">
        <f>COL_SIZES[[#This Row],[datatype]]&amp;"_"&amp;COL_SIZES[[#This Row],[column_prec]]&amp;"_"&amp;COL_SIZES[[#This Row],[col_len]]</f>
        <v>int_10_4</v>
      </c>
      <c r="B12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4" s="113">
        <f>VLOOKUP(A1284,DBMS_TYPE_SIZES[],2,FALSE)</f>
        <v>9</v>
      </c>
      <c r="D1284" s="113">
        <f>VLOOKUP(A1284,DBMS_TYPE_SIZES[],3,FALSE)</f>
        <v>4</v>
      </c>
      <c r="E1284" s="114">
        <f>VLOOKUP(A1284,DBMS_TYPE_SIZES[],4,FALSE)</f>
        <v>9</v>
      </c>
      <c r="F1284" t="s">
        <v>178</v>
      </c>
      <c r="G1284" t="s">
        <v>146</v>
      </c>
      <c r="H1284" t="s">
        <v>20</v>
      </c>
      <c r="I1284">
        <v>10</v>
      </c>
      <c r="J1284">
        <v>4</v>
      </c>
    </row>
    <row r="1285" spans="1:10">
      <c r="A1285" s="112" t="str">
        <f>COL_SIZES[[#This Row],[datatype]]&amp;"_"&amp;COL_SIZES[[#This Row],[column_prec]]&amp;"_"&amp;COL_SIZES[[#This Row],[col_len]]</f>
        <v>int_10_4</v>
      </c>
      <c r="B12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5" s="113">
        <f>VLOOKUP(A1285,DBMS_TYPE_SIZES[],2,FALSE)</f>
        <v>9</v>
      </c>
      <c r="D1285" s="113">
        <f>VLOOKUP(A1285,DBMS_TYPE_SIZES[],3,FALSE)</f>
        <v>4</v>
      </c>
      <c r="E1285" s="114">
        <f>VLOOKUP(A1285,DBMS_TYPE_SIZES[],4,FALSE)</f>
        <v>9</v>
      </c>
      <c r="F1285" t="s">
        <v>178</v>
      </c>
      <c r="G1285" t="s">
        <v>252</v>
      </c>
      <c r="H1285" t="s">
        <v>20</v>
      </c>
      <c r="I1285">
        <v>10</v>
      </c>
      <c r="J1285">
        <v>4</v>
      </c>
    </row>
    <row r="1286" spans="1:10">
      <c r="A1286" s="112" t="str">
        <f>COL_SIZES[[#This Row],[datatype]]&amp;"_"&amp;COL_SIZES[[#This Row],[column_prec]]&amp;"_"&amp;COL_SIZES[[#This Row],[col_len]]</f>
        <v>int_10_4</v>
      </c>
      <c r="B12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6" s="113">
        <f>VLOOKUP(A1286,DBMS_TYPE_SIZES[],2,FALSE)</f>
        <v>9</v>
      </c>
      <c r="D1286" s="113">
        <f>VLOOKUP(A1286,DBMS_TYPE_SIZES[],3,FALSE)</f>
        <v>4</v>
      </c>
      <c r="E1286" s="114">
        <f>VLOOKUP(A1286,DBMS_TYPE_SIZES[],4,FALSE)</f>
        <v>9</v>
      </c>
      <c r="F1286" t="s">
        <v>178</v>
      </c>
      <c r="G1286" t="s">
        <v>164</v>
      </c>
      <c r="H1286" t="s">
        <v>20</v>
      </c>
      <c r="I1286">
        <v>10</v>
      </c>
      <c r="J1286">
        <v>4</v>
      </c>
    </row>
    <row r="1287" spans="1:10">
      <c r="A1287" s="112" t="str">
        <f>COL_SIZES[[#This Row],[datatype]]&amp;"_"&amp;COL_SIZES[[#This Row],[column_prec]]&amp;"_"&amp;COL_SIZES[[#This Row],[col_len]]</f>
        <v>varchar_0_50</v>
      </c>
      <c r="B128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87" s="113">
        <f>VLOOKUP(A1287,DBMS_TYPE_SIZES[],2,FALSE)</f>
        <v>50</v>
      </c>
      <c r="D1287" s="113">
        <f>VLOOKUP(A1287,DBMS_TYPE_SIZES[],3,FALSE)</f>
        <v>50</v>
      </c>
      <c r="E1287" s="114">
        <f>VLOOKUP(A1287,DBMS_TYPE_SIZES[],4,FALSE)</f>
        <v>52</v>
      </c>
      <c r="F1287" t="s">
        <v>179</v>
      </c>
      <c r="G1287" t="s">
        <v>121</v>
      </c>
      <c r="H1287" t="s">
        <v>92</v>
      </c>
      <c r="I1287">
        <v>0</v>
      </c>
      <c r="J1287">
        <v>50</v>
      </c>
    </row>
    <row r="1288" spans="1:10">
      <c r="A1288" s="112" t="str">
        <f>COL_SIZES[[#This Row],[datatype]]&amp;"_"&amp;COL_SIZES[[#This Row],[column_prec]]&amp;"_"&amp;COL_SIZES[[#This Row],[col_len]]</f>
        <v>varchar_0_50</v>
      </c>
      <c r="B128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288" s="113">
        <f>VLOOKUP(A1288,DBMS_TYPE_SIZES[],2,FALSE)</f>
        <v>50</v>
      </c>
      <c r="D1288" s="113">
        <f>VLOOKUP(A1288,DBMS_TYPE_SIZES[],3,FALSE)</f>
        <v>50</v>
      </c>
      <c r="E1288" s="114">
        <f>VLOOKUP(A1288,DBMS_TYPE_SIZES[],4,FALSE)</f>
        <v>52</v>
      </c>
      <c r="F1288" t="s">
        <v>179</v>
      </c>
      <c r="G1288" t="s">
        <v>800</v>
      </c>
      <c r="H1288" t="s">
        <v>92</v>
      </c>
      <c r="I1288">
        <v>0</v>
      </c>
      <c r="J1288">
        <v>50</v>
      </c>
    </row>
    <row r="1289" spans="1:10">
      <c r="A1289" s="112" t="str">
        <f>COL_SIZES[[#This Row],[datatype]]&amp;"_"&amp;COL_SIZES[[#This Row],[column_prec]]&amp;"_"&amp;COL_SIZES[[#This Row],[col_len]]</f>
        <v>int_10_4</v>
      </c>
      <c r="B12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89" s="113">
        <f>VLOOKUP(A1289,DBMS_TYPE_SIZES[],2,FALSE)</f>
        <v>9</v>
      </c>
      <c r="D1289" s="113">
        <f>VLOOKUP(A1289,DBMS_TYPE_SIZES[],3,FALSE)</f>
        <v>4</v>
      </c>
      <c r="E1289" s="114">
        <f>VLOOKUP(A1289,DBMS_TYPE_SIZES[],4,FALSE)</f>
        <v>9</v>
      </c>
      <c r="F1289" t="s">
        <v>179</v>
      </c>
      <c r="G1289" t="s">
        <v>156</v>
      </c>
      <c r="H1289" t="s">
        <v>20</v>
      </c>
      <c r="I1289">
        <v>10</v>
      </c>
      <c r="J1289">
        <v>4</v>
      </c>
    </row>
    <row r="1290" spans="1:10">
      <c r="A1290" s="112" t="str">
        <f>COL_SIZES[[#This Row],[datatype]]&amp;"_"&amp;COL_SIZES[[#This Row],[column_prec]]&amp;"_"&amp;COL_SIZES[[#This Row],[col_len]]</f>
        <v>datetime_23_8</v>
      </c>
      <c r="B12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290" s="113">
        <f>VLOOKUP(A1290,DBMS_TYPE_SIZES[],2,FALSE)</f>
        <v>7</v>
      </c>
      <c r="D1290" s="113">
        <f>VLOOKUP(A1290,DBMS_TYPE_SIZES[],3,FALSE)</f>
        <v>8</v>
      </c>
      <c r="E1290" s="114">
        <f>VLOOKUP(A1290,DBMS_TYPE_SIZES[],4,FALSE)</f>
        <v>10</v>
      </c>
      <c r="F1290" t="s">
        <v>179</v>
      </c>
      <c r="G1290" t="s">
        <v>679</v>
      </c>
      <c r="H1290" t="s">
        <v>22</v>
      </c>
      <c r="I1290">
        <v>23</v>
      </c>
      <c r="J1290">
        <v>8</v>
      </c>
    </row>
    <row r="1291" spans="1:10">
      <c r="A1291" s="112" t="str">
        <f>COL_SIZES[[#This Row],[datatype]]&amp;"_"&amp;COL_SIZES[[#This Row],[column_prec]]&amp;"_"&amp;COL_SIZES[[#This Row],[col_len]]</f>
        <v>int_10_4</v>
      </c>
      <c r="B12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1" s="113">
        <f>VLOOKUP(A1291,DBMS_TYPE_SIZES[],2,FALSE)</f>
        <v>9</v>
      </c>
      <c r="D1291" s="113">
        <f>VLOOKUP(A1291,DBMS_TYPE_SIZES[],3,FALSE)</f>
        <v>4</v>
      </c>
      <c r="E1291" s="114">
        <f>VLOOKUP(A1291,DBMS_TYPE_SIZES[],4,FALSE)</f>
        <v>9</v>
      </c>
      <c r="F1291" t="s">
        <v>179</v>
      </c>
      <c r="G1291" t="s">
        <v>802</v>
      </c>
      <c r="H1291" t="s">
        <v>20</v>
      </c>
      <c r="I1291">
        <v>10</v>
      </c>
      <c r="J1291">
        <v>4</v>
      </c>
    </row>
    <row r="1292" spans="1:10">
      <c r="A1292" s="112" t="str">
        <f>COL_SIZES[[#This Row],[datatype]]&amp;"_"&amp;COL_SIZES[[#This Row],[column_prec]]&amp;"_"&amp;COL_SIZES[[#This Row],[col_len]]</f>
        <v>int_10_4</v>
      </c>
      <c r="B12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2" s="113">
        <f>VLOOKUP(A1292,DBMS_TYPE_SIZES[],2,FALSE)</f>
        <v>9</v>
      </c>
      <c r="D1292" s="113">
        <f>VLOOKUP(A1292,DBMS_TYPE_SIZES[],3,FALSE)</f>
        <v>4</v>
      </c>
      <c r="E1292" s="114">
        <f>VLOOKUP(A1292,DBMS_TYPE_SIZES[],4,FALSE)</f>
        <v>9</v>
      </c>
      <c r="F1292" t="s">
        <v>179</v>
      </c>
      <c r="G1292" t="s">
        <v>154</v>
      </c>
      <c r="H1292" t="s">
        <v>20</v>
      </c>
      <c r="I1292">
        <v>10</v>
      </c>
      <c r="J1292">
        <v>4</v>
      </c>
    </row>
    <row r="1293" spans="1:10">
      <c r="A1293" s="112" t="str">
        <f>COL_SIZES[[#This Row],[datatype]]&amp;"_"&amp;COL_SIZES[[#This Row],[column_prec]]&amp;"_"&amp;COL_SIZES[[#This Row],[col_len]]</f>
        <v>int_10_4</v>
      </c>
      <c r="B12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3" s="113">
        <f>VLOOKUP(A1293,DBMS_TYPE_SIZES[],2,FALSE)</f>
        <v>9</v>
      </c>
      <c r="D1293" s="113">
        <f>VLOOKUP(A1293,DBMS_TYPE_SIZES[],3,FALSE)</f>
        <v>4</v>
      </c>
      <c r="E1293" s="114">
        <f>VLOOKUP(A1293,DBMS_TYPE_SIZES[],4,FALSE)</f>
        <v>9</v>
      </c>
      <c r="F1293" t="s">
        <v>179</v>
      </c>
      <c r="G1293" t="s">
        <v>89</v>
      </c>
      <c r="H1293" t="s">
        <v>20</v>
      </c>
      <c r="I1293">
        <v>10</v>
      </c>
      <c r="J1293">
        <v>4</v>
      </c>
    </row>
    <row r="1294" spans="1:10">
      <c r="A1294" s="112" t="str">
        <f>COL_SIZES[[#This Row],[datatype]]&amp;"_"&amp;COL_SIZES[[#This Row],[column_prec]]&amp;"_"&amp;COL_SIZES[[#This Row],[col_len]]</f>
        <v>varchar_0_255</v>
      </c>
      <c r="B129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294" s="113">
        <f>VLOOKUP(A1294,DBMS_TYPE_SIZES[],2,FALSE)</f>
        <v>255</v>
      </c>
      <c r="D1294" s="113">
        <f>VLOOKUP(A1294,DBMS_TYPE_SIZES[],3,FALSE)</f>
        <v>255</v>
      </c>
      <c r="E1294" s="114">
        <f>VLOOKUP(A1294,DBMS_TYPE_SIZES[],4,FALSE)</f>
        <v>257</v>
      </c>
      <c r="F1294" t="s">
        <v>179</v>
      </c>
      <c r="G1294" t="s">
        <v>892</v>
      </c>
      <c r="H1294" t="s">
        <v>92</v>
      </c>
      <c r="I1294">
        <v>0</v>
      </c>
      <c r="J1294">
        <v>255</v>
      </c>
    </row>
    <row r="1295" spans="1:10">
      <c r="A1295" s="112" t="str">
        <f>COL_SIZES[[#This Row],[datatype]]&amp;"_"&amp;COL_SIZES[[#This Row],[column_prec]]&amp;"_"&amp;COL_SIZES[[#This Row],[col_len]]</f>
        <v>int_10_4</v>
      </c>
      <c r="B12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5" s="113">
        <f>VLOOKUP(A1295,DBMS_TYPE_SIZES[],2,FALSE)</f>
        <v>9</v>
      </c>
      <c r="D1295" s="113">
        <f>VLOOKUP(A1295,DBMS_TYPE_SIZES[],3,FALSE)</f>
        <v>4</v>
      </c>
      <c r="E1295" s="114">
        <f>VLOOKUP(A1295,DBMS_TYPE_SIZES[],4,FALSE)</f>
        <v>9</v>
      </c>
      <c r="F1295" t="s">
        <v>179</v>
      </c>
      <c r="G1295" t="s">
        <v>893</v>
      </c>
      <c r="H1295" t="s">
        <v>20</v>
      </c>
      <c r="I1295">
        <v>10</v>
      </c>
      <c r="J1295">
        <v>4</v>
      </c>
    </row>
    <row r="1296" spans="1:10">
      <c r="A1296" s="112" t="str">
        <f>COL_SIZES[[#This Row],[datatype]]&amp;"_"&amp;COL_SIZES[[#This Row],[column_prec]]&amp;"_"&amp;COL_SIZES[[#This Row],[col_len]]</f>
        <v>int_10_4</v>
      </c>
      <c r="B12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6" s="113">
        <f>VLOOKUP(A1296,DBMS_TYPE_SIZES[],2,FALSE)</f>
        <v>9</v>
      </c>
      <c r="D1296" s="113">
        <f>VLOOKUP(A1296,DBMS_TYPE_SIZES[],3,FALSE)</f>
        <v>4</v>
      </c>
      <c r="E1296" s="114">
        <f>VLOOKUP(A1296,DBMS_TYPE_SIZES[],4,FALSE)</f>
        <v>9</v>
      </c>
      <c r="F1296" t="s">
        <v>179</v>
      </c>
      <c r="G1296" t="s">
        <v>894</v>
      </c>
      <c r="H1296" t="s">
        <v>20</v>
      </c>
      <c r="I1296">
        <v>10</v>
      </c>
      <c r="J1296">
        <v>4</v>
      </c>
    </row>
    <row r="1297" spans="1:10">
      <c r="A1297" s="112" t="str">
        <f>COL_SIZES[[#This Row],[datatype]]&amp;"_"&amp;COL_SIZES[[#This Row],[column_prec]]&amp;"_"&amp;COL_SIZES[[#This Row],[col_len]]</f>
        <v>int_10_4</v>
      </c>
      <c r="B12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7" s="113">
        <f>VLOOKUP(A1297,DBMS_TYPE_SIZES[],2,FALSE)</f>
        <v>9</v>
      </c>
      <c r="D1297" s="113">
        <f>VLOOKUP(A1297,DBMS_TYPE_SIZES[],3,FALSE)</f>
        <v>4</v>
      </c>
      <c r="E1297" s="114">
        <f>VLOOKUP(A1297,DBMS_TYPE_SIZES[],4,FALSE)</f>
        <v>9</v>
      </c>
      <c r="F1297" t="s">
        <v>179</v>
      </c>
      <c r="G1297" t="s">
        <v>688</v>
      </c>
      <c r="H1297" t="s">
        <v>20</v>
      </c>
      <c r="I1297">
        <v>10</v>
      </c>
      <c r="J1297">
        <v>4</v>
      </c>
    </row>
    <row r="1298" spans="1:10">
      <c r="A1298" s="112" t="str">
        <f>COL_SIZES[[#This Row],[datatype]]&amp;"_"&amp;COL_SIZES[[#This Row],[column_prec]]&amp;"_"&amp;COL_SIZES[[#This Row],[col_len]]</f>
        <v>int_10_4</v>
      </c>
      <c r="B12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8" s="113">
        <f>VLOOKUP(A1298,DBMS_TYPE_SIZES[],2,FALSE)</f>
        <v>9</v>
      </c>
      <c r="D1298" s="113">
        <f>VLOOKUP(A1298,DBMS_TYPE_SIZES[],3,FALSE)</f>
        <v>4</v>
      </c>
      <c r="E1298" s="114">
        <f>VLOOKUP(A1298,DBMS_TYPE_SIZES[],4,FALSE)</f>
        <v>9</v>
      </c>
      <c r="F1298" t="s">
        <v>179</v>
      </c>
      <c r="G1298" t="s">
        <v>225</v>
      </c>
      <c r="H1298" t="s">
        <v>20</v>
      </c>
      <c r="I1298">
        <v>10</v>
      </c>
      <c r="J1298">
        <v>4</v>
      </c>
    </row>
    <row r="1299" spans="1:10">
      <c r="A1299" s="112" t="str">
        <f>COL_SIZES[[#This Row],[datatype]]&amp;"_"&amp;COL_SIZES[[#This Row],[column_prec]]&amp;"_"&amp;COL_SIZES[[#This Row],[col_len]]</f>
        <v>int_10_4</v>
      </c>
      <c r="B12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299" s="113">
        <f>VLOOKUP(A1299,DBMS_TYPE_SIZES[],2,FALSE)</f>
        <v>9</v>
      </c>
      <c r="D1299" s="113">
        <f>VLOOKUP(A1299,DBMS_TYPE_SIZES[],3,FALSE)</f>
        <v>4</v>
      </c>
      <c r="E1299" s="114">
        <f>VLOOKUP(A1299,DBMS_TYPE_SIZES[],4,FALSE)</f>
        <v>9</v>
      </c>
      <c r="F1299" t="s">
        <v>179</v>
      </c>
      <c r="G1299" t="s">
        <v>803</v>
      </c>
      <c r="H1299" t="s">
        <v>20</v>
      </c>
      <c r="I1299">
        <v>10</v>
      </c>
      <c r="J1299">
        <v>4</v>
      </c>
    </row>
    <row r="1300" spans="1:10">
      <c r="A1300" s="112" t="str">
        <f>COL_SIZES[[#This Row],[datatype]]&amp;"_"&amp;COL_SIZES[[#This Row],[column_prec]]&amp;"_"&amp;COL_SIZES[[#This Row],[col_len]]</f>
        <v>int_10_4</v>
      </c>
      <c r="B13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0" s="113">
        <f>VLOOKUP(A1300,DBMS_TYPE_SIZES[],2,FALSE)</f>
        <v>9</v>
      </c>
      <c r="D1300" s="113">
        <f>VLOOKUP(A1300,DBMS_TYPE_SIZES[],3,FALSE)</f>
        <v>4</v>
      </c>
      <c r="E1300" s="114">
        <f>VLOOKUP(A1300,DBMS_TYPE_SIZES[],4,FALSE)</f>
        <v>9</v>
      </c>
      <c r="F1300" t="s">
        <v>179</v>
      </c>
      <c r="G1300" t="s">
        <v>804</v>
      </c>
      <c r="H1300" t="s">
        <v>20</v>
      </c>
      <c r="I1300">
        <v>10</v>
      </c>
      <c r="J1300">
        <v>4</v>
      </c>
    </row>
    <row r="1301" spans="1:10">
      <c r="A1301" s="112" t="str">
        <f>COL_SIZES[[#This Row],[datatype]]&amp;"_"&amp;COL_SIZES[[#This Row],[column_prec]]&amp;"_"&amp;COL_SIZES[[#This Row],[col_len]]</f>
        <v>int_10_4</v>
      </c>
      <c r="B13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1" s="113">
        <f>VLOOKUP(A1301,DBMS_TYPE_SIZES[],2,FALSE)</f>
        <v>9</v>
      </c>
      <c r="D1301" s="113">
        <f>VLOOKUP(A1301,DBMS_TYPE_SIZES[],3,FALSE)</f>
        <v>4</v>
      </c>
      <c r="E1301" s="114">
        <f>VLOOKUP(A1301,DBMS_TYPE_SIZES[],4,FALSE)</f>
        <v>9</v>
      </c>
      <c r="F1301" t="s">
        <v>179</v>
      </c>
      <c r="G1301" t="s">
        <v>152</v>
      </c>
      <c r="H1301" t="s">
        <v>20</v>
      </c>
      <c r="I1301">
        <v>10</v>
      </c>
      <c r="J1301">
        <v>4</v>
      </c>
    </row>
    <row r="1302" spans="1:10">
      <c r="A1302" s="112" t="str">
        <f>COL_SIZES[[#This Row],[datatype]]&amp;"_"&amp;COL_SIZES[[#This Row],[column_prec]]&amp;"_"&amp;COL_SIZES[[#This Row],[col_len]]</f>
        <v>varchar_0_255</v>
      </c>
      <c r="B130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02" s="113">
        <f>VLOOKUP(A1302,DBMS_TYPE_SIZES[],2,FALSE)</f>
        <v>255</v>
      </c>
      <c r="D1302" s="113">
        <f>VLOOKUP(A1302,DBMS_TYPE_SIZES[],3,FALSE)</f>
        <v>255</v>
      </c>
      <c r="E1302" s="114">
        <f>VLOOKUP(A1302,DBMS_TYPE_SIZES[],4,FALSE)</f>
        <v>257</v>
      </c>
      <c r="F1302" t="s">
        <v>179</v>
      </c>
      <c r="G1302" t="s">
        <v>805</v>
      </c>
      <c r="H1302" t="s">
        <v>92</v>
      </c>
      <c r="I1302">
        <v>0</v>
      </c>
      <c r="J1302">
        <v>255</v>
      </c>
    </row>
    <row r="1303" spans="1:10">
      <c r="A1303" s="112" t="str">
        <f>COL_SIZES[[#This Row],[datatype]]&amp;"_"&amp;COL_SIZES[[#This Row],[column_prec]]&amp;"_"&amp;COL_SIZES[[#This Row],[col_len]]</f>
        <v>varchar_0_255</v>
      </c>
      <c r="B13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03" s="113">
        <f>VLOOKUP(A1303,DBMS_TYPE_SIZES[],2,FALSE)</f>
        <v>255</v>
      </c>
      <c r="D1303" s="113">
        <f>VLOOKUP(A1303,DBMS_TYPE_SIZES[],3,FALSE)</f>
        <v>255</v>
      </c>
      <c r="E1303" s="114">
        <f>VLOOKUP(A1303,DBMS_TYPE_SIZES[],4,FALSE)</f>
        <v>257</v>
      </c>
      <c r="F1303" t="s">
        <v>179</v>
      </c>
      <c r="G1303" t="s">
        <v>806</v>
      </c>
      <c r="H1303" t="s">
        <v>92</v>
      </c>
      <c r="I1303">
        <v>0</v>
      </c>
      <c r="J1303">
        <v>255</v>
      </c>
    </row>
    <row r="1304" spans="1:10">
      <c r="A1304" s="112" t="str">
        <f>COL_SIZES[[#This Row],[datatype]]&amp;"_"&amp;COL_SIZES[[#This Row],[column_prec]]&amp;"_"&amp;COL_SIZES[[#This Row],[col_len]]</f>
        <v>int_10_4</v>
      </c>
      <c r="B13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4" s="113">
        <f>VLOOKUP(A1304,DBMS_TYPE_SIZES[],2,FALSE)</f>
        <v>9</v>
      </c>
      <c r="D1304" s="113">
        <f>VLOOKUP(A1304,DBMS_TYPE_SIZES[],3,FALSE)</f>
        <v>4</v>
      </c>
      <c r="E1304" s="114">
        <f>VLOOKUP(A1304,DBMS_TYPE_SIZES[],4,FALSE)</f>
        <v>9</v>
      </c>
      <c r="F1304" t="s">
        <v>179</v>
      </c>
      <c r="G1304" t="s">
        <v>807</v>
      </c>
      <c r="H1304" t="s">
        <v>20</v>
      </c>
      <c r="I1304">
        <v>10</v>
      </c>
      <c r="J1304">
        <v>4</v>
      </c>
    </row>
    <row r="1305" spans="1:10">
      <c r="A1305" s="112" t="str">
        <f>COL_SIZES[[#This Row],[datatype]]&amp;"_"&amp;COL_SIZES[[#This Row],[column_prec]]&amp;"_"&amp;COL_SIZES[[#This Row],[col_len]]</f>
        <v>bigint_19_8</v>
      </c>
      <c r="B13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05" s="113">
        <f>VLOOKUP(A1305,DBMS_TYPE_SIZES[],2,FALSE)</f>
        <v>9</v>
      </c>
      <c r="D1305" s="113">
        <f>VLOOKUP(A1305,DBMS_TYPE_SIZES[],3,FALSE)</f>
        <v>8</v>
      </c>
      <c r="E1305" s="114">
        <f>VLOOKUP(A1305,DBMS_TYPE_SIZES[],4,FALSE)</f>
        <v>9</v>
      </c>
      <c r="F1305" t="s">
        <v>179</v>
      </c>
      <c r="G1305" t="s">
        <v>122</v>
      </c>
      <c r="H1305" t="s">
        <v>19</v>
      </c>
      <c r="I1305">
        <v>19</v>
      </c>
      <c r="J1305">
        <v>8</v>
      </c>
    </row>
    <row r="1306" spans="1:10">
      <c r="A1306" s="112" t="str">
        <f>COL_SIZES[[#This Row],[datatype]]&amp;"_"&amp;COL_SIZES[[#This Row],[column_prec]]&amp;"_"&amp;COL_SIZES[[#This Row],[col_len]]</f>
        <v>int_10_4</v>
      </c>
      <c r="B13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6" s="113">
        <f>VLOOKUP(A1306,DBMS_TYPE_SIZES[],2,FALSE)</f>
        <v>9</v>
      </c>
      <c r="D1306" s="113">
        <f>VLOOKUP(A1306,DBMS_TYPE_SIZES[],3,FALSE)</f>
        <v>4</v>
      </c>
      <c r="E1306" s="114">
        <f>VLOOKUP(A1306,DBMS_TYPE_SIZES[],4,FALSE)</f>
        <v>9</v>
      </c>
      <c r="F1306" t="s">
        <v>179</v>
      </c>
      <c r="G1306" t="s">
        <v>123</v>
      </c>
      <c r="H1306" t="s">
        <v>20</v>
      </c>
      <c r="I1306">
        <v>10</v>
      </c>
      <c r="J1306">
        <v>4</v>
      </c>
    </row>
    <row r="1307" spans="1:10">
      <c r="A1307" s="112" t="str">
        <f>COL_SIZES[[#This Row],[datatype]]&amp;"_"&amp;COL_SIZES[[#This Row],[column_prec]]&amp;"_"&amp;COL_SIZES[[#This Row],[col_len]]</f>
        <v>int_10_4</v>
      </c>
      <c r="B13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07" s="113">
        <f>VLOOKUP(A1307,DBMS_TYPE_SIZES[],2,FALSE)</f>
        <v>9</v>
      </c>
      <c r="D1307" s="113">
        <f>VLOOKUP(A1307,DBMS_TYPE_SIZES[],3,FALSE)</f>
        <v>4</v>
      </c>
      <c r="E1307" s="114">
        <f>VLOOKUP(A1307,DBMS_TYPE_SIZES[],4,FALSE)</f>
        <v>9</v>
      </c>
      <c r="F1307" t="s">
        <v>179</v>
      </c>
      <c r="G1307" t="s">
        <v>808</v>
      </c>
      <c r="H1307" t="s">
        <v>20</v>
      </c>
      <c r="I1307">
        <v>10</v>
      </c>
      <c r="J1307">
        <v>4</v>
      </c>
    </row>
    <row r="1308" spans="1:10">
      <c r="A1308" s="112" t="str">
        <f>COL_SIZES[[#This Row],[datatype]]&amp;"_"&amp;COL_SIZES[[#This Row],[column_prec]]&amp;"_"&amp;COL_SIZES[[#This Row],[col_len]]</f>
        <v>datetime_23_8</v>
      </c>
      <c r="B13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08" s="113">
        <f>VLOOKUP(A1308,DBMS_TYPE_SIZES[],2,FALSE)</f>
        <v>7</v>
      </c>
      <c r="D1308" s="113">
        <f>VLOOKUP(A1308,DBMS_TYPE_SIZES[],3,FALSE)</f>
        <v>8</v>
      </c>
      <c r="E1308" s="114">
        <f>VLOOKUP(A1308,DBMS_TYPE_SIZES[],4,FALSE)</f>
        <v>10</v>
      </c>
      <c r="F1308" t="s">
        <v>179</v>
      </c>
      <c r="G1308" t="s">
        <v>809</v>
      </c>
      <c r="H1308" t="s">
        <v>22</v>
      </c>
      <c r="I1308">
        <v>23</v>
      </c>
      <c r="J1308">
        <v>8</v>
      </c>
    </row>
    <row r="1309" spans="1:10">
      <c r="A1309" s="112" t="str">
        <f>COL_SIZES[[#This Row],[datatype]]&amp;"_"&amp;COL_SIZES[[#This Row],[column_prec]]&amp;"_"&amp;COL_SIZES[[#This Row],[col_len]]</f>
        <v>bigint_19_8</v>
      </c>
      <c r="B13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09" s="113">
        <f>VLOOKUP(A1309,DBMS_TYPE_SIZES[],2,FALSE)</f>
        <v>9</v>
      </c>
      <c r="D1309" s="113">
        <f>VLOOKUP(A1309,DBMS_TYPE_SIZES[],3,FALSE)</f>
        <v>8</v>
      </c>
      <c r="E1309" s="114">
        <f>VLOOKUP(A1309,DBMS_TYPE_SIZES[],4,FALSE)</f>
        <v>9</v>
      </c>
      <c r="F1309" t="s">
        <v>179</v>
      </c>
      <c r="G1309" t="s">
        <v>124</v>
      </c>
      <c r="H1309" t="s">
        <v>19</v>
      </c>
      <c r="I1309">
        <v>19</v>
      </c>
      <c r="J1309">
        <v>8</v>
      </c>
    </row>
    <row r="1310" spans="1:10">
      <c r="A1310" s="112" t="str">
        <f>COL_SIZES[[#This Row],[datatype]]&amp;"_"&amp;COL_SIZES[[#This Row],[column_prec]]&amp;"_"&amp;COL_SIZES[[#This Row],[col_len]]</f>
        <v>numeric_16_9</v>
      </c>
      <c r="B131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310" s="113">
        <f>VLOOKUP(A1310,DBMS_TYPE_SIZES[],2,FALSE)</f>
        <v>9</v>
      </c>
      <c r="D1310" s="113">
        <f>VLOOKUP(A1310,DBMS_TYPE_SIZES[],3,FALSE)</f>
        <v>9</v>
      </c>
      <c r="E1310" s="114">
        <f>VLOOKUP(A1310,DBMS_TYPE_SIZES[],4,FALSE)</f>
        <v>9</v>
      </c>
      <c r="F1310" t="s">
        <v>179</v>
      </c>
      <c r="G1310" t="s">
        <v>102</v>
      </c>
      <c r="H1310" t="s">
        <v>67</v>
      </c>
      <c r="I1310">
        <v>16</v>
      </c>
      <c r="J1310">
        <v>9</v>
      </c>
    </row>
    <row r="1311" spans="1:10">
      <c r="A1311" s="112" t="str">
        <f>COL_SIZES[[#This Row],[datatype]]&amp;"_"&amp;COL_SIZES[[#This Row],[column_prec]]&amp;"_"&amp;COL_SIZES[[#This Row],[col_len]]</f>
        <v>varchar_0_50</v>
      </c>
      <c r="B131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11" s="113">
        <f>VLOOKUP(A1311,DBMS_TYPE_SIZES[],2,FALSE)</f>
        <v>50</v>
      </c>
      <c r="D1311" s="113">
        <f>VLOOKUP(A1311,DBMS_TYPE_SIZES[],3,FALSE)</f>
        <v>50</v>
      </c>
      <c r="E1311" s="114">
        <f>VLOOKUP(A1311,DBMS_TYPE_SIZES[],4,FALSE)</f>
        <v>52</v>
      </c>
      <c r="F1311" t="s">
        <v>179</v>
      </c>
      <c r="G1311" t="s">
        <v>130</v>
      </c>
      <c r="H1311" t="s">
        <v>92</v>
      </c>
      <c r="I1311">
        <v>0</v>
      </c>
      <c r="J1311">
        <v>50</v>
      </c>
    </row>
    <row r="1312" spans="1:10">
      <c r="A1312" s="112" t="str">
        <f>COL_SIZES[[#This Row],[datatype]]&amp;"_"&amp;COL_SIZES[[#This Row],[column_prec]]&amp;"_"&amp;COL_SIZES[[#This Row],[col_len]]</f>
        <v>varchar_0_50</v>
      </c>
      <c r="B131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12" s="113">
        <f>VLOOKUP(A1312,DBMS_TYPE_SIZES[],2,FALSE)</f>
        <v>50</v>
      </c>
      <c r="D1312" s="113">
        <f>VLOOKUP(A1312,DBMS_TYPE_SIZES[],3,FALSE)</f>
        <v>50</v>
      </c>
      <c r="E1312" s="114">
        <f>VLOOKUP(A1312,DBMS_TYPE_SIZES[],4,FALSE)</f>
        <v>52</v>
      </c>
      <c r="F1312" t="s">
        <v>179</v>
      </c>
      <c r="G1312" t="s">
        <v>143</v>
      </c>
      <c r="H1312" t="s">
        <v>92</v>
      </c>
      <c r="I1312">
        <v>0</v>
      </c>
      <c r="J1312">
        <v>50</v>
      </c>
    </row>
    <row r="1313" spans="1:10">
      <c r="A1313" s="112" t="str">
        <f>COL_SIZES[[#This Row],[datatype]]&amp;"_"&amp;COL_SIZES[[#This Row],[column_prec]]&amp;"_"&amp;COL_SIZES[[#This Row],[col_len]]</f>
        <v>int_10_4</v>
      </c>
      <c r="B13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13" s="113">
        <f>VLOOKUP(A1313,DBMS_TYPE_SIZES[],2,FALSE)</f>
        <v>9</v>
      </c>
      <c r="D1313" s="113">
        <f>VLOOKUP(A1313,DBMS_TYPE_SIZES[],3,FALSE)</f>
        <v>4</v>
      </c>
      <c r="E1313" s="114">
        <f>VLOOKUP(A1313,DBMS_TYPE_SIZES[],4,FALSE)</f>
        <v>9</v>
      </c>
      <c r="F1313" t="s">
        <v>179</v>
      </c>
      <c r="G1313" t="s">
        <v>895</v>
      </c>
      <c r="H1313" t="s">
        <v>20</v>
      </c>
      <c r="I1313">
        <v>10</v>
      </c>
      <c r="J1313">
        <v>4</v>
      </c>
    </row>
    <row r="1314" spans="1:10">
      <c r="A1314" s="112" t="str">
        <f>COL_SIZES[[#This Row],[datatype]]&amp;"_"&amp;COL_SIZES[[#This Row],[column_prec]]&amp;"_"&amp;COL_SIZES[[#This Row],[col_len]]</f>
        <v>varchar_0_255</v>
      </c>
      <c r="B131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4" s="113">
        <f>VLOOKUP(A1314,DBMS_TYPE_SIZES[],2,FALSE)</f>
        <v>255</v>
      </c>
      <c r="D1314" s="113">
        <f>VLOOKUP(A1314,DBMS_TYPE_SIZES[],3,FALSE)</f>
        <v>255</v>
      </c>
      <c r="E1314" s="114">
        <f>VLOOKUP(A1314,DBMS_TYPE_SIZES[],4,FALSE)</f>
        <v>257</v>
      </c>
      <c r="F1314" t="s">
        <v>179</v>
      </c>
      <c r="G1314" t="s">
        <v>896</v>
      </c>
      <c r="H1314" t="s">
        <v>92</v>
      </c>
      <c r="I1314">
        <v>0</v>
      </c>
      <c r="J1314">
        <v>255</v>
      </c>
    </row>
    <row r="1315" spans="1:10">
      <c r="A1315" s="112" t="str">
        <f>COL_SIZES[[#This Row],[datatype]]&amp;"_"&amp;COL_SIZES[[#This Row],[column_prec]]&amp;"_"&amp;COL_SIZES[[#This Row],[col_len]]</f>
        <v>varchar_0_255</v>
      </c>
      <c r="B131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5" s="113">
        <f>VLOOKUP(A1315,DBMS_TYPE_SIZES[],2,FALSE)</f>
        <v>255</v>
      </c>
      <c r="D1315" s="113">
        <f>VLOOKUP(A1315,DBMS_TYPE_SIZES[],3,FALSE)</f>
        <v>255</v>
      </c>
      <c r="E1315" s="114">
        <f>VLOOKUP(A1315,DBMS_TYPE_SIZES[],4,FALSE)</f>
        <v>257</v>
      </c>
      <c r="F1315" t="s">
        <v>179</v>
      </c>
      <c r="G1315" t="s">
        <v>897</v>
      </c>
      <c r="H1315" t="s">
        <v>92</v>
      </c>
      <c r="I1315">
        <v>0</v>
      </c>
      <c r="J1315">
        <v>255</v>
      </c>
    </row>
    <row r="1316" spans="1:10">
      <c r="A1316" s="112" t="str">
        <f>COL_SIZES[[#This Row],[datatype]]&amp;"_"&amp;COL_SIZES[[#This Row],[column_prec]]&amp;"_"&amp;COL_SIZES[[#This Row],[col_len]]</f>
        <v>varchar_0_255</v>
      </c>
      <c r="B131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6" s="113">
        <f>VLOOKUP(A1316,DBMS_TYPE_SIZES[],2,FALSE)</f>
        <v>255</v>
      </c>
      <c r="D1316" s="113">
        <f>VLOOKUP(A1316,DBMS_TYPE_SIZES[],3,FALSE)</f>
        <v>255</v>
      </c>
      <c r="E1316" s="114">
        <f>VLOOKUP(A1316,DBMS_TYPE_SIZES[],4,FALSE)</f>
        <v>257</v>
      </c>
      <c r="F1316" t="s">
        <v>179</v>
      </c>
      <c r="G1316" t="s">
        <v>898</v>
      </c>
      <c r="H1316" t="s">
        <v>92</v>
      </c>
      <c r="I1316">
        <v>0</v>
      </c>
      <c r="J1316">
        <v>255</v>
      </c>
    </row>
    <row r="1317" spans="1:10">
      <c r="A1317" s="112" t="str">
        <f>COL_SIZES[[#This Row],[datatype]]&amp;"_"&amp;COL_SIZES[[#This Row],[column_prec]]&amp;"_"&amp;COL_SIZES[[#This Row],[col_len]]</f>
        <v>varchar_0_255</v>
      </c>
      <c r="B131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7" s="113">
        <f>VLOOKUP(A1317,DBMS_TYPE_SIZES[],2,FALSE)</f>
        <v>255</v>
      </c>
      <c r="D1317" s="113">
        <f>VLOOKUP(A1317,DBMS_TYPE_SIZES[],3,FALSE)</f>
        <v>255</v>
      </c>
      <c r="E1317" s="114">
        <f>VLOOKUP(A1317,DBMS_TYPE_SIZES[],4,FALSE)</f>
        <v>257</v>
      </c>
      <c r="F1317" t="s">
        <v>179</v>
      </c>
      <c r="G1317" t="s">
        <v>899</v>
      </c>
      <c r="H1317" t="s">
        <v>92</v>
      </c>
      <c r="I1317">
        <v>0</v>
      </c>
      <c r="J1317">
        <v>255</v>
      </c>
    </row>
    <row r="1318" spans="1:10">
      <c r="A1318" s="112" t="str">
        <f>COL_SIZES[[#This Row],[datatype]]&amp;"_"&amp;COL_SIZES[[#This Row],[column_prec]]&amp;"_"&amp;COL_SIZES[[#This Row],[col_len]]</f>
        <v>varchar_0_255</v>
      </c>
      <c r="B131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8" s="113">
        <f>VLOOKUP(A1318,DBMS_TYPE_SIZES[],2,FALSE)</f>
        <v>255</v>
      </c>
      <c r="D1318" s="113">
        <f>VLOOKUP(A1318,DBMS_TYPE_SIZES[],3,FALSE)</f>
        <v>255</v>
      </c>
      <c r="E1318" s="114">
        <f>VLOOKUP(A1318,DBMS_TYPE_SIZES[],4,FALSE)</f>
        <v>257</v>
      </c>
      <c r="F1318" t="s">
        <v>179</v>
      </c>
      <c r="G1318" t="s">
        <v>900</v>
      </c>
      <c r="H1318" t="s">
        <v>92</v>
      </c>
      <c r="I1318">
        <v>0</v>
      </c>
      <c r="J1318">
        <v>255</v>
      </c>
    </row>
    <row r="1319" spans="1:10">
      <c r="A1319" s="112" t="str">
        <f>COL_SIZES[[#This Row],[datatype]]&amp;"_"&amp;COL_SIZES[[#This Row],[column_prec]]&amp;"_"&amp;COL_SIZES[[#This Row],[col_len]]</f>
        <v>varchar_0_255</v>
      </c>
      <c r="B131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19" s="113">
        <f>VLOOKUP(A1319,DBMS_TYPE_SIZES[],2,FALSE)</f>
        <v>255</v>
      </c>
      <c r="D1319" s="113">
        <f>VLOOKUP(A1319,DBMS_TYPE_SIZES[],3,FALSE)</f>
        <v>255</v>
      </c>
      <c r="E1319" s="114">
        <f>VLOOKUP(A1319,DBMS_TYPE_SIZES[],4,FALSE)</f>
        <v>257</v>
      </c>
      <c r="F1319" t="s">
        <v>179</v>
      </c>
      <c r="G1319" t="s">
        <v>901</v>
      </c>
      <c r="H1319" t="s">
        <v>92</v>
      </c>
      <c r="I1319">
        <v>0</v>
      </c>
      <c r="J1319">
        <v>255</v>
      </c>
    </row>
    <row r="1320" spans="1:10">
      <c r="A1320" s="112" t="str">
        <f>COL_SIZES[[#This Row],[datatype]]&amp;"_"&amp;COL_SIZES[[#This Row],[column_prec]]&amp;"_"&amp;COL_SIZES[[#This Row],[col_len]]</f>
        <v>int_10_4</v>
      </c>
      <c r="B13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0" s="113">
        <f>VLOOKUP(A1320,DBMS_TYPE_SIZES[],2,FALSE)</f>
        <v>9</v>
      </c>
      <c r="D1320" s="113">
        <f>VLOOKUP(A1320,DBMS_TYPE_SIZES[],3,FALSE)</f>
        <v>4</v>
      </c>
      <c r="E1320" s="114">
        <f>VLOOKUP(A1320,DBMS_TYPE_SIZES[],4,FALSE)</f>
        <v>9</v>
      </c>
      <c r="F1320" t="s">
        <v>179</v>
      </c>
      <c r="G1320" t="s">
        <v>902</v>
      </c>
      <c r="H1320" t="s">
        <v>20</v>
      </c>
      <c r="I1320">
        <v>10</v>
      </c>
      <c r="J1320">
        <v>4</v>
      </c>
    </row>
    <row r="1321" spans="1:10">
      <c r="A1321" s="112" t="str">
        <f>COL_SIZES[[#This Row],[datatype]]&amp;"_"&amp;COL_SIZES[[#This Row],[column_prec]]&amp;"_"&amp;COL_SIZES[[#This Row],[col_len]]</f>
        <v>varchar_0_255</v>
      </c>
      <c r="B132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21" s="113">
        <f>VLOOKUP(A1321,DBMS_TYPE_SIZES[],2,FALSE)</f>
        <v>255</v>
      </c>
      <c r="D1321" s="113">
        <f>VLOOKUP(A1321,DBMS_TYPE_SIZES[],3,FALSE)</f>
        <v>255</v>
      </c>
      <c r="E1321" s="114">
        <f>VLOOKUP(A1321,DBMS_TYPE_SIZES[],4,FALSE)</f>
        <v>257</v>
      </c>
      <c r="F1321" t="s">
        <v>179</v>
      </c>
      <c r="G1321" t="s">
        <v>903</v>
      </c>
      <c r="H1321" t="s">
        <v>92</v>
      </c>
      <c r="I1321">
        <v>0</v>
      </c>
      <c r="J1321">
        <v>255</v>
      </c>
    </row>
    <row r="1322" spans="1:10">
      <c r="A1322" s="112" t="str">
        <f>COL_SIZES[[#This Row],[datatype]]&amp;"_"&amp;COL_SIZES[[#This Row],[column_prec]]&amp;"_"&amp;COL_SIZES[[#This Row],[col_len]]</f>
        <v>int_10_4</v>
      </c>
      <c r="B13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2" s="113">
        <f>VLOOKUP(A1322,DBMS_TYPE_SIZES[],2,FALSE)</f>
        <v>9</v>
      </c>
      <c r="D1322" s="113">
        <f>VLOOKUP(A1322,DBMS_TYPE_SIZES[],3,FALSE)</f>
        <v>4</v>
      </c>
      <c r="E1322" s="114">
        <f>VLOOKUP(A1322,DBMS_TYPE_SIZES[],4,FALSE)</f>
        <v>9</v>
      </c>
      <c r="F1322" t="s">
        <v>179</v>
      </c>
      <c r="G1322" t="s">
        <v>72</v>
      </c>
      <c r="H1322" t="s">
        <v>20</v>
      </c>
      <c r="I1322">
        <v>10</v>
      </c>
      <c r="J1322">
        <v>4</v>
      </c>
    </row>
    <row r="1323" spans="1:10">
      <c r="A1323" s="112" t="str">
        <f>COL_SIZES[[#This Row],[datatype]]&amp;"_"&amp;COL_SIZES[[#This Row],[column_prec]]&amp;"_"&amp;COL_SIZES[[#This Row],[col_len]]</f>
        <v>datetime_23_8</v>
      </c>
      <c r="B132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23" s="113">
        <f>VLOOKUP(A1323,DBMS_TYPE_SIZES[],2,FALSE)</f>
        <v>7</v>
      </c>
      <c r="D1323" s="113">
        <f>VLOOKUP(A1323,DBMS_TYPE_SIZES[],3,FALSE)</f>
        <v>8</v>
      </c>
      <c r="E1323" s="114">
        <f>VLOOKUP(A1323,DBMS_TYPE_SIZES[],4,FALSE)</f>
        <v>10</v>
      </c>
      <c r="F1323" t="s">
        <v>179</v>
      </c>
      <c r="G1323" t="s">
        <v>816</v>
      </c>
      <c r="H1323" t="s">
        <v>22</v>
      </c>
      <c r="I1323">
        <v>23</v>
      </c>
      <c r="J1323">
        <v>8</v>
      </c>
    </row>
    <row r="1324" spans="1:10">
      <c r="A1324" s="112" t="str">
        <f>COL_SIZES[[#This Row],[datatype]]&amp;"_"&amp;COL_SIZES[[#This Row],[column_prec]]&amp;"_"&amp;COL_SIZES[[#This Row],[col_len]]</f>
        <v>int_10_4</v>
      </c>
      <c r="B13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4" s="113">
        <f>VLOOKUP(A1324,DBMS_TYPE_SIZES[],2,FALSE)</f>
        <v>9</v>
      </c>
      <c r="D1324" s="113">
        <f>VLOOKUP(A1324,DBMS_TYPE_SIZES[],3,FALSE)</f>
        <v>4</v>
      </c>
      <c r="E1324" s="114">
        <f>VLOOKUP(A1324,DBMS_TYPE_SIZES[],4,FALSE)</f>
        <v>9</v>
      </c>
      <c r="F1324" t="s">
        <v>179</v>
      </c>
      <c r="G1324" t="s">
        <v>817</v>
      </c>
      <c r="H1324" t="s">
        <v>20</v>
      </c>
      <c r="I1324">
        <v>10</v>
      </c>
      <c r="J1324">
        <v>4</v>
      </c>
    </row>
    <row r="1325" spans="1:10">
      <c r="A1325" s="112" t="str">
        <f>COL_SIZES[[#This Row],[datatype]]&amp;"_"&amp;COL_SIZES[[#This Row],[column_prec]]&amp;"_"&amp;COL_SIZES[[#This Row],[col_len]]</f>
        <v>int_10_4</v>
      </c>
      <c r="B13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5" s="113">
        <f>VLOOKUP(A1325,DBMS_TYPE_SIZES[],2,FALSE)</f>
        <v>9</v>
      </c>
      <c r="D1325" s="113">
        <f>VLOOKUP(A1325,DBMS_TYPE_SIZES[],3,FALSE)</f>
        <v>4</v>
      </c>
      <c r="E1325" s="114">
        <f>VLOOKUP(A1325,DBMS_TYPE_SIZES[],4,FALSE)</f>
        <v>9</v>
      </c>
      <c r="F1325" t="s">
        <v>179</v>
      </c>
      <c r="G1325" t="s">
        <v>146</v>
      </c>
      <c r="H1325" t="s">
        <v>20</v>
      </c>
      <c r="I1325">
        <v>10</v>
      </c>
      <c r="J1325">
        <v>4</v>
      </c>
    </row>
    <row r="1326" spans="1:10">
      <c r="A1326" s="112" t="str">
        <f>COL_SIZES[[#This Row],[datatype]]&amp;"_"&amp;COL_SIZES[[#This Row],[column_prec]]&amp;"_"&amp;COL_SIZES[[#This Row],[col_len]]</f>
        <v>int_10_4</v>
      </c>
      <c r="B13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6" s="113">
        <f>VLOOKUP(A1326,DBMS_TYPE_SIZES[],2,FALSE)</f>
        <v>9</v>
      </c>
      <c r="D1326" s="113">
        <f>VLOOKUP(A1326,DBMS_TYPE_SIZES[],3,FALSE)</f>
        <v>4</v>
      </c>
      <c r="E1326" s="114">
        <f>VLOOKUP(A1326,DBMS_TYPE_SIZES[],4,FALSE)</f>
        <v>9</v>
      </c>
      <c r="F1326" t="s">
        <v>179</v>
      </c>
      <c r="G1326" t="s">
        <v>164</v>
      </c>
      <c r="H1326" t="s">
        <v>20</v>
      </c>
      <c r="I1326">
        <v>10</v>
      </c>
      <c r="J1326">
        <v>4</v>
      </c>
    </row>
    <row r="1327" spans="1:10">
      <c r="A1327" s="112" t="str">
        <f>COL_SIZES[[#This Row],[datatype]]&amp;"_"&amp;COL_SIZES[[#This Row],[column_prec]]&amp;"_"&amp;COL_SIZES[[#This Row],[col_len]]</f>
        <v>varchar_0_50</v>
      </c>
      <c r="B132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27" s="113">
        <f>VLOOKUP(A1327,DBMS_TYPE_SIZES[],2,FALSE)</f>
        <v>50</v>
      </c>
      <c r="D1327" s="113">
        <f>VLOOKUP(A1327,DBMS_TYPE_SIZES[],3,FALSE)</f>
        <v>50</v>
      </c>
      <c r="E1327" s="114">
        <f>VLOOKUP(A1327,DBMS_TYPE_SIZES[],4,FALSE)</f>
        <v>52</v>
      </c>
      <c r="F1327" t="s">
        <v>180</v>
      </c>
      <c r="G1327" t="s">
        <v>121</v>
      </c>
      <c r="H1327" t="s">
        <v>92</v>
      </c>
      <c r="I1327">
        <v>0</v>
      </c>
      <c r="J1327">
        <v>50</v>
      </c>
    </row>
    <row r="1328" spans="1:10">
      <c r="A1328" s="112" t="str">
        <f>COL_SIZES[[#This Row],[datatype]]&amp;"_"&amp;COL_SIZES[[#This Row],[column_prec]]&amp;"_"&amp;COL_SIZES[[#This Row],[col_len]]</f>
        <v>varchar_0_50</v>
      </c>
      <c r="B132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28" s="113">
        <f>VLOOKUP(A1328,DBMS_TYPE_SIZES[],2,FALSE)</f>
        <v>50</v>
      </c>
      <c r="D1328" s="113">
        <f>VLOOKUP(A1328,DBMS_TYPE_SIZES[],3,FALSE)</f>
        <v>50</v>
      </c>
      <c r="E1328" s="114">
        <f>VLOOKUP(A1328,DBMS_TYPE_SIZES[],4,FALSE)</f>
        <v>52</v>
      </c>
      <c r="F1328" t="s">
        <v>180</v>
      </c>
      <c r="G1328" t="s">
        <v>800</v>
      </c>
      <c r="H1328" t="s">
        <v>92</v>
      </c>
      <c r="I1328">
        <v>0</v>
      </c>
      <c r="J1328">
        <v>50</v>
      </c>
    </row>
    <row r="1329" spans="1:10">
      <c r="A1329" s="112" t="str">
        <f>COL_SIZES[[#This Row],[datatype]]&amp;"_"&amp;COL_SIZES[[#This Row],[column_prec]]&amp;"_"&amp;COL_SIZES[[#This Row],[col_len]]</f>
        <v>int_10_4</v>
      </c>
      <c r="B13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29" s="113">
        <f>VLOOKUP(A1329,DBMS_TYPE_SIZES[],2,FALSE)</f>
        <v>9</v>
      </c>
      <c r="D1329" s="113">
        <f>VLOOKUP(A1329,DBMS_TYPE_SIZES[],3,FALSE)</f>
        <v>4</v>
      </c>
      <c r="E1329" s="114">
        <f>VLOOKUP(A1329,DBMS_TYPE_SIZES[],4,FALSE)</f>
        <v>9</v>
      </c>
      <c r="F1329" t="s">
        <v>180</v>
      </c>
      <c r="G1329" t="s">
        <v>156</v>
      </c>
      <c r="H1329" t="s">
        <v>20</v>
      </c>
      <c r="I1329">
        <v>10</v>
      </c>
      <c r="J1329">
        <v>4</v>
      </c>
    </row>
    <row r="1330" spans="1:10">
      <c r="A1330" s="112" t="str">
        <f>COL_SIZES[[#This Row],[datatype]]&amp;"_"&amp;COL_SIZES[[#This Row],[column_prec]]&amp;"_"&amp;COL_SIZES[[#This Row],[col_len]]</f>
        <v>datetime_23_8</v>
      </c>
      <c r="B133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30" s="113">
        <f>VLOOKUP(A1330,DBMS_TYPE_SIZES[],2,FALSE)</f>
        <v>7</v>
      </c>
      <c r="D1330" s="113">
        <f>VLOOKUP(A1330,DBMS_TYPE_SIZES[],3,FALSE)</f>
        <v>8</v>
      </c>
      <c r="E1330" s="114">
        <f>VLOOKUP(A1330,DBMS_TYPE_SIZES[],4,FALSE)</f>
        <v>10</v>
      </c>
      <c r="F1330" t="s">
        <v>180</v>
      </c>
      <c r="G1330" t="s">
        <v>679</v>
      </c>
      <c r="H1330" t="s">
        <v>22</v>
      </c>
      <c r="I1330">
        <v>23</v>
      </c>
      <c r="J1330">
        <v>8</v>
      </c>
    </row>
    <row r="1331" spans="1:10">
      <c r="A1331" s="112" t="str">
        <f>COL_SIZES[[#This Row],[datatype]]&amp;"_"&amp;COL_SIZES[[#This Row],[column_prec]]&amp;"_"&amp;COL_SIZES[[#This Row],[col_len]]</f>
        <v>int_10_4</v>
      </c>
      <c r="B13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1" s="113">
        <f>VLOOKUP(A1331,DBMS_TYPE_SIZES[],2,FALSE)</f>
        <v>9</v>
      </c>
      <c r="D1331" s="113">
        <f>VLOOKUP(A1331,DBMS_TYPE_SIZES[],3,FALSE)</f>
        <v>4</v>
      </c>
      <c r="E1331" s="114">
        <f>VLOOKUP(A1331,DBMS_TYPE_SIZES[],4,FALSE)</f>
        <v>9</v>
      </c>
      <c r="F1331" t="s">
        <v>180</v>
      </c>
      <c r="G1331" t="s">
        <v>802</v>
      </c>
      <c r="H1331" t="s">
        <v>20</v>
      </c>
      <c r="I1331">
        <v>10</v>
      </c>
      <c r="J1331">
        <v>4</v>
      </c>
    </row>
    <row r="1332" spans="1:10">
      <c r="A1332" s="112" t="str">
        <f>COL_SIZES[[#This Row],[datatype]]&amp;"_"&amp;COL_SIZES[[#This Row],[column_prec]]&amp;"_"&amp;COL_SIZES[[#This Row],[col_len]]</f>
        <v>int_10_4</v>
      </c>
      <c r="B13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2" s="113">
        <f>VLOOKUP(A1332,DBMS_TYPE_SIZES[],2,FALSE)</f>
        <v>9</v>
      </c>
      <c r="D1332" s="113">
        <f>VLOOKUP(A1332,DBMS_TYPE_SIZES[],3,FALSE)</f>
        <v>4</v>
      </c>
      <c r="E1332" s="114">
        <f>VLOOKUP(A1332,DBMS_TYPE_SIZES[],4,FALSE)</f>
        <v>9</v>
      </c>
      <c r="F1332" t="s">
        <v>180</v>
      </c>
      <c r="G1332" t="s">
        <v>154</v>
      </c>
      <c r="H1332" t="s">
        <v>20</v>
      </c>
      <c r="I1332">
        <v>10</v>
      </c>
      <c r="J1332">
        <v>4</v>
      </c>
    </row>
    <row r="1333" spans="1:10">
      <c r="A1333" s="112" t="str">
        <f>COL_SIZES[[#This Row],[datatype]]&amp;"_"&amp;COL_SIZES[[#This Row],[column_prec]]&amp;"_"&amp;COL_SIZES[[#This Row],[col_len]]</f>
        <v>int_10_4</v>
      </c>
      <c r="B13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3" s="113">
        <f>VLOOKUP(A1333,DBMS_TYPE_SIZES[],2,FALSE)</f>
        <v>9</v>
      </c>
      <c r="D1333" s="113">
        <f>VLOOKUP(A1333,DBMS_TYPE_SIZES[],3,FALSE)</f>
        <v>4</v>
      </c>
      <c r="E1333" s="114">
        <f>VLOOKUP(A1333,DBMS_TYPE_SIZES[],4,FALSE)</f>
        <v>9</v>
      </c>
      <c r="F1333" t="s">
        <v>180</v>
      </c>
      <c r="G1333" t="s">
        <v>89</v>
      </c>
      <c r="H1333" t="s">
        <v>20</v>
      </c>
      <c r="I1333">
        <v>10</v>
      </c>
      <c r="J1333">
        <v>4</v>
      </c>
    </row>
    <row r="1334" spans="1:10">
      <c r="A1334" s="112" t="str">
        <f>COL_SIZES[[#This Row],[datatype]]&amp;"_"&amp;COL_SIZES[[#This Row],[column_prec]]&amp;"_"&amp;COL_SIZES[[#This Row],[col_len]]</f>
        <v>varchar_0_255</v>
      </c>
      <c r="B133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34" s="113">
        <f>VLOOKUP(A1334,DBMS_TYPE_SIZES[],2,FALSE)</f>
        <v>255</v>
      </c>
      <c r="D1334" s="113">
        <f>VLOOKUP(A1334,DBMS_TYPE_SIZES[],3,FALSE)</f>
        <v>255</v>
      </c>
      <c r="E1334" s="114">
        <f>VLOOKUP(A1334,DBMS_TYPE_SIZES[],4,FALSE)</f>
        <v>257</v>
      </c>
      <c r="F1334" t="s">
        <v>180</v>
      </c>
      <c r="G1334" t="s">
        <v>892</v>
      </c>
      <c r="H1334" t="s">
        <v>92</v>
      </c>
      <c r="I1334">
        <v>0</v>
      </c>
      <c r="J1334">
        <v>255</v>
      </c>
    </row>
    <row r="1335" spans="1:10">
      <c r="A1335" s="112" t="str">
        <f>COL_SIZES[[#This Row],[datatype]]&amp;"_"&amp;COL_SIZES[[#This Row],[column_prec]]&amp;"_"&amp;COL_SIZES[[#This Row],[col_len]]</f>
        <v>int_10_4</v>
      </c>
      <c r="B13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5" s="113">
        <f>VLOOKUP(A1335,DBMS_TYPE_SIZES[],2,FALSE)</f>
        <v>9</v>
      </c>
      <c r="D1335" s="113">
        <f>VLOOKUP(A1335,DBMS_TYPE_SIZES[],3,FALSE)</f>
        <v>4</v>
      </c>
      <c r="E1335" s="114">
        <f>VLOOKUP(A1335,DBMS_TYPE_SIZES[],4,FALSE)</f>
        <v>9</v>
      </c>
      <c r="F1335" t="s">
        <v>180</v>
      </c>
      <c r="G1335" t="s">
        <v>893</v>
      </c>
      <c r="H1335" t="s">
        <v>20</v>
      </c>
      <c r="I1335">
        <v>10</v>
      </c>
      <c r="J1335">
        <v>4</v>
      </c>
    </row>
    <row r="1336" spans="1:10">
      <c r="A1336" s="112" t="str">
        <f>COL_SIZES[[#This Row],[datatype]]&amp;"_"&amp;COL_SIZES[[#This Row],[column_prec]]&amp;"_"&amp;COL_SIZES[[#This Row],[col_len]]</f>
        <v>int_10_4</v>
      </c>
      <c r="B13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6" s="113">
        <f>VLOOKUP(A1336,DBMS_TYPE_SIZES[],2,FALSE)</f>
        <v>9</v>
      </c>
      <c r="D1336" s="113">
        <f>VLOOKUP(A1336,DBMS_TYPE_SIZES[],3,FALSE)</f>
        <v>4</v>
      </c>
      <c r="E1336" s="114">
        <f>VLOOKUP(A1336,DBMS_TYPE_SIZES[],4,FALSE)</f>
        <v>9</v>
      </c>
      <c r="F1336" t="s">
        <v>180</v>
      </c>
      <c r="G1336" t="s">
        <v>894</v>
      </c>
      <c r="H1336" t="s">
        <v>20</v>
      </c>
      <c r="I1336">
        <v>10</v>
      </c>
      <c r="J1336">
        <v>4</v>
      </c>
    </row>
    <row r="1337" spans="1:10">
      <c r="A1337" s="112" t="str">
        <f>COL_SIZES[[#This Row],[datatype]]&amp;"_"&amp;COL_SIZES[[#This Row],[column_prec]]&amp;"_"&amp;COL_SIZES[[#This Row],[col_len]]</f>
        <v>int_10_4</v>
      </c>
      <c r="B13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7" s="113">
        <f>VLOOKUP(A1337,DBMS_TYPE_SIZES[],2,FALSE)</f>
        <v>9</v>
      </c>
      <c r="D1337" s="113">
        <f>VLOOKUP(A1337,DBMS_TYPE_SIZES[],3,FALSE)</f>
        <v>4</v>
      </c>
      <c r="E1337" s="114">
        <f>VLOOKUP(A1337,DBMS_TYPE_SIZES[],4,FALSE)</f>
        <v>9</v>
      </c>
      <c r="F1337" t="s">
        <v>180</v>
      </c>
      <c r="G1337" t="s">
        <v>688</v>
      </c>
      <c r="H1337" t="s">
        <v>20</v>
      </c>
      <c r="I1337">
        <v>10</v>
      </c>
      <c r="J1337">
        <v>4</v>
      </c>
    </row>
    <row r="1338" spans="1:10">
      <c r="A1338" s="112" t="str">
        <f>COL_SIZES[[#This Row],[datatype]]&amp;"_"&amp;COL_SIZES[[#This Row],[column_prec]]&amp;"_"&amp;COL_SIZES[[#This Row],[col_len]]</f>
        <v>int_10_4</v>
      </c>
      <c r="B13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8" s="113">
        <f>VLOOKUP(A1338,DBMS_TYPE_SIZES[],2,FALSE)</f>
        <v>9</v>
      </c>
      <c r="D1338" s="113">
        <f>VLOOKUP(A1338,DBMS_TYPE_SIZES[],3,FALSE)</f>
        <v>4</v>
      </c>
      <c r="E1338" s="114">
        <f>VLOOKUP(A1338,DBMS_TYPE_SIZES[],4,FALSE)</f>
        <v>9</v>
      </c>
      <c r="F1338" t="s">
        <v>180</v>
      </c>
      <c r="G1338" t="s">
        <v>225</v>
      </c>
      <c r="H1338" t="s">
        <v>20</v>
      </c>
      <c r="I1338">
        <v>10</v>
      </c>
      <c r="J1338">
        <v>4</v>
      </c>
    </row>
    <row r="1339" spans="1:10">
      <c r="A1339" s="112" t="str">
        <f>COL_SIZES[[#This Row],[datatype]]&amp;"_"&amp;COL_SIZES[[#This Row],[column_prec]]&amp;"_"&amp;COL_SIZES[[#This Row],[col_len]]</f>
        <v>int_10_4</v>
      </c>
      <c r="B13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39" s="113">
        <f>VLOOKUP(A1339,DBMS_TYPE_SIZES[],2,FALSE)</f>
        <v>9</v>
      </c>
      <c r="D1339" s="113">
        <f>VLOOKUP(A1339,DBMS_TYPE_SIZES[],3,FALSE)</f>
        <v>4</v>
      </c>
      <c r="E1339" s="114">
        <f>VLOOKUP(A1339,DBMS_TYPE_SIZES[],4,FALSE)</f>
        <v>9</v>
      </c>
      <c r="F1339" t="s">
        <v>180</v>
      </c>
      <c r="G1339" t="s">
        <v>803</v>
      </c>
      <c r="H1339" t="s">
        <v>20</v>
      </c>
      <c r="I1339">
        <v>10</v>
      </c>
      <c r="J1339">
        <v>4</v>
      </c>
    </row>
    <row r="1340" spans="1:10">
      <c r="A1340" s="112" t="str">
        <f>COL_SIZES[[#This Row],[datatype]]&amp;"_"&amp;COL_SIZES[[#This Row],[column_prec]]&amp;"_"&amp;COL_SIZES[[#This Row],[col_len]]</f>
        <v>int_10_4</v>
      </c>
      <c r="B13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0" s="113">
        <f>VLOOKUP(A1340,DBMS_TYPE_SIZES[],2,FALSE)</f>
        <v>9</v>
      </c>
      <c r="D1340" s="113">
        <f>VLOOKUP(A1340,DBMS_TYPE_SIZES[],3,FALSE)</f>
        <v>4</v>
      </c>
      <c r="E1340" s="114">
        <f>VLOOKUP(A1340,DBMS_TYPE_SIZES[],4,FALSE)</f>
        <v>9</v>
      </c>
      <c r="F1340" t="s">
        <v>180</v>
      </c>
      <c r="G1340" t="s">
        <v>804</v>
      </c>
      <c r="H1340" t="s">
        <v>20</v>
      </c>
      <c r="I1340">
        <v>10</v>
      </c>
      <c r="J1340">
        <v>4</v>
      </c>
    </row>
    <row r="1341" spans="1:10">
      <c r="A1341" s="112" t="str">
        <f>COL_SIZES[[#This Row],[datatype]]&amp;"_"&amp;COL_SIZES[[#This Row],[column_prec]]&amp;"_"&amp;COL_SIZES[[#This Row],[col_len]]</f>
        <v>int_10_4</v>
      </c>
      <c r="B13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1" s="113">
        <f>VLOOKUP(A1341,DBMS_TYPE_SIZES[],2,FALSE)</f>
        <v>9</v>
      </c>
      <c r="D1341" s="113">
        <f>VLOOKUP(A1341,DBMS_TYPE_SIZES[],3,FALSE)</f>
        <v>4</v>
      </c>
      <c r="E1341" s="114">
        <f>VLOOKUP(A1341,DBMS_TYPE_SIZES[],4,FALSE)</f>
        <v>9</v>
      </c>
      <c r="F1341" t="s">
        <v>180</v>
      </c>
      <c r="G1341" t="s">
        <v>152</v>
      </c>
      <c r="H1341" t="s">
        <v>20</v>
      </c>
      <c r="I1341">
        <v>10</v>
      </c>
      <c r="J1341">
        <v>4</v>
      </c>
    </row>
    <row r="1342" spans="1:10">
      <c r="A1342" s="112" t="str">
        <f>COL_SIZES[[#This Row],[datatype]]&amp;"_"&amp;COL_SIZES[[#This Row],[column_prec]]&amp;"_"&amp;COL_SIZES[[#This Row],[col_len]]</f>
        <v>varchar_0_255</v>
      </c>
      <c r="B134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42" s="113">
        <f>VLOOKUP(A1342,DBMS_TYPE_SIZES[],2,FALSE)</f>
        <v>255</v>
      </c>
      <c r="D1342" s="113">
        <f>VLOOKUP(A1342,DBMS_TYPE_SIZES[],3,FALSE)</f>
        <v>255</v>
      </c>
      <c r="E1342" s="114">
        <f>VLOOKUP(A1342,DBMS_TYPE_SIZES[],4,FALSE)</f>
        <v>257</v>
      </c>
      <c r="F1342" t="s">
        <v>180</v>
      </c>
      <c r="G1342" t="s">
        <v>805</v>
      </c>
      <c r="H1342" t="s">
        <v>92</v>
      </c>
      <c r="I1342">
        <v>0</v>
      </c>
      <c r="J1342">
        <v>255</v>
      </c>
    </row>
    <row r="1343" spans="1:10">
      <c r="A1343" s="112" t="str">
        <f>COL_SIZES[[#This Row],[datatype]]&amp;"_"&amp;COL_SIZES[[#This Row],[column_prec]]&amp;"_"&amp;COL_SIZES[[#This Row],[col_len]]</f>
        <v>varchar_0_255</v>
      </c>
      <c r="B134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43" s="113">
        <f>VLOOKUP(A1343,DBMS_TYPE_SIZES[],2,FALSE)</f>
        <v>255</v>
      </c>
      <c r="D1343" s="113">
        <f>VLOOKUP(A1343,DBMS_TYPE_SIZES[],3,FALSE)</f>
        <v>255</v>
      </c>
      <c r="E1343" s="114">
        <f>VLOOKUP(A1343,DBMS_TYPE_SIZES[],4,FALSE)</f>
        <v>257</v>
      </c>
      <c r="F1343" t="s">
        <v>180</v>
      </c>
      <c r="G1343" t="s">
        <v>806</v>
      </c>
      <c r="H1343" t="s">
        <v>92</v>
      </c>
      <c r="I1343">
        <v>0</v>
      </c>
      <c r="J1343">
        <v>255</v>
      </c>
    </row>
    <row r="1344" spans="1:10">
      <c r="A1344" s="112" t="str">
        <f>COL_SIZES[[#This Row],[datatype]]&amp;"_"&amp;COL_SIZES[[#This Row],[column_prec]]&amp;"_"&amp;COL_SIZES[[#This Row],[col_len]]</f>
        <v>int_10_4</v>
      </c>
      <c r="B13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4" s="113">
        <f>VLOOKUP(A1344,DBMS_TYPE_SIZES[],2,FALSE)</f>
        <v>9</v>
      </c>
      <c r="D1344" s="113">
        <f>VLOOKUP(A1344,DBMS_TYPE_SIZES[],3,FALSE)</f>
        <v>4</v>
      </c>
      <c r="E1344" s="114">
        <f>VLOOKUP(A1344,DBMS_TYPE_SIZES[],4,FALSE)</f>
        <v>9</v>
      </c>
      <c r="F1344" t="s">
        <v>180</v>
      </c>
      <c r="G1344" t="s">
        <v>807</v>
      </c>
      <c r="H1344" t="s">
        <v>20</v>
      </c>
      <c r="I1344">
        <v>10</v>
      </c>
      <c r="J1344">
        <v>4</v>
      </c>
    </row>
    <row r="1345" spans="1:10">
      <c r="A1345" s="112" t="str">
        <f>COL_SIZES[[#This Row],[datatype]]&amp;"_"&amp;COL_SIZES[[#This Row],[column_prec]]&amp;"_"&amp;COL_SIZES[[#This Row],[col_len]]</f>
        <v>bigint_19_8</v>
      </c>
      <c r="B13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45" s="113">
        <f>VLOOKUP(A1345,DBMS_TYPE_SIZES[],2,FALSE)</f>
        <v>9</v>
      </c>
      <c r="D1345" s="113">
        <f>VLOOKUP(A1345,DBMS_TYPE_SIZES[],3,FALSE)</f>
        <v>8</v>
      </c>
      <c r="E1345" s="114">
        <f>VLOOKUP(A1345,DBMS_TYPE_SIZES[],4,FALSE)</f>
        <v>9</v>
      </c>
      <c r="F1345" t="s">
        <v>180</v>
      </c>
      <c r="G1345" t="s">
        <v>122</v>
      </c>
      <c r="H1345" t="s">
        <v>19</v>
      </c>
      <c r="I1345">
        <v>19</v>
      </c>
      <c r="J1345">
        <v>8</v>
      </c>
    </row>
    <row r="1346" spans="1:10">
      <c r="A1346" s="112" t="str">
        <f>COL_SIZES[[#This Row],[datatype]]&amp;"_"&amp;COL_SIZES[[#This Row],[column_prec]]&amp;"_"&amp;COL_SIZES[[#This Row],[col_len]]</f>
        <v>int_10_4</v>
      </c>
      <c r="B13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6" s="113">
        <f>VLOOKUP(A1346,DBMS_TYPE_SIZES[],2,FALSE)</f>
        <v>9</v>
      </c>
      <c r="D1346" s="113">
        <f>VLOOKUP(A1346,DBMS_TYPE_SIZES[],3,FALSE)</f>
        <v>4</v>
      </c>
      <c r="E1346" s="114">
        <f>VLOOKUP(A1346,DBMS_TYPE_SIZES[],4,FALSE)</f>
        <v>9</v>
      </c>
      <c r="F1346" t="s">
        <v>180</v>
      </c>
      <c r="G1346" t="s">
        <v>123</v>
      </c>
      <c r="H1346" t="s">
        <v>20</v>
      </c>
      <c r="I1346">
        <v>10</v>
      </c>
      <c r="J1346">
        <v>4</v>
      </c>
    </row>
    <row r="1347" spans="1:10">
      <c r="A1347" s="112" t="str">
        <f>COL_SIZES[[#This Row],[datatype]]&amp;"_"&amp;COL_SIZES[[#This Row],[column_prec]]&amp;"_"&amp;COL_SIZES[[#This Row],[col_len]]</f>
        <v>int_10_4</v>
      </c>
      <c r="B13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47" s="113">
        <f>VLOOKUP(A1347,DBMS_TYPE_SIZES[],2,FALSE)</f>
        <v>9</v>
      </c>
      <c r="D1347" s="113">
        <f>VLOOKUP(A1347,DBMS_TYPE_SIZES[],3,FALSE)</f>
        <v>4</v>
      </c>
      <c r="E1347" s="114">
        <f>VLOOKUP(A1347,DBMS_TYPE_SIZES[],4,FALSE)</f>
        <v>9</v>
      </c>
      <c r="F1347" t="s">
        <v>180</v>
      </c>
      <c r="G1347" t="s">
        <v>808</v>
      </c>
      <c r="H1347" t="s">
        <v>20</v>
      </c>
      <c r="I1347">
        <v>10</v>
      </c>
      <c r="J1347">
        <v>4</v>
      </c>
    </row>
    <row r="1348" spans="1:10">
      <c r="A1348" s="112" t="str">
        <f>COL_SIZES[[#This Row],[datatype]]&amp;"_"&amp;COL_SIZES[[#This Row],[column_prec]]&amp;"_"&amp;COL_SIZES[[#This Row],[col_len]]</f>
        <v>datetime_23_8</v>
      </c>
      <c r="B13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48" s="113">
        <f>VLOOKUP(A1348,DBMS_TYPE_SIZES[],2,FALSE)</f>
        <v>7</v>
      </c>
      <c r="D1348" s="113">
        <f>VLOOKUP(A1348,DBMS_TYPE_SIZES[],3,FALSE)</f>
        <v>8</v>
      </c>
      <c r="E1348" s="114">
        <f>VLOOKUP(A1348,DBMS_TYPE_SIZES[],4,FALSE)</f>
        <v>10</v>
      </c>
      <c r="F1348" t="s">
        <v>180</v>
      </c>
      <c r="G1348" t="s">
        <v>809</v>
      </c>
      <c r="H1348" t="s">
        <v>22</v>
      </c>
      <c r="I1348">
        <v>23</v>
      </c>
      <c r="J1348">
        <v>8</v>
      </c>
    </row>
    <row r="1349" spans="1:10">
      <c r="A1349" s="112" t="str">
        <f>COL_SIZES[[#This Row],[datatype]]&amp;"_"&amp;COL_SIZES[[#This Row],[column_prec]]&amp;"_"&amp;COL_SIZES[[#This Row],[col_len]]</f>
        <v>bigint_19_8</v>
      </c>
      <c r="B134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49" s="113">
        <f>VLOOKUP(A1349,DBMS_TYPE_SIZES[],2,FALSE)</f>
        <v>9</v>
      </c>
      <c r="D1349" s="113">
        <f>VLOOKUP(A1349,DBMS_TYPE_SIZES[],3,FALSE)</f>
        <v>8</v>
      </c>
      <c r="E1349" s="114">
        <f>VLOOKUP(A1349,DBMS_TYPE_SIZES[],4,FALSE)</f>
        <v>9</v>
      </c>
      <c r="F1349" t="s">
        <v>180</v>
      </c>
      <c r="G1349" t="s">
        <v>124</v>
      </c>
      <c r="H1349" t="s">
        <v>19</v>
      </c>
      <c r="I1349">
        <v>19</v>
      </c>
      <c r="J1349">
        <v>8</v>
      </c>
    </row>
    <row r="1350" spans="1:10">
      <c r="A1350" s="112" t="str">
        <f>COL_SIZES[[#This Row],[datatype]]&amp;"_"&amp;COL_SIZES[[#This Row],[column_prec]]&amp;"_"&amp;COL_SIZES[[#This Row],[col_len]]</f>
        <v>numeric_16_9</v>
      </c>
      <c r="B135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350" s="113">
        <f>VLOOKUP(A1350,DBMS_TYPE_SIZES[],2,FALSE)</f>
        <v>9</v>
      </c>
      <c r="D1350" s="113">
        <f>VLOOKUP(A1350,DBMS_TYPE_SIZES[],3,FALSE)</f>
        <v>9</v>
      </c>
      <c r="E1350" s="114">
        <f>VLOOKUP(A1350,DBMS_TYPE_SIZES[],4,FALSE)</f>
        <v>9</v>
      </c>
      <c r="F1350" t="s">
        <v>180</v>
      </c>
      <c r="G1350" t="s">
        <v>102</v>
      </c>
      <c r="H1350" t="s">
        <v>67</v>
      </c>
      <c r="I1350">
        <v>16</v>
      </c>
      <c r="J1350">
        <v>9</v>
      </c>
    </row>
    <row r="1351" spans="1:10">
      <c r="A1351" s="112" t="str">
        <f>COL_SIZES[[#This Row],[datatype]]&amp;"_"&amp;COL_SIZES[[#This Row],[column_prec]]&amp;"_"&amp;COL_SIZES[[#This Row],[col_len]]</f>
        <v>varchar_0_50</v>
      </c>
      <c r="B135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51" s="113">
        <f>VLOOKUP(A1351,DBMS_TYPE_SIZES[],2,FALSE)</f>
        <v>50</v>
      </c>
      <c r="D1351" s="113">
        <f>VLOOKUP(A1351,DBMS_TYPE_SIZES[],3,FALSE)</f>
        <v>50</v>
      </c>
      <c r="E1351" s="114">
        <f>VLOOKUP(A1351,DBMS_TYPE_SIZES[],4,FALSE)</f>
        <v>52</v>
      </c>
      <c r="F1351" t="s">
        <v>180</v>
      </c>
      <c r="G1351" t="s">
        <v>130</v>
      </c>
      <c r="H1351" t="s">
        <v>92</v>
      </c>
      <c r="I1351">
        <v>0</v>
      </c>
      <c r="J1351">
        <v>50</v>
      </c>
    </row>
    <row r="1352" spans="1:10">
      <c r="A1352" s="112" t="str">
        <f>COL_SIZES[[#This Row],[datatype]]&amp;"_"&amp;COL_SIZES[[#This Row],[column_prec]]&amp;"_"&amp;COL_SIZES[[#This Row],[col_len]]</f>
        <v>varchar_0_50</v>
      </c>
      <c r="B135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52" s="113">
        <f>VLOOKUP(A1352,DBMS_TYPE_SIZES[],2,FALSE)</f>
        <v>50</v>
      </c>
      <c r="D1352" s="113">
        <f>VLOOKUP(A1352,DBMS_TYPE_SIZES[],3,FALSE)</f>
        <v>50</v>
      </c>
      <c r="E1352" s="114">
        <f>VLOOKUP(A1352,DBMS_TYPE_SIZES[],4,FALSE)</f>
        <v>52</v>
      </c>
      <c r="F1352" t="s">
        <v>180</v>
      </c>
      <c r="G1352" t="s">
        <v>143</v>
      </c>
      <c r="H1352" t="s">
        <v>92</v>
      </c>
      <c r="I1352">
        <v>0</v>
      </c>
      <c r="J1352">
        <v>50</v>
      </c>
    </row>
    <row r="1353" spans="1:10">
      <c r="A1353" s="112" t="str">
        <f>COL_SIZES[[#This Row],[datatype]]&amp;"_"&amp;COL_SIZES[[#This Row],[column_prec]]&amp;"_"&amp;COL_SIZES[[#This Row],[col_len]]</f>
        <v>int_10_4</v>
      </c>
      <c r="B13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53" s="113">
        <f>VLOOKUP(A1353,DBMS_TYPE_SIZES[],2,FALSE)</f>
        <v>9</v>
      </c>
      <c r="D1353" s="113">
        <f>VLOOKUP(A1353,DBMS_TYPE_SIZES[],3,FALSE)</f>
        <v>4</v>
      </c>
      <c r="E1353" s="114">
        <f>VLOOKUP(A1353,DBMS_TYPE_SIZES[],4,FALSE)</f>
        <v>9</v>
      </c>
      <c r="F1353" t="s">
        <v>180</v>
      </c>
      <c r="G1353" t="s">
        <v>895</v>
      </c>
      <c r="H1353" t="s">
        <v>20</v>
      </c>
      <c r="I1353">
        <v>10</v>
      </c>
      <c r="J1353">
        <v>4</v>
      </c>
    </row>
    <row r="1354" spans="1:10">
      <c r="A1354" s="112" t="str">
        <f>COL_SIZES[[#This Row],[datatype]]&amp;"_"&amp;COL_SIZES[[#This Row],[column_prec]]&amp;"_"&amp;COL_SIZES[[#This Row],[col_len]]</f>
        <v>varchar_0_255</v>
      </c>
      <c r="B135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4" s="113">
        <f>VLOOKUP(A1354,DBMS_TYPE_SIZES[],2,FALSE)</f>
        <v>255</v>
      </c>
      <c r="D1354" s="113">
        <f>VLOOKUP(A1354,DBMS_TYPE_SIZES[],3,FALSE)</f>
        <v>255</v>
      </c>
      <c r="E1354" s="114">
        <f>VLOOKUP(A1354,DBMS_TYPE_SIZES[],4,FALSE)</f>
        <v>257</v>
      </c>
      <c r="F1354" t="s">
        <v>180</v>
      </c>
      <c r="G1354" t="s">
        <v>896</v>
      </c>
      <c r="H1354" t="s">
        <v>92</v>
      </c>
      <c r="I1354">
        <v>0</v>
      </c>
      <c r="J1354">
        <v>255</v>
      </c>
    </row>
    <row r="1355" spans="1:10">
      <c r="A1355" s="112" t="str">
        <f>COL_SIZES[[#This Row],[datatype]]&amp;"_"&amp;COL_SIZES[[#This Row],[column_prec]]&amp;"_"&amp;COL_SIZES[[#This Row],[col_len]]</f>
        <v>varchar_0_255</v>
      </c>
      <c r="B135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5" s="113">
        <f>VLOOKUP(A1355,DBMS_TYPE_SIZES[],2,FALSE)</f>
        <v>255</v>
      </c>
      <c r="D1355" s="113">
        <f>VLOOKUP(A1355,DBMS_TYPE_SIZES[],3,FALSE)</f>
        <v>255</v>
      </c>
      <c r="E1355" s="114">
        <f>VLOOKUP(A1355,DBMS_TYPE_SIZES[],4,FALSE)</f>
        <v>257</v>
      </c>
      <c r="F1355" t="s">
        <v>180</v>
      </c>
      <c r="G1355" t="s">
        <v>897</v>
      </c>
      <c r="H1355" t="s">
        <v>92</v>
      </c>
      <c r="I1355">
        <v>0</v>
      </c>
      <c r="J1355">
        <v>255</v>
      </c>
    </row>
    <row r="1356" spans="1:10">
      <c r="A1356" s="112" t="str">
        <f>COL_SIZES[[#This Row],[datatype]]&amp;"_"&amp;COL_SIZES[[#This Row],[column_prec]]&amp;"_"&amp;COL_SIZES[[#This Row],[col_len]]</f>
        <v>varchar_0_255</v>
      </c>
      <c r="B135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6" s="113">
        <f>VLOOKUP(A1356,DBMS_TYPE_SIZES[],2,FALSE)</f>
        <v>255</v>
      </c>
      <c r="D1356" s="113">
        <f>VLOOKUP(A1356,DBMS_TYPE_SIZES[],3,FALSE)</f>
        <v>255</v>
      </c>
      <c r="E1356" s="114">
        <f>VLOOKUP(A1356,DBMS_TYPE_SIZES[],4,FALSE)</f>
        <v>257</v>
      </c>
      <c r="F1356" t="s">
        <v>180</v>
      </c>
      <c r="G1356" t="s">
        <v>898</v>
      </c>
      <c r="H1356" t="s">
        <v>92</v>
      </c>
      <c r="I1356">
        <v>0</v>
      </c>
      <c r="J1356">
        <v>255</v>
      </c>
    </row>
    <row r="1357" spans="1:10">
      <c r="A1357" s="112" t="str">
        <f>COL_SIZES[[#This Row],[datatype]]&amp;"_"&amp;COL_SIZES[[#This Row],[column_prec]]&amp;"_"&amp;COL_SIZES[[#This Row],[col_len]]</f>
        <v>varchar_0_255</v>
      </c>
      <c r="B135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7" s="113">
        <f>VLOOKUP(A1357,DBMS_TYPE_SIZES[],2,FALSE)</f>
        <v>255</v>
      </c>
      <c r="D1357" s="113">
        <f>VLOOKUP(A1357,DBMS_TYPE_SIZES[],3,FALSE)</f>
        <v>255</v>
      </c>
      <c r="E1357" s="114">
        <f>VLOOKUP(A1357,DBMS_TYPE_SIZES[],4,FALSE)</f>
        <v>257</v>
      </c>
      <c r="F1357" t="s">
        <v>180</v>
      </c>
      <c r="G1357" t="s">
        <v>899</v>
      </c>
      <c r="H1357" t="s">
        <v>92</v>
      </c>
      <c r="I1357">
        <v>0</v>
      </c>
      <c r="J1357">
        <v>255</v>
      </c>
    </row>
    <row r="1358" spans="1:10">
      <c r="A1358" s="112" t="str">
        <f>COL_SIZES[[#This Row],[datatype]]&amp;"_"&amp;COL_SIZES[[#This Row],[column_prec]]&amp;"_"&amp;COL_SIZES[[#This Row],[col_len]]</f>
        <v>varchar_0_255</v>
      </c>
      <c r="B135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8" s="113">
        <f>VLOOKUP(A1358,DBMS_TYPE_SIZES[],2,FALSE)</f>
        <v>255</v>
      </c>
      <c r="D1358" s="113">
        <f>VLOOKUP(A1358,DBMS_TYPE_SIZES[],3,FALSE)</f>
        <v>255</v>
      </c>
      <c r="E1358" s="114">
        <f>VLOOKUP(A1358,DBMS_TYPE_SIZES[],4,FALSE)</f>
        <v>257</v>
      </c>
      <c r="F1358" t="s">
        <v>180</v>
      </c>
      <c r="G1358" t="s">
        <v>900</v>
      </c>
      <c r="H1358" t="s">
        <v>92</v>
      </c>
      <c r="I1358">
        <v>0</v>
      </c>
      <c r="J1358">
        <v>255</v>
      </c>
    </row>
    <row r="1359" spans="1:10">
      <c r="A1359" s="112" t="str">
        <f>COL_SIZES[[#This Row],[datatype]]&amp;"_"&amp;COL_SIZES[[#This Row],[column_prec]]&amp;"_"&amp;COL_SIZES[[#This Row],[col_len]]</f>
        <v>varchar_0_255</v>
      </c>
      <c r="B135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59" s="113">
        <f>VLOOKUP(A1359,DBMS_TYPE_SIZES[],2,FALSE)</f>
        <v>255</v>
      </c>
      <c r="D1359" s="113">
        <f>VLOOKUP(A1359,DBMS_TYPE_SIZES[],3,FALSE)</f>
        <v>255</v>
      </c>
      <c r="E1359" s="114">
        <f>VLOOKUP(A1359,DBMS_TYPE_SIZES[],4,FALSE)</f>
        <v>257</v>
      </c>
      <c r="F1359" t="s">
        <v>180</v>
      </c>
      <c r="G1359" t="s">
        <v>901</v>
      </c>
      <c r="H1359" t="s">
        <v>92</v>
      </c>
      <c r="I1359">
        <v>0</v>
      </c>
      <c r="J1359">
        <v>255</v>
      </c>
    </row>
    <row r="1360" spans="1:10">
      <c r="A1360" s="112" t="str">
        <f>COL_SIZES[[#This Row],[datatype]]&amp;"_"&amp;COL_SIZES[[#This Row],[column_prec]]&amp;"_"&amp;COL_SIZES[[#This Row],[col_len]]</f>
        <v>int_10_4</v>
      </c>
      <c r="B13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0" s="113">
        <f>VLOOKUP(A1360,DBMS_TYPE_SIZES[],2,FALSE)</f>
        <v>9</v>
      </c>
      <c r="D1360" s="113">
        <f>VLOOKUP(A1360,DBMS_TYPE_SIZES[],3,FALSE)</f>
        <v>4</v>
      </c>
      <c r="E1360" s="114">
        <f>VLOOKUP(A1360,DBMS_TYPE_SIZES[],4,FALSE)</f>
        <v>9</v>
      </c>
      <c r="F1360" t="s">
        <v>180</v>
      </c>
      <c r="G1360" t="s">
        <v>902</v>
      </c>
      <c r="H1360" t="s">
        <v>20</v>
      </c>
      <c r="I1360">
        <v>10</v>
      </c>
      <c r="J1360">
        <v>4</v>
      </c>
    </row>
    <row r="1361" spans="1:10">
      <c r="A1361" s="112" t="str">
        <f>COL_SIZES[[#This Row],[datatype]]&amp;"_"&amp;COL_SIZES[[#This Row],[column_prec]]&amp;"_"&amp;COL_SIZES[[#This Row],[col_len]]</f>
        <v>varchar_0_255</v>
      </c>
      <c r="B13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61" s="113">
        <f>VLOOKUP(A1361,DBMS_TYPE_SIZES[],2,FALSE)</f>
        <v>255</v>
      </c>
      <c r="D1361" s="113">
        <f>VLOOKUP(A1361,DBMS_TYPE_SIZES[],3,FALSE)</f>
        <v>255</v>
      </c>
      <c r="E1361" s="114">
        <f>VLOOKUP(A1361,DBMS_TYPE_SIZES[],4,FALSE)</f>
        <v>257</v>
      </c>
      <c r="F1361" t="s">
        <v>180</v>
      </c>
      <c r="G1361" t="s">
        <v>903</v>
      </c>
      <c r="H1361" t="s">
        <v>92</v>
      </c>
      <c r="I1361">
        <v>0</v>
      </c>
      <c r="J1361">
        <v>255</v>
      </c>
    </row>
    <row r="1362" spans="1:10">
      <c r="A1362" s="112" t="str">
        <f>COL_SIZES[[#This Row],[datatype]]&amp;"_"&amp;COL_SIZES[[#This Row],[column_prec]]&amp;"_"&amp;COL_SIZES[[#This Row],[col_len]]</f>
        <v>int_10_4</v>
      </c>
      <c r="B13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2" s="113">
        <f>VLOOKUP(A1362,DBMS_TYPE_SIZES[],2,FALSE)</f>
        <v>9</v>
      </c>
      <c r="D1362" s="113">
        <f>VLOOKUP(A1362,DBMS_TYPE_SIZES[],3,FALSE)</f>
        <v>4</v>
      </c>
      <c r="E1362" s="114">
        <f>VLOOKUP(A1362,DBMS_TYPE_SIZES[],4,FALSE)</f>
        <v>9</v>
      </c>
      <c r="F1362" t="s">
        <v>180</v>
      </c>
      <c r="G1362" t="s">
        <v>72</v>
      </c>
      <c r="H1362" t="s">
        <v>20</v>
      </c>
      <c r="I1362">
        <v>10</v>
      </c>
      <c r="J1362">
        <v>4</v>
      </c>
    </row>
    <row r="1363" spans="1:10">
      <c r="A1363" s="112" t="str">
        <f>COL_SIZES[[#This Row],[datatype]]&amp;"_"&amp;COL_SIZES[[#This Row],[column_prec]]&amp;"_"&amp;COL_SIZES[[#This Row],[col_len]]</f>
        <v>datetime_23_8</v>
      </c>
      <c r="B136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63" s="113">
        <f>VLOOKUP(A1363,DBMS_TYPE_SIZES[],2,FALSE)</f>
        <v>7</v>
      </c>
      <c r="D1363" s="113">
        <f>VLOOKUP(A1363,DBMS_TYPE_SIZES[],3,FALSE)</f>
        <v>8</v>
      </c>
      <c r="E1363" s="114">
        <f>VLOOKUP(A1363,DBMS_TYPE_SIZES[],4,FALSE)</f>
        <v>10</v>
      </c>
      <c r="F1363" t="s">
        <v>180</v>
      </c>
      <c r="G1363" t="s">
        <v>816</v>
      </c>
      <c r="H1363" t="s">
        <v>22</v>
      </c>
      <c r="I1363">
        <v>23</v>
      </c>
      <c r="J1363">
        <v>8</v>
      </c>
    </row>
    <row r="1364" spans="1:10">
      <c r="A1364" s="112" t="str">
        <f>COL_SIZES[[#This Row],[datatype]]&amp;"_"&amp;COL_SIZES[[#This Row],[column_prec]]&amp;"_"&amp;COL_SIZES[[#This Row],[col_len]]</f>
        <v>int_10_4</v>
      </c>
      <c r="B13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4" s="113">
        <f>VLOOKUP(A1364,DBMS_TYPE_SIZES[],2,FALSE)</f>
        <v>9</v>
      </c>
      <c r="D1364" s="113">
        <f>VLOOKUP(A1364,DBMS_TYPE_SIZES[],3,FALSE)</f>
        <v>4</v>
      </c>
      <c r="E1364" s="114">
        <f>VLOOKUP(A1364,DBMS_TYPE_SIZES[],4,FALSE)</f>
        <v>9</v>
      </c>
      <c r="F1364" t="s">
        <v>180</v>
      </c>
      <c r="G1364" t="s">
        <v>817</v>
      </c>
      <c r="H1364" t="s">
        <v>20</v>
      </c>
      <c r="I1364">
        <v>10</v>
      </c>
      <c r="J1364">
        <v>4</v>
      </c>
    </row>
    <row r="1365" spans="1:10">
      <c r="A1365" s="112" t="str">
        <f>COL_SIZES[[#This Row],[datatype]]&amp;"_"&amp;COL_SIZES[[#This Row],[column_prec]]&amp;"_"&amp;COL_SIZES[[#This Row],[col_len]]</f>
        <v>int_10_4</v>
      </c>
      <c r="B13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5" s="113">
        <f>VLOOKUP(A1365,DBMS_TYPE_SIZES[],2,FALSE)</f>
        <v>9</v>
      </c>
      <c r="D1365" s="113">
        <f>VLOOKUP(A1365,DBMS_TYPE_SIZES[],3,FALSE)</f>
        <v>4</v>
      </c>
      <c r="E1365" s="114">
        <f>VLOOKUP(A1365,DBMS_TYPE_SIZES[],4,FALSE)</f>
        <v>9</v>
      </c>
      <c r="F1365" t="s">
        <v>180</v>
      </c>
      <c r="G1365" t="s">
        <v>146</v>
      </c>
      <c r="H1365" t="s">
        <v>20</v>
      </c>
      <c r="I1365">
        <v>10</v>
      </c>
      <c r="J1365">
        <v>4</v>
      </c>
    </row>
    <row r="1366" spans="1:10">
      <c r="A1366" s="112" t="str">
        <f>COL_SIZES[[#This Row],[datatype]]&amp;"_"&amp;COL_SIZES[[#This Row],[column_prec]]&amp;"_"&amp;COL_SIZES[[#This Row],[col_len]]</f>
        <v>int_10_4</v>
      </c>
      <c r="B13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6" s="113">
        <f>VLOOKUP(A1366,DBMS_TYPE_SIZES[],2,FALSE)</f>
        <v>9</v>
      </c>
      <c r="D1366" s="113">
        <f>VLOOKUP(A1366,DBMS_TYPE_SIZES[],3,FALSE)</f>
        <v>4</v>
      </c>
      <c r="E1366" s="114">
        <f>VLOOKUP(A1366,DBMS_TYPE_SIZES[],4,FALSE)</f>
        <v>9</v>
      </c>
      <c r="F1366" t="s">
        <v>180</v>
      </c>
      <c r="G1366" t="s">
        <v>164</v>
      </c>
      <c r="H1366" t="s">
        <v>20</v>
      </c>
      <c r="I1366">
        <v>10</v>
      </c>
      <c r="J1366">
        <v>4</v>
      </c>
    </row>
    <row r="1367" spans="1:10">
      <c r="A1367" s="112" t="str">
        <f>COL_SIZES[[#This Row],[datatype]]&amp;"_"&amp;COL_SIZES[[#This Row],[column_prec]]&amp;"_"&amp;COL_SIZES[[#This Row],[col_len]]</f>
        <v>datetime_23_8</v>
      </c>
      <c r="B136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67" s="113">
        <f>VLOOKUP(A1367,DBMS_TYPE_SIZES[],2,FALSE)</f>
        <v>7</v>
      </c>
      <c r="D1367" s="113">
        <f>VLOOKUP(A1367,DBMS_TYPE_SIZES[],3,FALSE)</f>
        <v>8</v>
      </c>
      <c r="E1367" s="114">
        <f>VLOOKUP(A1367,DBMS_TYPE_SIZES[],4,FALSE)</f>
        <v>10</v>
      </c>
      <c r="F1367" t="s">
        <v>181</v>
      </c>
      <c r="G1367" t="s">
        <v>828</v>
      </c>
      <c r="H1367" t="s">
        <v>22</v>
      </c>
      <c r="I1367">
        <v>23</v>
      </c>
      <c r="J1367">
        <v>8</v>
      </c>
    </row>
    <row r="1368" spans="1:10">
      <c r="A1368" s="112" t="str">
        <f>COL_SIZES[[#This Row],[datatype]]&amp;"_"&amp;COL_SIZES[[#This Row],[column_prec]]&amp;"_"&amp;COL_SIZES[[#This Row],[col_len]]</f>
        <v>int_10_4</v>
      </c>
      <c r="B13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8" s="113">
        <f>VLOOKUP(A1368,DBMS_TYPE_SIZES[],2,FALSE)</f>
        <v>9</v>
      </c>
      <c r="D1368" s="113">
        <f>VLOOKUP(A1368,DBMS_TYPE_SIZES[],3,FALSE)</f>
        <v>4</v>
      </c>
      <c r="E1368" s="114">
        <f>VLOOKUP(A1368,DBMS_TYPE_SIZES[],4,FALSE)</f>
        <v>9</v>
      </c>
      <c r="F1368" t="s">
        <v>181</v>
      </c>
      <c r="G1368" t="s">
        <v>829</v>
      </c>
      <c r="H1368" t="s">
        <v>20</v>
      </c>
      <c r="I1368">
        <v>10</v>
      </c>
      <c r="J1368">
        <v>4</v>
      </c>
    </row>
    <row r="1369" spans="1:10">
      <c r="A1369" s="112" t="str">
        <f>COL_SIZES[[#This Row],[datatype]]&amp;"_"&amp;COL_SIZES[[#This Row],[column_prec]]&amp;"_"&amp;COL_SIZES[[#This Row],[col_len]]</f>
        <v>int_10_4</v>
      </c>
      <c r="B13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69" s="113">
        <f>VLOOKUP(A1369,DBMS_TYPE_SIZES[],2,FALSE)</f>
        <v>9</v>
      </c>
      <c r="D1369" s="113">
        <f>VLOOKUP(A1369,DBMS_TYPE_SIZES[],3,FALSE)</f>
        <v>4</v>
      </c>
      <c r="E1369" s="114">
        <f>VLOOKUP(A1369,DBMS_TYPE_SIZES[],4,FALSE)</f>
        <v>9</v>
      </c>
      <c r="F1369" t="s">
        <v>181</v>
      </c>
      <c r="G1369" t="s">
        <v>142</v>
      </c>
      <c r="H1369" t="s">
        <v>20</v>
      </c>
      <c r="I1369">
        <v>10</v>
      </c>
      <c r="J1369">
        <v>4</v>
      </c>
    </row>
    <row r="1370" spans="1:10">
      <c r="A1370" s="112" t="str">
        <f>COL_SIZES[[#This Row],[datatype]]&amp;"_"&amp;COL_SIZES[[#This Row],[column_prec]]&amp;"_"&amp;COL_SIZES[[#This Row],[col_len]]</f>
        <v>int_10_4</v>
      </c>
      <c r="B13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0" s="113">
        <f>VLOOKUP(A1370,DBMS_TYPE_SIZES[],2,FALSE)</f>
        <v>9</v>
      </c>
      <c r="D1370" s="113">
        <f>VLOOKUP(A1370,DBMS_TYPE_SIZES[],3,FALSE)</f>
        <v>4</v>
      </c>
      <c r="E1370" s="114">
        <f>VLOOKUP(A1370,DBMS_TYPE_SIZES[],4,FALSE)</f>
        <v>9</v>
      </c>
      <c r="F1370" t="s">
        <v>181</v>
      </c>
      <c r="G1370" t="s">
        <v>170</v>
      </c>
      <c r="H1370" t="s">
        <v>20</v>
      </c>
      <c r="I1370">
        <v>10</v>
      </c>
      <c r="J1370">
        <v>4</v>
      </c>
    </row>
    <row r="1371" spans="1:10">
      <c r="A1371" s="112" t="str">
        <f>COL_SIZES[[#This Row],[datatype]]&amp;"_"&amp;COL_SIZES[[#This Row],[column_prec]]&amp;"_"&amp;COL_SIZES[[#This Row],[col_len]]</f>
        <v>varchar_0_50</v>
      </c>
      <c r="B137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71" s="113">
        <f>VLOOKUP(A1371,DBMS_TYPE_SIZES[],2,FALSE)</f>
        <v>50</v>
      </c>
      <c r="D1371" s="113">
        <f>VLOOKUP(A1371,DBMS_TYPE_SIZES[],3,FALSE)</f>
        <v>50</v>
      </c>
      <c r="E1371" s="114">
        <f>VLOOKUP(A1371,DBMS_TYPE_SIZES[],4,FALSE)</f>
        <v>52</v>
      </c>
      <c r="F1371" t="s">
        <v>181</v>
      </c>
      <c r="G1371" t="s">
        <v>121</v>
      </c>
      <c r="H1371" t="s">
        <v>92</v>
      </c>
      <c r="I1371">
        <v>0</v>
      </c>
      <c r="J1371">
        <v>50</v>
      </c>
    </row>
    <row r="1372" spans="1:10">
      <c r="A1372" s="112" t="str">
        <f>COL_SIZES[[#This Row],[datatype]]&amp;"_"&amp;COL_SIZES[[#This Row],[column_prec]]&amp;"_"&amp;COL_SIZES[[#This Row],[col_len]]</f>
        <v>int_10_4</v>
      </c>
      <c r="B13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2" s="113">
        <f>VLOOKUP(A1372,DBMS_TYPE_SIZES[],2,FALSE)</f>
        <v>9</v>
      </c>
      <c r="D1372" s="113">
        <f>VLOOKUP(A1372,DBMS_TYPE_SIZES[],3,FALSE)</f>
        <v>4</v>
      </c>
      <c r="E1372" s="114">
        <f>VLOOKUP(A1372,DBMS_TYPE_SIZES[],4,FALSE)</f>
        <v>9</v>
      </c>
      <c r="F1372" t="s">
        <v>181</v>
      </c>
      <c r="G1372" t="s">
        <v>849</v>
      </c>
      <c r="H1372" t="s">
        <v>20</v>
      </c>
      <c r="I1372">
        <v>10</v>
      </c>
      <c r="J1372">
        <v>4</v>
      </c>
    </row>
    <row r="1373" spans="1:10">
      <c r="A1373" s="112" t="str">
        <f>COL_SIZES[[#This Row],[datatype]]&amp;"_"&amp;COL_SIZES[[#This Row],[column_prec]]&amp;"_"&amp;COL_SIZES[[#This Row],[col_len]]</f>
        <v>int_10_4</v>
      </c>
      <c r="B13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3" s="113">
        <f>VLOOKUP(A1373,DBMS_TYPE_SIZES[],2,FALSE)</f>
        <v>9</v>
      </c>
      <c r="D1373" s="113">
        <f>VLOOKUP(A1373,DBMS_TYPE_SIZES[],3,FALSE)</f>
        <v>4</v>
      </c>
      <c r="E1373" s="114">
        <f>VLOOKUP(A1373,DBMS_TYPE_SIZES[],4,FALSE)</f>
        <v>9</v>
      </c>
      <c r="F1373" t="s">
        <v>181</v>
      </c>
      <c r="G1373" t="s">
        <v>156</v>
      </c>
      <c r="H1373" t="s">
        <v>20</v>
      </c>
      <c r="I1373">
        <v>10</v>
      </c>
      <c r="J1373">
        <v>4</v>
      </c>
    </row>
    <row r="1374" spans="1:10">
      <c r="A1374" s="112" t="str">
        <f>COL_SIZES[[#This Row],[datatype]]&amp;"_"&amp;COL_SIZES[[#This Row],[column_prec]]&amp;"_"&amp;COL_SIZES[[#This Row],[col_len]]</f>
        <v>int_10_4</v>
      </c>
      <c r="B13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4" s="113">
        <f>VLOOKUP(A1374,DBMS_TYPE_SIZES[],2,FALSE)</f>
        <v>9</v>
      </c>
      <c r="D1374" s="113">
        <f>VLOOKUP(A1374,DBMS_TYPE_SIZES[],3,FALSE)</f>
        <v>4</v>
      </c>
      <c r="E1374" s="114">
        <f>VLOOKUP(A1374,DBMS_TYPE_SIZES[],4,FALSE)</f>
        <v>9</v>
      </c>
      <c r="F1374" t="s">
        <v>181</v>
      </c>
      <c r="G1374" t="s">
        <v>851</v>
      </c>
      <c r="H1374" t="s">
        <v>20</v>
      </c>
      <c r="I1374">
        <v>10</v>
      </c>
      <c r="J1374">
        <v>4</v>
      </c>
    </row>
    <row r="1375" spans="1:10">
      <c r="A1375" s="112" t="str">
        <f>COL_SIZES[[#This Row],[datatype]]&amp;"_"&amp;COL_SIZES[[#This Row],[column_prec]]&amp;"_"&amp;COL_SIZES[[#This Row],[col_len]]</f>
        <v>int_10_4</v>
      </c>
      <c r="B13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5" s="113">
        <f>VLOOKUP(A1375,DBMS_TYPE_SIZES[],2,FALSE)</f>
        <v>9</v>
      </c>
      <c r="D1375" s="113">
        <f>VLOOKUP(A1375,DBMS_TYPE_SIZES[],3,FALSE)</f>
        <v>4</v>
      </c>
      <c r="E1375" s="114">
        <f>VLOOKUP(A1375,DBMS_TYPE_SIZES[],4,FALSE)</f>
        <v>9</v>
      </c>
      <c r="F1375" t="s">
        <v>181</v>
      </c>
      <c r="G1375" t="s">
        <v>89</v>
      </c>
      <c r="H1375" t="s">
        <v>20</v>
      </c>
      <c r="I1375">
        <v>10</v>
      </c>
      <c r="J1375">
        <v>4</v>
      </c>
    </row>
    <row r="1376" spans="1:10">
      <c r="A1376" s="112" t="str">
        <f>COL_SIZES[[#This Row],[datatype]]&amp;"_"&amp;COL_SIZES[[#This Row],[column_prec]]&amp;"_"&amp;COL_SIZES[[#This Row],[col_len]]</f>
        <v>varchar_0_255</v>
      </c>
      <c r="B137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76" s="113">
        <f>VLOOKUP(A1376,DBMS_TYPE_SIZES[],2,FALSE)</f>
        <v>255</v>
      </c>
      <c r="D1376" s="113">
        <f>VLOOKUP(A1376,DBMS_TYPE_SIZES[],3,FALSE)</f>
        <v>255</v>
      </c>
      <c r="E1376" s="114">
        <f>VLOOKUP(A1376,DBMS_TYPE_SIZES[],4,FALSE)</f>
        <v>257</v>
      </c>
      <c r="F1376" t="s">
        <v>181</v>
      </c>
      <c r="G1376" t="s">
        <v>879</v>
      </c>
      <c r="H1376" t="s">
        <v>92</v>
      </c>
      <c r="I1376">
        <v>0</v>
      </c>
      <c r="J1376">
        <v>255</v>
      </c>
    </row>
    <row r="1377" spans="1:10">
      <c r="A1377" s="112" t="str">
        <f>COL_SIZES[[#This Row],[datatype]]&amp;"_"&amp;COL_SIZES[[#This Row],[column_prec]]&amp;"_"&amp;COL_SIZES[[#This Row],[col_len]]</f>
        <v>int_10_4</v>
      </c>
      <c r="B13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7" s="113">
        <f>VLOOKUP(A1377,DBMS_TYPE_SIZES[],2,FALSE)</f>
        <v>9</v>
      </c>
      <c r="D1377" s="113">
        <f>VLOOKUP(A1377,DBMS_TYPE_SIZES[],3,FALSE)</f>
        <v>4</v>
      </c>
      <c r="E1377" s="114">
        <f>VLOOKUP(A1377,DBMS_TYPE_SIZES[],4,FALSE)</f>
        <v>9</v>
      </c>
      <c r="F1377" t="s">
        <v>181</v>
      </c>
      <c r="G1377" t="s">
        <v>225</v>
      </c>
      <c r="H1377" t="s">
        <v>20</v>
      </c>
      <c r="I1377">
        <v>10</v>
      </c>
      <c r="J1377">
        <v>4</v>
      </c>
    </row>
    <row r="1378" spans="1:10">
      <c r="A1378" s="112" t="str">
        <f>COL_SIZES[[#This Row],[datatype]]&amp;"_"&amp;COL_SIZES[[#This Row],[column_prec]]&amp;"_"&amp;COL_SIZES[[#This Row],[col_len]]</f>
        <v>int_10_4</v>
      </c>
      <c r="B13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8" s="113">
        <f>VLOOKUP(A1378,DBMS_TYPE_SIZES[],2,FALSE)</f>
        <v>9</v>
      </c>
      <c r="D1378" s="113">
        <f>VLOOKUP(A1378,DBMS_TYPE_SIZES[],3,FALSE)</f>
        <v>4</v>
      </c>
      <c r="E1378" s="114">
        <f>VLOOKUP(A1378,DBMS_TYPE_SIZES[],4,FALSE)</f>
        <v>9</v>
      </c>
      <c r="F1378" t="s">
        <v>181</v>
      </c>
      <c r="G1378" t="s">
        <v>803</v>
      </c>
      <c r="H1378" t="s">
        <v>20</v>
      </c>
      <c r="I1378">
        <v>10</v>
      </c>
      <c r="J1378">
        <v>4</v>
      </c>
    </row>
    <row r="1379" spans="1:10">
      <c r="A1379" s="112" t="str">
        <f>COL_SIZES[[#This Row],[datatype]]&amp;"_"&amp;COL_SIZES[[#This Row],[column_prec]]&amp;"_"&amp;COL_SIZES[[#This Row],[col_len]]</f>
        <v>int_10_4</v>
      </c>
      <c r="B13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79" s="113">
        <f>VLOOKUP(A1379,DBMS_TYPE_SIZES[],2,FALSE)</f>
        <v>9</v>
      </c>
      <c r="D1379" s="113">
        <f>VLOOKUP(A1379,DBMS_TYPE_SIZES[],3,FALSE)</f>
        <v>4</v>
      </c>
      <c r="E1379" s="114">
        <f>VLOOKUP(A1379,DBMS_TYPE_SIZES[],4,FALSE)</f>
        <v>9</v>
      </c>
      <c r="F1379" t="s">
        <v>181</v>
      </c>
      <c r="G1379" t="s">
        <v>804</v>
      </c>
      <c r="H1379" t="s">
        <v>20</v>
      </c>
      <c r="I1379">
        <v>10</v>
      </c>
      <c r="J1379">
        <v>4</v>
      </c>
    </row>
    <row r="1380" spans="1:10">
      <c r="A1380" s="112" t="str">
        <f>COL_SIZES[[#This Row],[datatype]]&amp;"_"&amp;COL_SIZES[[#This Row],[column_prec]]&amp;"_"&amp;COL_SIZES[[#This Row],[col_len]]</f>
        <v>int_10_4</v>
      </c>
      <c r="B13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80" s="113">
        <f>VLOOKUP(A1380,DBMS_TYPE_SIZES[],2,FALSE)</f>
        <v>9</v>
      </c>
      <c r="D1380" s="113">
        <f>VLOOKUP(A1380,DBMS_TYPE_SIZES[],3,FALSE)</f>
        <v>4</v>
      </c>
      <c r="E1380" s="114">
        <f>VLOOKUP(A1380,DBMS_TYPE_SIZES[],4,FALSE)</f>
        <v>9</v>
      </c>
      <c r="F1380" t="s">
        <v>181</v>
      </c>
      <c r="G1380" t="s">
        <v>152</v>
      </c>
      <c r="H1380" t="s">
        <v>20</v>
      </c>
      <c r="I1380">
        <v>10</v>
      </c>
      <c r="J1380">
        <v>4</v>
      </c>
    </row>
    <row r="1381" spans="1:10">
      <c r="A1381" s="112" t="str">
        <f>COL_SIZES[[#This Row],[datatype]]&amp;"_"&amp;COL_SIZES[[#This Row],[column_prec]]&amp;"_"&amp;COL_SIZES[[#This Row],[col_len]]</f>
        <v>varchar_0_255</v>
      </c>
      <c r="B138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81" s="113">
        <f>VLOOKUP(A1381,DBMS_TYPE_SIZES[],2,FALSE)</f>
        <v>255</v>
      </c>
      <c r="D1381" s="113">
        <f>VLOOKUP(A1381,DBMS_TYPE_SIZES[],3,FALSE)</f>
        <v>255</v>
      </c>
      <c r="E1381" s="114">
        <f>VLOOKUP(A1381,DBMS_TYPE_SIZES[],4,FALSE)</f>
        <v>257</v>
      </c>
      <c r="F1381" t="s">
        <v>181</v>
      </c>
      <c r="G1381" t="s">
        <v>805</v>
      </c>
      <c r="H1381" t="s">
        <v>92</v>
      </c>
      <c r="I1381">
        <v>0</v>
      </c>
      <c r="J1381">
        <v>255</v>
      </c>
    </row>
    <row r="1382" spans="1:10">
      <c r="A1382" s="112" t="str">
        <f>COL_SIZES[[#This Row],[datatype]]&amp;"_"&amp;COL_SIZES[[#This Row],[column_prec]]&amp;"_"&amp;COL_SIZES[[#This Row],[col_len]]</f>
        <v>varchar_0_255</v>
      </c>
      <c r="B138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382" s="113">
        <f>VLOOKUP(A1382,DBMS_TYPE_SIZES[],2,FALSE)</f>
        <v>255</v>
      </c>
      <c r="D1382" s="113">
        <f>VLOOKUP(A1382,DBMS_TYPE_SIZES[],3,FALSE)</f>
        <v>255</v>
      </c>
      <c r="E1382" s="114">
        <f>VLOOKUP(A1382,DBMS_TYPE_SIZES[],4,FALSE)</f>
        <v>257</v>
      </c>
      <c r="F1382" t="s">
        <v>181</v>
      </c>
      <c r="G1382" t="s">
        <v>806</v>
      </c>
      <c r="H1382" t="s">
        <v>92</v>
      </c>
      <c r="I1382">
        <v>0</v>
      </c>
      <c r="J1382">
        <v>255</v>
      </c>
    </row>
    <row r="1383" spans="1:10">
      <c r="A1383" s="112" t="str">
        <f>COL_SIZES[[#This Row],[datatype]]&amp;"_"&amp;COL_SIZES[[#This Row],[column_prec]]&amp;"_"&amp;COL_SIZES[[#This Row],[col_len]]</f>
        <v>int_10_4</v>
      </c>
      <c r="B13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83" s="113">
        <f>VLOOKUP(A1383,DBMS_TYPE_SIZES[],2,FALSE)</f>
        <v>9</v>
      </c>
      <c r="D1383" s="113">
        <f>VLOOKUP(A1383,DBMS_TYPE_SIZES[],3,FALSE)</f>
        <v>4</v>
      </c>
      <c r="E1383" s="114">
        <f>VLOOKUP(A1383,DBMS_TYPE_SIZES[],4,FALSE)</f>
        <v>9</v>
      </c>
      <c r="F1383" t="s">
        <v>181</v>
      </c>
      <c r="G1383" t="s">
        <v>807</v>
      </c>
      <c r="H1383" t="s">
        <v>20</v>
      </c>
      <c r="I1383">
        <v>10</v>
      </c>
      <c r="J1383">
        <v>4</v>
      </c>
    </row>
    <row r="1384" spans="1:10">
      <c r="A1384" s="112" t="str">
        <f>COL_SIZES[[#This Row],[datatype]]&amp;"_"&amp;COL_SIZES[[#This Row],[column_prec]]&amp;"_"&amp;COL_SIZES[[#This Row],[col_len]]</f>
        <v>bigint_19_8</v>
      </c>
      <c r="B13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84" s="113">
        <f>VLOOKUP(A1384,DBMS_TYPE_SIZES[],2,FALSE)</f>
        <v>9</v>
      </c>
      <c r="D1384" s="113">
        <f>VLOOKUP(A1384,DBMS_TYPE_SIZES[],3,FALSE)</f>
        <v>8</v>
      </c>
      <c r="E1384" s="114">
        <f>VLOOKUP(A1384,DBMS_TYPE_SIZES[],4,FALSE)</f>
        <v>9</v>
      </c>
      <c r="F1384" t="s">
        <v>181</v>
      </c>
      <c r="G1384" t="s">
        <v>122</v>
      </c>
      <c r="H1384" t="s">
        <v>19</v>
      </c>
      <c r="I1384">
        <v>19</v>
      </c>
      <c r="J1384">
        <v>8</v>
      </c>
    </row>
    <row r="1385" spans="1:10">
      <c r="A1385" s="112" t="str">
        <f>COL_SIZES[[#This Row],[datatype]]&amp;"_"&amp;COL_SIZES[[#This Row],[column_prec]]&amp;"_"&amp;COL_SIZES[[#This Row],[col_len]]</f>
        <v>int_10_4</v>
      </c>
      <c r="B13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85" s="113">
        <f>VLOOKUP(A1385,DBMS_TYPE_SIZES[],2,FALSE)</f>
        <v>9</v>
      </c>
      <c r="D1385" s="113">
        <f>VLOOKUP(A1385,DBMS_TYPE_SIZES[],3,FALSE)</f>
        <v>4</v>
      </c>
      <c r="E1385" s="114">
        <f>VLOOKUP(A1385,DBMS_TYPE_SIZES[],4,FALSE)</f>
        <v>9</v>
      </c>
      <c r="F1385" t="s">
        <v>181</v>
      </c>
      <c r="G1385" t="s">
        <v>123</v>
      </c>
      <c r="H1385" t="s">
        <v>20</v>
      </c>
      <c r="I1385">
        <v>10</v>
      </c>
      <c r="J1385">
        <v>4</v>
      </c>
    </row>
    <row r="1386" spans="1:10">
      <c r="A1386" s="112" t="str">
        <f>COL_SIZES[[#This Row],[datatype]]&amp;"_"&amp;COL_SIZES[[#This Row],[column_prec]]&amp;"_"&amp;COL_SIZES[[#This Row],[col_len]]</f>
        <v>int_10_4</v>
      </c>
      <c r="B13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86" s="113">
        <f>VLOOKUP(A1386,DBMS_TYPE_SIZES[],2,FALSE)</f>
        <v>9</v>
      </c>
      <c r="D1386" s="113">
        <f>VLOOKUP(A1386,DBMS_TYPE_SIZES[],3,FALSE)</f>
        <v>4</v>
      </c>
      <c r="E1386" s="114">
        <f>VLOOKUP(A1386,DBMS_TYPE_SIZES[],4,FALSE)</f>
        <v>9</v>
      </c>
      <c r="F1386" t="s">
        <v>181</v>
      </c>
      <c r="G1386" t="s">
        <v>808</v>
      </c>
      <c r="H1386" t="s">
        <v>20</v>
      </c>
      <c r="I1386">
        <v>10</v>
      </c>
      <c r="J1386">
        <v>4</v>
      </c>
    </row>
    <row r="1387" spans="1:10">
      <c r="A1387" s="112" t="str">
        <f>COL_SIZES[[#This Row],[datatype]]&amp;"_"&amp;COL_SIZES[[#This Row],[column_prec]]&amp;"_"&amp;COL_SIZES[[#This Row],[col_len]]</f>
        <v>datetime_23_8</v>
      </c>
      <c r="B138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87" s="113">
        <f>VLOOKUP(A1387,DBMS_TYPE_SIZES[],2,FALSE)</f>
        <v>7</v>
      </c>
      <c r="D1387" s="113">
        <f>VLOOKUP(A1387,DBMS_TYPE_SIZES[],3,FALSE)</f>
        <v>8</v>
      </c>
      <c r="E1387" s="114">
        <f>VLOOKUP(A1387,DBMS_TYPE_SIZES[],4,FALSE)</f>
        <v>10</v>
      </c>
      <c r="F1387" t="s">
        <v>181</v>
      </c>
      <c r="G1387" t="s">
        <v>809</v>
      </c>
      <c r="H1387" t="s">
        <v>22</v>
      </c>
      <c r="I1387">
        <v>23</v>
      </c>
      <c r="J1387">
        <v>8</v>
      </c>
    </row>
    <row r="1388" spans="1:10">
      <c r="A1388" s="112" t="str">
        <f>COL_SIZES[[#This Row],[datatype]]&amp;"_"&amp;COL_SIZES[[#This Row],[column_prec]]&amp;"_"&amp;COL_SIZES[[#This Row],[col_len]]</f>
        <v>bigint_19_8</v>
      </c>
      <c r="B138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88" s="113">
        <f>VLOOKUP(A1388,DBMS_TYPE_SIZES[],2,FALSE)</f>
        <v>9</v>
      </c>
      <c r="D1388" s="113">
        <f>VLOOKUP(A1388,DBMS_TYPE_SIZES[],3,FALSE)</f>
        <v>8</v>
      </c>
      <c r="E1388" s="114">
        <f>VLOOKUP(A1388,DBMS_TYPE_SIZES[],4,FALSE)</f>
        <v>9</v>
      </c>
      <c r="F1388" t="s">
        <v>181</v>
      </c>
      <c r="G1388" t="s">
        <v>124</v>
      </c>
      <c r="H1388" t="s">
        <v>19</v>
      </c>
      <c r="I1388">
        <v>19</v>
      </c>
      <c r="J1388">
        <v>8</v>
      </c>
    </row>
    <row r="1389" spans="1:10">
      <c r="A1389" s="112" t="str">
        <f>COL_SIZES[[#This Row],[datatype]]&amp;"_"&amp;COL_SIZES[[#This Row],[column_prec]]&amp;"_"&amp;COL_SIZES[[#This Row],[col_len]]</f>
        <v>numeric_19_9</v>
      </c>
      <c r="B138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389" s="113">
        <f>VLOOKUP(A1389,DBMS_TYPE_SIZES[],2,FALSE)</f>
        <v>9</v>
      </c>
      <c r="D1389" s="113">
        <f>VLOOKUP(A1389,DBMS_TYPE_SIZES[],3,FALSE)</f>
        <v>9</v>
      </c>
      <c r="E1389" s="114">
        <f>VLOOKUP(A1389,DBMS_TYPE_SIZES[],4,FALSE)</f>
        <v>9</v>
      </c>
      <c r="F1389" t="s">
        <v>181</v>
      </c>
      <c r="G1389" t="s">
        <v>102</v>
      </c>
      <c r="H1389" t="s">
        <v>67</v>
      </c>
      <c r="I1389">
        <v>19</v>
      </c>
      <c r="J1389">
        <v>9</v>
      </c>
    </row>
    <row r="1390" spans="1:10">
      <c r="A1390" s="112" t="str">
        <f>COL_SIZES[[#This Row],[datatype]]&amp;"_"&amp;COL_SIZES[[#This Row],[column_prec]]&amp;"_"&amp;COL_SIZES[[#This Row],[col_len]]</f>
        <v>int_10_4</v>
      </c>
      <c r="B13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0" s="113">
        <f>VLOOKUP(A1390,DBMS_TYPE_SIZES[],2,FALSE)</f>
        <v>9</v>
      </c>
      <c r="D1390" s="113">
        <f>VLOOKUP(A1390,DBMS_TYPE_SIZES[],3,FALSE)</f>
        <v>4</v>
      </c>
      <c r="E1390" s="114">
        <f>VLOOKUP(A1390,DBMS_TYPE_SIZES[],4,FALSE)</f>
        <v>9</v>
      </c>
      <c r="F1390" t="s">
        <v>181</v>
      </c>
      <c r="G1390" t="s">
        <v>904</v>
      </c>
      <c r="H1390" t="s">
        <v>20</v>
      </c>
      <c r="I1390">
        <v>10</v>
      </c>
      <c r="J1390">
        <v>4</v>
      </c>
    </row>
    <row r="1391" spans="1:10">
      <c r="A1391" s="112" t="str">
        <f>COL_SIZES[[#This Row],[datatype]]&amp;"_"&amp;COL_SIZES[[#This Row],[column_prec]]&amp;"_"&amp;COL_SIZES[[#This Row],[col_len]]</f>
        <v>varchar_0_64</v>
      </c>
      <c r="B1391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391" s="113">
        <f>VLOOKUP(A1391,DBMS_TYPE_SIZES[],2,FALSE)</f>
        <v>64</v>
      </c>
      <c r="D1391" s="113">
        <f>VLOOKUP(A1391,DBMS_TYPE_SIZES[],3,FALSE)</f>
        <v>64</v>
      </c>
      <c r="E1391" s="114">
        <f>VLOOKUP(A1391,DBMS_TYPE_SIZES[],4,FALSE)</f>
        <v>66</v>
      </c>
      <c r="F1391" t="s">
        <v>181</v>
      </c>
      <c r="G1391" t="s">
        <v>846</v>
      </c>
      <c r="H1391" t="s">
        <v>92</v>
      </c>
      <c r="I1391">
        <v>0</v>
      </c>
      <c r="J1391">
        <v>64</v>
      </c>
    </row>
    <row r="1392" spans="1:10">
      <c r="A1392" s="112" t="str">
        <f>COL_SIZES[[#This Row],[datatype]]&amp;"_"&amp;COL_SIZES[[#This Row],[column_prec]]&amp;"_"&amp;COL_SIZES[[#This Row],[col_len]]</f>
        <v>int_10_4</v>
      </c>
      <c r="B13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2" s="113">
        <f>VLOOKUP(A1392,DBMS_TYPE_SIZES[],2,FALSE)</f>
        <v>9</v>
      </c>
      <c r="D1392" s="113">
        <f>VLOOKUP(A1392,DBMS_TYPE_SIZES[],3,FALSE)</f>
        <v>4</v>
      </c>
      <c r="E1392" s="114">
        <f>VLOOKUP(A1392,DBMS_TYPE_SIZES[],4,FALSE)</f>
        <v>9</v>
      </c>
      <c r="F1392" t="s">
        <v>181</v>
      </c>
      <c r="G1392" t="s">
        <v>905</v>
      </c>
      <c r="H1392" t="s">
        <v>20</v>
      </c>
      <c r="I1392">
        <v>10</v>
      </c>
      <c r="J1392">
        <v>4</v>
      </c>
    </row>
    <row r="1393" spans="1:10">
      <c r="A1393" s="112" t="str">
        <f>COL_SIZES[[#This Row],[datatype]]&amp;"_"&amp;COL_SIZES[[#This Row],[column_prec]]&amp;"_"&amp;COL_SIZES[[#This Row],[col_len]]</f>
        <v>varchar_0_50</v>
      </c>
      <c r="B139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393" s="113">
        <f>VLOOKUP(A1393,DBMS_TYPE_SIZES[],2,FALSE)</f>
        <v>50</v>
      </c>
      <c r="D1393" s="113">
        <f>VLOOKUP(A1393,DBMS_TYPE_SIZES[],3,FALSE)</f>
        <v>50</v>
      </c>
      <c r="E1393" s="114">
        <f>VLOOKUP(A1393,DBMS_TYPE_SIZES[],4,FALSE)</f>
        <v>52</v>
      </c>
      <c r="F1393" t="s">
        <v>181</v>
      </c>
      <c r="G1393" t="s">
        <v>143</v>
      </c>
      <c r="H1393" t="s">
        <v>92</v>
      </c>
      <c r="I1393">
        <v>0</v>
      </c>
      <c r="J1393">
        <v>50</v>
      </c>
    </row>
    <row r="1394" spans="1:10">
      <c r="A1394" s="112" t="str">
        <f>COL_SIZES[[#This Row],[datatype]]&amp;"_"&amp;COL_SIZES[[#This Row],[column_prec]]&amp;"_"&amp;COL_SIZES[[#This Row],[col_len]]</f>
        <v>int_10_4</v>
      </c>
      <c r="B13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4" s="113">
        <f>VLOOKUP(A1394,DBMS_TYPE_SIZES[],2,FALSE)</f>
        <v>9</v>
      </c>
      <c r="D1394" s="113">
        <f>VLOOKUP(A1394,DBMS_TYPE_SIZES[],3,FALSE)</f>
        <v>4</v>
      </c>
      <c r="E1394" s="114">
        <f>VLOOKUP(A1394,DBMS_TYPE_SIZES[],4,FALSE)</f>
        <v>9</v>
      </c>
      <c r="F1394" t="s">
        <v>181</v>
      </c>
      <c r="G1394" t="s">
        <v>72</v>
      </c>
      <c r="H1394" t="s">
        <v>20</v>
      </c>
      <c r="I1394">
        <v>10</v>
      </c>
      <c r="J1394">
        <v>4</v>
      </c>
    </row>
    <row r="1395" spans="1:10">
      <c r="A1395" s="112" t="str">
        <f>COL_SIZES[[#This Row],[datatype]]&amp;"_"&amp;COL_SIZES[[#This Row],[column_prec]]&amp;"_"&amp;COL_SIZES[[#This Row],[col_len]]</f>
        <v>int_10_4</v>
      </c>
      <c r="B13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5" s="113">
        <f>VLOOKUP(A1395,DBMS_TYPE_SIZES[],2,FALSE)</f>
        <v>9</v>
      </c>
      <c r="D1395" s="113">
        <f>VLOOKUP(A1395,DBMS_TYPE_SIZES[],3,FALSE)</f>
        <v>4</v>
      </c>
      <c r="E1395" s="114">
        <f>VLOOKUP(A1395,DBMS_TYPE_SIZES[],4,FALSE)</f>
        <v>9</v>
      </c>
      <c r="F1395" t="s">
        <v>181</v>
      </c>
      <c r="G1395" t="s">
        <v>814</v>
      </c>
      <c r="H1395" t="s">
        <v>20</v>
      </c>
      <c r="I1395">
        <v>10</v>
      </c>
      <c r="J1395">
        <v>4</v>
      </c>
    </row>
    <row r="1396" spans="1:10">
      <c r="A1396" s="112" t="str">
        <f>COL_SIZES[[#This Row],[datatype]]&amp;"_"&amp;COL_SIZES[[#This Row],[column_prec]]&amp;"_"&amp;COL_SIZES[[#This Row],[col_len]]</f>
        <v>int_10_4</v>
      </c>
      <c r="B13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6" s="113">
        <f>VLOOKUP(A1396,DBMS_TYPE_SIZES[],2,FALSE)</f>
        <v>9</v>
      </c>
      <c r="D1396" s="113">
        <f>VLOOKUP(A1396,DBMS_TYPE_SIZES[],3,FALSE)</f>
        <v>4</v>
      </c>
      <c r="E1396" s="114">
        <f>VLOOKUP(A1396,DBMS_TYPE_SIZES[],4,FALSE)</f>
        <v>9</v>
      </c>
      <c r="F1396" t="s">
        <v>181</v>
      </c>
      <c r="G1396" t="s">
        <v>252</v>
      </c>
      <c r="H1396" t="s">
        <v>20</v>
      </c>
      <c r="I1396">
        <v>10</v>
      </c>
      <c r="J1396">
        <v>4</v>
      </c>
    </row>
    <row r="1397" spans="1:10">
      <c r="A1397" s="112" t="str">
        <f>COL_SIZES[[#This Row],[datatype]]&amp;"_"&amp;COL_SIZES[[#This Row],[column_prec]]&amp;"_"&amp;COL_SIZES[[#This Row],[col_len]]</f>
        <v>int_10_4</v>
      </c>
      <c r="B13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397" s="113">
        <f>VLOOKUP(A1397,DBMS_TYPE_SIZES[],2,FALSE)</f>
        <v>9</v>
      </c>
      <c r="D1397" s="113">
        <f>VLOOKUP(A1397,DBMS_TYPE_SIZES[],3,FALSE)</f>
        <v>4</v>
      </c>
      <c r="E1397" s="114">
        <f>VLOOKUP(A1397,DBMS_TYPE_SIZES[],4,FALSE)</f>
        <v>9</v>
      </c>
      <c r="F1397" t="s">
        <v>181</v>
      </c>
      <c r="G1397" t="s">
        <v>164</v>
      </c>
      <c r="H1397" t="s">
        <v>20</v>
      </c>
      <c r="I1397">
        <v>10</v>
      </c>
      <c r="J1397">
        <v>4</v>
      </c>
    </row>
    <row r="1398" spans="1:10">
      <c r="A1398" s="112" t="str">
        <f>COL_SIZES[[#This Row],[datatype]]&amp;"_"&amp;COL_SIZES[[#This Row],[column_prec]]&amp;"_"&amp;COL_SIZES[[#This Row],[col_len]]</f>
        <v>varchar_0_32</v>
      </c>
      <c r="B139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398" s="113">
        <f>VLOOKUP(A1398,DBMS_TYPE_SIZES[],2,FALSE)</f>
        <v>32</v>
      </c>
      <c r="D1398" s="113">
        <f>VLOOKUP(A1398,DBMS_TYPE_SIZES[],3,FALSE)</f>
        <v>32</v>
      </c>
      <c r="E1398" s="114">
        <f>VLOOKUP(A1398,DBMS_TYPE_SIZES[],4,FALSE)</f>
        <v>34</v>
      </c>
      <c r="F1398" t="s">
        <v>181</v>
      </c>
      <c r="G1398" t="s">
        <v>848</v>
      </c>
      <c r="H1398" t="s">
        <v>92</v>
      </c>
      <c r="I1398">
        <v>0</v>
      </c>
      <c r="J1398">
        <v>255</v>
      </c>
    </row>
    <row r="1399" spans="1:10">
      <c r="A1399" s="112" t="str">
        <f>COL_SIZES[[#This Row],[datatype]]&amp;"_"&amp;COL_SIZES[[#This Row],[column_prec]]&amp;"_"&amp;COL_SIZES[[#This Row],[col_len]]</f>
        <v>datetime_23_8</v>
      </c>
      <c r="B13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399" s="113">
        <f>VLOOKUP(A1399,DBMS_TYPE_SIZES[],2,FALSE)</f>
        <v>7</v>
      </c>
      <c r="D1399" s="113">
        <f>VLOOKUP(A1399,DBMS_TYPE_SIZES[],3,FALSE)</f>
        <v>8</v>
      </c>
      <c r="E1399" s="114">
        <f>VLOOKUP(A1399,DBMS_TYPE_SIZES[],4,FALSE)</f>
        <v>10</v>
      </c>
      <c r="F1399" t="s">
        <v>182</v>
      </c>
      <c r="G1399" t="s">
        <v>828</v>
      </c>
      <c r="H1399" t="s">
        <v>22</v>
      </c>
      <c r="I1399">
        <v>23</v>
      </c>
      <c r="J1399">
        <v>8</v>
      </c>
    </row>
    <row r="1400" spans="1:10">
      <c r="A1400" s="112" t="str">
        <f>COL_SIZES[[#This Row],[datatype]]&amp;"_"&amp;COL_SIZES[[#This Row],[column_prec]]&amp;"_"&amp;COL_SIZES[[#This Row],[col_len]]</f>
        <v>int_10_4</v>
      </c>
      <c r="B14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0" s="113">
        <f>VLOOKUP(A1400,DBMS_TYPE_SIZES[],2,FALSE)</f>
        <v>9</v>
      </c>
      <c r="D1400" s="113">
        <f>VLOOKUP(A1400,DBMS_TYPE_SIZES[],3,FALSE)</f>
        <v>4</v>
      </c>
      <c r="E1400" s="114">
        <f>VLOOKUP(A1400,DBMS_TYPE_SIZES[],4,FALSE)</f>
        <v>9</v>
      </c>
      <c r="F1400" t="s">
        <v>182</v>
      </c>
      <c r="G1400" t="s">
        <v>829</v>
      </c>
      <c r="H1400" t="s">
        <v>20</v>
      </c>
      <c r="I1400">
        <v>10</v>
      </c>
      <c r="J1400">
        <v>4</v>
      </c>
    </row>
    <row r="1401" spans="1:10">
      <c r="A1401" s="112" t="str">
        <f>COL_SIZES[[#This Row],[datatype]]&amp;"_"&amp;COL_SIZES[[#This Row],[column_prec]]&amp;"_"&amp;COL_SIZES[[#This Row],[col_len]]</f>
        <v>int_10_4</v>
      </c>
      <c r="B14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1" s="113">
        <f>VLOOKUP(A1401,DBMS_TYPE_SIZES[],2,FALSE)</f>
        <v>9</v>
      </c>
      <c r="D1401" s="113">
        <f>VLOOKUP(A1401,DBMS_TYPE_SIZES[],3,FALSE)</f>
        <v>4</v>
      </c>
      <c r="E1401" s="114">
        <f>VLOOKUP(A1401,DBMS_TYPE_SIZES[],4,FALSE)</f>
        <v>9</v>
      </c>
      <c r="F1401" t="s">
        <v>182</v>
      </c>
      <c r="G1401" t="s">
        <v>142</v>
      </c>
      <c r="H1401" t="s">
        <v>20</v>
      </c>
      <c r="I1401">
        <v>10</v>
      </c>
      <c r="J1401">
        <v>4</v>
      </c>
    </row>
    <row r="1402" spans="1:10">
      <c r="A1402" s="112" t="str">
        <f>COL_SIZES[[#This Row],[datatype]]&amp;"_"&amp;COL_SIZES[[#This Row],[column_prec]]&amp;"_"&amp;COL_SIZES[[#This Row],[col_len]]</f>
        <v>int_10_4</v>
      </c>
      <c r="B14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2" s="113">
        <f>VLOOKUP(A1402,DBMS_TYPE_SIZES[],2,FALSE)</f>
        <v>9</v>
      </c>
      <c r="D1402" s="113">
        <f>VLOOKUP(A1402,DBMS_TYPE_SIZES[],3,FALSE)</f>
        <v>4</v>
      </c>
      <c r="E1402" s="114">
        <f>VLOOKUP(A1402,DBMS_TYPE_SIZES[],4,FALSE)</f>
        <v>9</v>
      </c>
      <c r="F1402" t="s">
        <v>182</v>
      </c>
      <c r="G1402" t="s">
        <v>170</v>
      </c>
      <c r="H1402" t="s">
        <v>20</v>
      </c>
      <c r="I1402">
        <v>10</v>
      </c>
      <c r="J1402">
        <v>4</v>
      </c>
    </row>
    <row r="1403" spans="1:10">
      <c r="A1403" s="112" t="str">
        <f>COL_SIZES[[#This Row],[datatype]]&amp;"_"&amp;COL_SIZES[[#This Row],[column_prec]]&amp;"_"&amp;COL_SIZES[[#This Row],[col_len]]</f>
        <v>varchar_0_50</v>
      </c>
      <c r="B140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03" s="113">
        <f>VLOOKUP(A1403,DBMS_TYPE_SIZES[],2,FALSE)</f>
        <v>50</v>
      </c>
      <c r="D1403" s="113">
        <f>VLOOKUP(A1403,DBMS_TYPE_SIZES[],3,FALSE)</f>
        <v>50</v>
      </c>
      <c r="E1403" s="114">
        <f>VLOOKUP(A1403,DBMS_TYPE_SIZES[],4,FALSE)</f>
        <v>52</v>
      </c>
      <c r="F1403" t="s">
        <v>182</v>
      </c>
      <c r="G1403" t="s">
        <v>121</v>
      </c>
      <c r="H1403" t="s">
        <v>92</v>
      </c>
      <c r="I1403">
        <v>0</v>
      </c>
      <c r="J1403">
        <v>50</v>
      </c>
    </row>
    <row r="1404" spans="1:10">
      <c r="A1404" s="112" t="str">
        <f>COL_SIZES[[#This Row],[datatype]]&amp;"_"&amp;COL_SIZES[[#This Row],[column_prec]]&amp;"_"&amp;COL_SIZES[[#This Row],[col_len]]</f>
        <v>int_10_4</v>
      </c>
      <c r="B14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4" s="113">
        <f>VLOOKUP(A1404,DBMS_TYPE_SIZES[],2,FALSE)</f>
        <v>9</v>
      </c>
      <c r="D1404" s="113">
        <f>VLOOKUP(A1404,DBMS_TYPE_SIZES[],3,FALSE)</f>
        <v>4</v>
      </c>
      <c r="E1404" s="114">
        <f>VLOOKUP(A1404,DBMS_TYPE_SIZES[],4,FALSE)</f>
        <v>9</v>
      </c>
      <c r="F1404" t="s">
        <v>182</v>
      </c>
      <c r="G1404" t="s">
        <v>849</v>
      </c>
      <c r="H1404" t="s">
        <v>20</v>
      </c>
      <c r="I1404">
        <v>10</v>
      </c>
      <c r="J1404">
        <v>4</v>
      </c>
    </row>
    <row r="1405" spans="1:10">
      <c r="A1405" s="112" t="str">
        <f>COL_SIZES[[#This Row],[datatype]]&amp;"_"&amp;COL_SIZES[[#This Row],[column_prec]]&amp;"_"&amp;COL_SIZES[[#This Row],[col_len]]</f>
        <v>int_10_4</v>
      </c>
      <c r="B14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5" s="113">
        <f>VLOOKUP(A1405,DBMS_TYPE_SIZES[],2,FALSE)</f>
        <v>9</v>
      </c>
      <c r="D1405" s="113">
        <f>VLOOKUP(A1405,DBMS_TYPE_SIZES[],3,FALSE)</f>
        <v>4</v>
      </c>
      <c r="E1405" s="114">
        <f>VLOOKUP(A1405,DBMS_TYPE_SIZES[],4,FALSE)</f>
        <v>9</v>
      </c>
      <c r="F1405" t="s">
        <v>182</v>
      </c>
      <c r="G1405" t="s">
        <v>156</v>
      </c>
      <c r="H1405" t="s">
        <v>20</v>
      </c>
      <c r="I1405">
        <v>10</v>
      </c>
      <c r="J1405">
        <v>4</v>
      </c>
    </row>
    <row r="1406" spans="1:10">
      <c r="A1406" s="112" t="str">
        <f>COL_SIZES[[#This Row],[datatype]]&amp;"_"&amp;COL_SIZES[[#This Row],[column_prec]]&amp;"_"&amp;COL_SIZES[[#This Row],[col_len]]</f>
        <v>int_10_4</v>
      </c>
      <c r="B14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6" s="113">
        <f>VLOOKUP(A1406,DBMS_TYPE_SIZES[],2,FALSE)</f>
        <v>9</v>
      </c>
      <c r="D1406" s="113">
        <f>VLOOKUP(A1406,DBMS_TYPE_SIZES[],3,FALSE)</f>
        <v>4</v>
      </c>
      <c r="E1406" s="114">
        <f>VLOOKUP(A1406,DBMS_TYPE_SIZES[],4,FALSE)</f>
        <v>9</v>
      </c>
      <c r="F1406" t="s">
        <v>182</v>
      </c>
      <c r="G1406" t="s">
        <v>851</v>
      </c>
      <c r="H1406" t="s">
        <v>20</v>
      </c>
      <c r="I1406">
        <v>10</v>
      </c>
      <c r="J1406">
        <v>4</v>
      </c>
    </row>
    <row r="1407" spans="1:10">
      <c r="A1407" s="112" t="str">
        <f>COL_SIZES[[#This Row],[datatype]]&amp;"_"&amp;COL_SIZES[[#This Row],[column_prec]]&amp;"_"&amp;COL_SIZES[[#This Row],[col_len]]</f>
        <v>int_10_4</v>
      </c>
      <c r="B14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7" s="113">
        <f>VLOOKUP(A1407,DBMS_TYPE_SIZES[],2,FALSE)</f>
        <v>9</v>
      </c>
      <c r="D1407" s="113">
        <f>VLOOKUP(A1407,DBMS_TYPE_SIZES[],3,FALSE)</f>
        <v>4</v>
      </c>
      <c r="E1407" s="114">
        <f>VLOOKUP(A1407,DBMS_TYPE_SIZES[],4,FALSE)</f>
        <v>9</v>
      </c>
      <c r="F1407" t="s">
        <v>182</v>
      </c>
      <c r="G1407" t="s">
        <v>89</v>
      </c>
      <c r="H1407" t="s">
        <v>20</v>
      </c>
      <c r="I1407">
        <v>10</v>
      </c>
      <c r="J1407">
        <v>4</v>
      </c>
    </row>
    <row r="1408" spans="1:10">
      <c r="A1408" s="112" t="str">
        <f>COL_SIZES[[#This Row],[datatype]]&amp;"_"&amp;COL_SIZES[[#This Row],[column_prec]]&amp;"_"&amp;COL_SIZES[[#This Row],[col_len]]</f>
        <v>varchar_0_255</v>
      </c>
      <c r="B140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08" s="113">
        <f>VLOOKUP(A1408,DBMS_TYPE_SIZES[],2,FALSE)</f>
        <v>255</v>
      </c>
      <c r="D1408" s="113">
        <f>VLOOKUP(A1408,DBMS_TYPE_SIZES[],3,FALSE)</f>
        <v>255</v>
      </c>
      <c r="E1408" s="114">
        <f>VLOOKUP(A1408,DBMS_TYPE_SIZES[],4,FALSE)</f>
        <v>257</v>
      </c>
      <c r="F1408" t="s">
        <v>182</v>
      </c>
      <c r="G1408" t="s">
        <v>879</v>
      </c>
      <c r="H1408" t="s">
        <v>92</v>
      </c>
      <c r="I1408">
        <v>0</v>
      </c>
      <c r="J1408">
        <v>255</v>
      </c>
    </row>
    <row r="1409" spans="1:10">
      <c r="A1409" s="112" t="str">
        <f>COL_SIZES[[#This Row],[datatype]]&amp;"_"&amp;COL_SIZES[[#This Row],[column_prec]]&amp;"_"&amp;COL_SIZES[[#This Row],[col_len]]</f>
        <v>int_10_4</v>
      </c>
      <c r="B14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09" s="113">
        <f>VLOOKUP(A1409,DBMS_TYPE_SIZES[],2,FALSE)</f>
        <v>9</v>
      </c>
      <c r="D1409" s="113">
        <f>VLOOKUP(A1409,DBMS_TYPE_SIZES[],3,FALSE)</f>
        <v>4</v>
      </c>
      <c r="E1409" s="114">
        <f>VLOOKUP(A1409,DBMS_TYPE_SIZES[],4,FALSE)</f>
        <v>9</v>
      </c>
      <c r="F1409" t="s">
        <v>182</v>
      </c>
      <c r="G1409" t="s">
        <v>225</v>
      </c>
      <c r="H1409" t="s">
        <v>20</v>
      </c>
      <c r="I1409">
        <v>10</v>
      </c>
      <c r="J1409">
        <v>4</v>
      </c>
    </row>
    <row r="1410" spans="1:10">
      <c r="A1410" s="112" t="str">
        <f>COL_SIZES[[#This Row],[datatype]]&amp;"_"&amp;COL_SIZES[[#This Row],[column_prec]]&amp;"_"&amp;COL_SIZES[[#This Row],[col_len]]</f>
        <v>int_10_4</v>
      </c>
      <c r="B14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0" s="113">
        <f>VLOOKUP(A1410,DBMS_TYPE_SIZES[],2,FALSE)</f>
        <v>9</v>
      </c>
      <c r="D1410" s="113">
        <f>VLOOKUP(A1410,DBMS_TYPE_SIZES[],3,FALSE)</f>
        <v>4</v>
      </c>
      <c r="E1410" s="114">
        <f>VLOOKUP(A1410,DBMS_TYPE_SIZES[],4,FALSE)</f>
        <v>9</v>
      </c>
      <c r="F1410" t="s">
        <v>182</v>
      </c>
      <c r="G1410" t="s">
        <v>803</v>
      </c>
      <c r="H1410" t="s">
        <v>20</v>
      </c>
      <c r="I1410">
        <v>10</v>
      </c>
      <c r="J1410">
        <v>4</v>
      </c>
    </row>
    <row r="1411" spans="1:10">
      <c r="A1411" s="112" t="str">
        <f>COL_SIZES[[#This Row],[datatype]]&amp;"_"&amp;COL_SIZES[[#This Row],[column_prec]]&amp;"_"&amp;COL_SIZES[[#This Row],[col_len]]</f>
        <v>int_10_4</v>
      </c>
      <c r="B14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1" s="113">
        <f>VLOOKUP(A1411,DBMS_TYPE_SIZES[],2,FALSE)</f>
        <v>9</v>
      </c>
      <c r="D1411" s="113">
        <f>VLOOKUP(A1411,DBMS_TYPE_SIZES[],3,FALSE)</f>
        <v>4</v>
      </c>
      <c r="E1411" s="114">
        <f>VLOOKUP(A1411,DBMS_TYPE_SIZES[],4,FALSE)</f>
        <v>9</v>
      </c>
      <c r="F1411" t="s">
        <v>182</v>
      </c>
      <c r="G1411" t="s">
        <v>804</v>
      </c>
      <c r="H1411" t="s">
        <v>20</v>
      </c>
      <c r="I1411">
        <v>10</v>
      </c>
      <c r="J1411">
        <v>4</v>
      </c>
    </row>
    <row r="1412" spans="1:10">
      <c r="A1412" s="112" t="str">
        <f>COL_SIZES[[#This Row],[datatype]]&amp;"_"&amp;COL_SIZES[[#This Row],[column_prec]]&amp;"_"&amp;COL_SIZES[[#This Row],[col_len]]</f>
        <v>int_10_4</v>
      </c>
      <c r="B14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2" s="113">
        <f>VLOOKUP(A1412,DBMS_TYPE_SIZES[],2,FALSE)</f>
        <v>9</v>
      </c>
      <c r="D1412" s="113">
        <f>VLOOKUP(A1412,DBMS_TYPE_SIZES[],3,FALSE)</f>
        <v>4</v>
      </c>
      <c r="E1412" s="114">
        <f>VLOOKUP(A1412,DBMS_TYPE_SIZES[],4,FALSE)</f>
        <v>9</v>
      </c>
      <c r="F1412" t="s">
        <v>182</v>
      </c>
      <c r="G1412" t="s">
        <v>152</v>
      </c>
      <c r="H1412" t="s">
        <v>20</v>
      </c>
      <c r="I1412">
        <v>10</v>
      </c>
      <c r="J1412">
        <v>4</v>
      </c>
    </row>
    <row r="1413" spans="1:10">
      <c r="A1413" s="112" t="str">
        <f>COL_SIZES[[#This Row],[datatype]]&amp;"_"&amp;COL_SIZES[[#This Row],[column_prec]]&amp;"_"&amp;COL_SIZES[[#This Row],[col_len]]</f>
        <v>varchar_0_255</v>
      </c>
      <c r="B141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13" s="113">
        <f>VLOOKUP(A1413,DBMS_TYPE_SIZES[],2,FALSE)</f>
        <v>255</v>
      </c>
      <c r="D1413" s="113">
        <f>VLOOKUP(A1413,DBMS_TYPE_SIZES[],3,FALSE)</f>
        <v>255</v>
      </c>
      <c r="E1413" s="114">
        <f>VLOOKUP(A1413,DBMS_TYPE_SIZES[],4,FALSE)</f>
        <v>257</v>
      </c>
      <c r="F1413" t="s">
        <v>182</v>
      </c>
      <c r="G1413" t="s">
        <v>805</v>
      </c>
      <c r="H1413" t="s">
        <v>92</v>
      </c>
      <c r="I1413">
        <v>0</v>
      </c>
      <c r="J1413">
        <v>255</v>
      </c>
    </row>
    <row r="1414" spans="1:10">
      <c r="A1414" s="112" t="str">
        <f>COL_SIZES[[#This Row],[datatype]]&amp;"_"&amp;COL_SIZES[[#This Row],[column_prec]]&amp;"_"&amp;COL_SIZES[[#This Row],[col_len]]</f>
        <v>varchar_0_255</v>
      </c>
      <c r="B141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14" s="113">
        <f>VLOOKUP(A1414,DBMS_TYPE_SIZES[],2,FALSE)</f>
        <v>255</v>
      </c>
      <c r="D1414" s="113">
        <f>VLOOKUP(A1414,DBMS_TYPE_SIZES[],3,FALSE)</f>
        <v>255</v>
      </c>
      <c r="E1414" s="114">
        <f>VLOOKUP(A1414,DBMS_TYPE_SIZES[],4,FALSE)</f>
        <v>257</v>
      </c>
      <c r="F1414" t="s">
        <v>182</v>
      </c>
      <c r="G1414" t="s">
        <v>806</v>
      </c>
      <c r="H1414" t="s">
        <v>92</v>
      </c>
      <c r="I1414">
        <v>0</v>
      </c>
      <c r="J1414">
        <v>255</v>
      </c>
    </row>
    <row r="1415" spans="1:10">
      <c r="A1415" s="112" t="str">
        <f>COL_SIZES[[#This Row],[datatype]]&amp;"_"&amp;COL_SIZES[[#This Row],[column_prec]]&amp;"_"&amp;COL_SIZES[[#This Row],[col_len]]</f>
        <v>int_10_4</v>
      </c>
      <c r="B14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5" s="113">
        <f>VLOOKUP(A1415,DBMS_TYPE_SIZES[],2,FALSE)</f>
        <v>9</v>
      </c>
      <c r="D1415" s="113">
        <f>VLOOKUP(A1415,DBMS_TYPE_SIZES[],3,FALSE)</f>
        <v>4</v>
      </c>
      <c r="E1415" s="114">
        <f>VLOOKUP(A1415,DBMS_TYPE_SIZES[],4,FALSE)</f>
        <v>9</v>
      </c>
      <c r="F1415" t="s">
        <v>182</v>
      </c>
      <c r="G1415" t="s">
        <v>807</v>
      </c>
      <c r="H1415" t="s">
        <v>20</v>
      </c>
      <c r="I1415">
        <v>10</v>
      </c>
      <c r="J1415">
        <v>4</v>
      </c>
    </row>
    <row r="1416" spans="1:10">
      <c r="A1416" s="112" t="str">
        <f>COL_SIZES[[#This Row],[datatype]]&amp;"_"&amp;COL_SIZES[[#This Row],[column_prec]]&amp;"_"&amp;COL_SIZES[[#This Row],[col_len]]</f>
        <v>bigint_19_8</v>
      </c>
      <c r="B14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16" s="113">
        <f>VLOOKUP(A1416,DBMS_TYPE_SIZES[],2,FALSE)</f>
        <v>9</v>
      </c>
      <c r="D1416" s="113">
        <f>VLOOKUP(A1416,DBMS_TYPE_SIZES[],3,FALSE)</f>
        <v>8</v>
      </c>
      <c r="E1416" s="114">
        <f>VLOOKUP(A1416,DBMS_TYPE_SIZES[],4,FALSE)</f>
        <v>9</v>
      </c>
      <c r="F1416" t="s">
        <v>182</v>
      </c>
      <c r="G1416" t="s">
        <v>122</v>
      </c>
      <c r="H1416" t="s">
        <v>19</v>
      </c>
      <c r="I1416">
        <v>19</v>
      </c>
      <c r="J1416">
        <v>8</v>
      </c>
    </row>
    <row r="1417" spans="1:10">
      <c r="A1417" s="112" t="str">
        <f>COL_SIZES[[#This Row],[datatype]]&amp;"_"&amp;COL_SIZES[[#This Row],[column_prec]]&amp;"_"&amp;COL_SIZES[[#This Row],[col_len]]</f>
        <v>int_10_4</v>
      </c>
      <c r="B14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7" s="113">
        <f>VLOOKUP(A1417,DBMS_TYPE_SIZES[],2,FALSE)</f>
        <v>9</v>
      </c>
      <c r="D1417" s="113">
        <f>VLOOKUP(A1417,DBMS_TYPE_SIZES[],3,FALSE)</f>
        <v>4</v>
      </c>
      <c r="E1417" s="114">
        <f>VLOOKUP(A1417,DBMS_TYPE_SIZES[],4,FALSE)</f>
        <v>9</v>
      </c>
      <c r="F1417" t="s">
        <v>182</v>
      </c>
      <c r="G1417" t="s">
        <v>123</v>
      </c>
      <c r="H1417" t="s">
        <v>20</v>
      </c>
      <c r="I1417">
        <v>10</v>
      </c>
      <c r="J1417">
        <v>4</v>
      </c>
    </row>
    <row r="1418" spans="1:10">
      <c r="A1418" s="112" t="str">
        <f>COL_SIZES[[#This Row],[datatype]]&amp;"_"&amp;COL_SIZES[[#This Row],[column_prec]]&amp;"_"&amp;COL_SIZES[[#This Row],[col_len]]</f>
        <v>int_10_4</v>
      </c>
      <c r="B14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18" s="113">
        <f>VLOOKUP(A1418,DBMS_TYPE_SIZES[],2,FALSE)</f>
        <v>9</v>
      </c>
      <c r="D1418" s="113">
        <f>VLOOKUP(A1418,DBMS_TYPE_SIZES[],3,FALSE)</f>
        <v>4</v>
      </c>
      <c r="E1418" s="114">
        <f>VLOOKUP(A1418,DBMS_TYPE_SIZES[],4,FALSE)</f>
        <v>9</v>
      </c>
      <c r="F1418" t="s">
        <v>182</v>
      </c>
      <c r="G1418" t="s">
        <v>808</v>
      </c>
      <c r="H1418" t="s">
        <v>20</v>
      </c>
      <c r="I1418">
        <v>10</v>
      </c>
      <c r="J1418">
        <v>4</v>
      </c>
    </row>
    <row r="1419" spans="1:10">
      <c r="A1419" s="112" t="str">
        <f>COL_SIZES[[#This Row],[datatype]]&amp;"_"&amp;COL_SIZES[[#This Row],[column_prec]]&amp;"_"&amp;COL_SIZES[[#This Row],[col_len]]</f>
        <v>datetime_23_8</v>
      </c>
      <c r="B141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19" s="113">
        <f>VLOOKUP(A1419,DBMS_TYPE_SIZES[],2,FALSE)</f>
        <v>7</v>
      </c>
      <c r="D1419" s="113">
        <f>VLOOKUP(A1419,DBMS_TYPE_SIZES[],3,FALSE)</f>
        <v>8</v>
      </c>
      <c r="E1419" s="114">
        <f>VLOOKUP(A1419,DBMS_TYPE_SIZES[],4,FALSE)</f>
        <v>10</v>
      </c>
      <c r="F1419" t="s">
        <v>182</v>
      </c>
      <c r="G1419" t="s">
        <v>809</v>
      </c>
      <c r="H1419" t="s">
        <v>22</v>
      </c>
      <c r="I1419">
        <v>23</v>
      </c>
      <c r="J1419">
        <v>8</v>
      </c>
    </row>
    <row r="1420" spans="1:10">
      <c r="A1420" s="112" t="str">
        <f>COL_SIZES[[#This Row],[datatype]]&amp;"_"&amp;COL_SIZES[[#This Row],[column_prec]]&amp;"_"&amp;COL_SIZES[[#This Row],[col_len]]</f>
        <v>bigint_19_8</v>
      </c>
      <c r="B142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20" s="113">
        <f>VLOOKUP(A1420,DBMS_TYPE_SIZES[],2,FALSE)</f>
        <v>9</v>
      </c>
      <c r="D1420" s="113">
        <f>VLOOKUP(A1420,DBMS_TYPE_SIZES[],3,FALSE)</f>
        <v>8</v>
      </c>
      <c r="E1420" s="114">
        <f>VLOOKUP(A1420,DBMS_TYPE_SIZES[],4,FALSE)</f>
        <v>9</v>
      </c>
      <c r="F1420" t="s">
        <v>182</v>
      </c>
      <c r="G1420" t="s">
        <v>124</v>
      </c>
      <c r="H1420" t="s">
        <v>19</v>
      </c>
      <c r="I1420">
        <v>19</v>
      </c>
      <c r="J1420">
        <v>8</v>
      </c>
    </row>
    <row r="1421" spans="1:10">
      <c r="A1421" s="112" t="str">
        <f>COL_SIZES[[#This Row],[datatype]]&amp;"_"&amp;COL_SIZES[[#This Row],[column_prec]]&amp;"_"&amp;COL_SIZES[[#This Row],[col_len]]</f>
        <v>numeric_19_9</v>
      </c>
      <c r="B142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421" s="113">
        <f>VLOOKUP(A1421,DBMS_TYPE_SIZES[],2,FALSE)</f>
        <v>9</v>
      </c>
      <c r="D1421" s="113">
        <f>VLOOKUP(A1421,DBMS_TYPE_SIZES[],3,FALSE)</f>
        <v>9</v>
      </c>
      <c r="E1421" s="114">
        <f>VLOOKUP(A1421,DBMS_TYPE_SIZES[],4,FALSE)</f>
        <v>9</v>
      </c>
      <c r="F1421" t="s">
        <v>182</v>
      </c>
      <c r="G1421" t="s">
        <v>102</v>
      </c>
      <c r="H1421" t="s">
        <v>67</v>
      </c>
      <c r="I1421">
        <v>19</v>
      </c>
      <c r="J1421">
        <v>9</v>
      </c>
    </row>
    <row r="1422" spans="1:10">
      <c r="A1422" s="112" t="str">
        <f>COL_SIZES[[#This Row],[datatype]]&amp;"_"&amp;COL_SIZES[[#This Row],[column_prec]]&amp;"_"&amp;COL_SIZES[[#This Row],[col_len]]</f>
        <v>int_10_4</v>
      </c>
      <c r="B14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2" s="113">
        <f>VLOOKUP(A1422,DBMS_TYPE_SIZES[],2,FALSE)</f>
        <v>9</v>
      </c>
      <c r="D1422" s="113">
        <f>VLOOKUP(A1422,DBMS_TYPE_SIZES[],3,FALSE)</f>
        <v>4</v>
      </c>
      <c r="E1422" s="114">
        <f>VLOOKUP(A1422,DBMS_TYPE_SIZES[],4,FALSE)</f>
        <v>9</v>
      </c>
      <c r="F1422" t="s">
        <v>182</v>
      </c>
      <c r="G1422" t="s">
        <v>904</v>
      </c>
      <c r="H1422" t="s">
        <v>20</v>
      </c>
      <c r="I1422">
        <v>10</v>
      </c>
      <c r="J1422">
        <v>4</v>
      </c>
    </row>
    <row r="1423" spans="1:10">
      <c r="A1423" s="112" t="str">
        <f>COL_SIZES[[#This Row],[datatype]]&amp;"_"&amp;COL_SIZES[[#This Row],[column_prec]]&amp;"_"&amp;COL_SIZES[[#This Row],[col_len]]</f>
        <v>varchar_0_64</v>
      </c>
      <c r="B1423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423" s="113">
        <f>VLOOKUP(A1423,DBMS_TYPE_SIZES[],2,FALSE)</f>
        <v>64</v>
      </c>
      <c r="D1423" s="113">
        <f>VLOOKUP(A1423,DBMS_TYPE_SIZES[],3,FALSE)</f>
        <v>64</v>
      </c>
      <c r="E1423" s="114">
        <f>VLOOKUP(A1423,DBMS_TYPE_SIZES[],4,FALSE)</f>
        <v>66</v>
      </c>
      <c r="F1423" t="s">
        <v>182</v>
      </c>
      <c r="G1423" t="s">
        <v>846</v>
      </c>
      <c r="H1423" t="s">
        <v>92</v>
      </c>
      <c r="I1423">
        <v>0</v>
      </c>
      <c r="J1423">
        <v>64</v>
      </c>
    </row>
    <row r="1424" spans="1:10">
      <c r="A1424" s="112" t="str">
        <f>COL_SIZES[[#This Row],[datatype]]&amp;"_"&amp;COL_SIZES[[#This Row],[column_prec]]&amp;"_"&amp;COL_SIZES[[#This Row],[col_len]]</f>
        <v>int_10_4</v>
      </c>
      <c r="B14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4" s="113">
        <f>VLOOKUP(A1424,DBMS_TYPE_SIZES[],2,FALSE)</f>
        <v>9</v>
      </c>
      <c r="D1424" s="113">
        <f>VLOOKUP(A1424,DBMS_TYPE_SIZES[],3,FALSE)</f>
        <v>4</v>
      </c>
      <c r="E1424" s="114">
        <f>VLOOKUP(A1424,DBMS_TYPE_SIZES[],4,FALSE)</f>
        <v>9</v>
      </c>
      <c r="F1424" t="s">
        <v>182</v>
      </c>
      <c r="G1424" t="s">
        <v>905</v>
      </c>
      <c r="H1424" t="s">
        <v>20</v>
      </c>
      <c r="I1424">
        <v>10</v>
      </c>
      <c r="J1424">
        <v>4</v>
      </c>
    </row>
    <row r="1425" spans="1:10">
      <c r="A1425" s="112" t="str">
        <f>COL_SIZES[[#This Row],[datatype]]&amp;"_"&amp;COL_SIZES[[#This Row],[column_prec]]&amp;"_"&amp;COL_SIZES[[#This Row],[col_len]]</f>
        <v>varchar_0_50</v>
      </c>
      <c r="B142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25" s="113">
        <f>VLOOKUP(A1425,DBMS_TYPE_SIZES[],2,FALSE)</f>
        <v>50</v>
      </c>
      <c r="D1425" s="113">
        <f>VLOOKUP(A1425,DBMS_TYPE_SIZES[],3,FALSE)</f>
        <v>50</v>
      </c>
      <c r="E1425" s="114">
        <f>VLOOKUP(A1425,DBMS_TYPE_SIZES[],4,FALSE)</f>
        <v>52</v>
      </c>
      <c r="F1425" t="s">
        <v>182</v>
      </c>
      <c r="G1425" t="s">
        <v>143</v>
      </c>
      <c r="H1425" t="s">
        <v>92</v>
      </c>
      <c r="I1425">
        <v>0</v>
      </c>
      <c r="J1425">
        <v>50</v>
      </c>
    </row>
    <row r="1426" spans="1:10">
      <c r="A1426" s="112" t="str">
        <f>COL_SIZES[[#This Row],[datatype]]&amp;"_"&amp;COL_SIZES[[#This Row],[column_prec]]&amp;"_"&amp;COL_SIZES[[#This Row],[col_len]]</f>
        <v>int_10_4</v>
      </c>
      <c r="B14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6" s="113">
        <f>VLOOKUP(A1426,DBMS_TYPE_SIZES[],2,FALSE)</f>
        <v>9</v>
      </c>
      <c r="D1426" s="113">
        <f>VLOOKUP(A1426,DBMS_TYPE_SIZES[],3,FALSE)</f>
        <v>4</v>
      </c>
      <c r="E1426" s="114">
        <f>VLOOKUP(A1426,DBMS_TYPE_SIZES[],4,FALSE)</f>
        <v>9</v>
      </c>
      <c r="F1426" t="s">
        <v>182</v>
      </c>
      <c r="G1426" t="s">
        <v>72</v>
      </c>
      <c r="H1426" t="s">
        <v>20</v>
      </c>
      <c r="I1426">
        <v>10</v>
      </c>
      <c r="J1426">
        <v>4</v>
      </c>
    </row>
    <row r="1427" spans="1:10">
      <c r="A1427" s="112" t="str">
        <f>COL_SIZES[[#This Row],[datatype]]&amp;"_"&amp;COL_SIZES[[#This Row],[column_prec]]&amp;"_"&amp;COL_SIZES[[#This Row],[col_len]]</f>
        <v>int_10_4</v>
      </c>
      <c r="B14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7" s="113">
        <f>VLOOKUP(A1427,DBMS_TYPE_SIZES[],2,FALSE)</f>
        <v>9</v>
      </c>
      <c r="D1427" s="113">
        <f>VLOOKUP(A1427,DBMS_TYPE_SIZES[],3,FALSE)</f>
        <v>4</v>
      </c>
      <c r="E1427" s="114">
        <f>VLOOKUP(A1427,DBMS_TYPE_SIZES[],4,FALSE)</f>
        <v>9</v>
      </c>
      <c r="F1427" t="s">
        <v>182</v>
      </c>
      <c r="G1427" t="s">
        <v>814</v>
      </c>
      <c r="H1427" t="s">
        <v>20</v>
      </c>
      <c r="I1427">
        <v>10</v>
      </c>
      <c r="J1427">
        <v>4</v>
      </c>
    </row>
    <row r="1428" spans="1:10">
      <c r="A1428" s="112" t="str">
        <f>COL_SIZES[[#This Row],[datatype]]&amp;"_"&amp;COL_SIZES[[#This Row],[column_prec]]&amp;"_"&amp;COL_SIZES[[#This Row],[col_len]]</f>
        <v>int_10_4</v>
      </c>
      <c r="B14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8" s="113">
        <f>VLOOKUP(A1428,DBMS_TYPE_SIZES[],2,FALSE)</f>
        <v>9</v>
      </c>
      <c r="D1428" s="113">
        <f>VLOOKUP(A1428,DBMS_TYPE_SIZES[],3,FALSE)</f>
        <v>4</v>
      </c>
      <c r="E1428" s="114">
        <f>VLOOKUP(A1428,DBMS_TYPE_SIZES[],4,FALSE)</f>
        <v>9</v>
      </c>
      <c r="F1428" t="s">
        <v>182</v>
      </c>
      <c r="G1428" t="s">
        <v>252</v>
      </c>
      <c r="H1428" t="s">
        <v>20</v>
      </c>
      <c r="I1428">
        <v>10</v>
      </c>
      <c r="J1428">
        <v>4</v>
      </c>
    </row>
    <row r="1429" spans="1:10">
      <c r="A1429" s="112" t="str">
        <f>COL_SIZES[[#This Row],[datatype]]&amp;"_"&amp;COL_SIZES[[#This Row],[column_prec]]&amp;"_"&amp;COL_SIZES[[#This Row],[col_len]]</f>
        <v>int_10_4</v>
      </c>
      <c r="B14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29" s="113">
        <f>VLOOKUP(A1429,DBMS_TYPE_SIZES[],2,FALSE)</f>
        <v>9</v>
      </c>
      <c r="D1429" s="113">
        <f>VLOOKUP(A1429,DBMS_TYPE_SIZES[],3,FALSE)</f>
        <v>4</v>
      </c>
      <c r="E1429" s="114">
        <f>VLOOKUP(A1429,DBMS_TYPE_SIZES[],4,FALSE)</f>
        <v>9</v>
      </c>
      <c r="F1429" t="s">
        <v>182</v>
      </c>
      <c r="G1429" t="s">
        <v>164</v>
      </c>
      <c r="H1429" t="s">
        <v>20</v>
      </c>
      <c r="I1429">
        <v>10</v>
      </c>
      <c r="J1429">
        <v>4</v>
      </c>
    </row>
    <row r="1430" spans="1:10">
      <c r="A1430" s="112" t="str">
        <f>COL_SIZES[[#This Row],[datatype]]&amp;"_"&amp;COL_SIZES[[#This Row],[column_prec]]&amp;"_"&amp;COL_SIZES[[#This Row],[col_len]]</f>
        <v>varchar_0_32</v>
      </c>
      <c r="B143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30" s="113">
        <f>VLOOKUP(A1430,DBMS_TYPE_SIZES[],2,FALSE)</f>
        <v>32</v>
      </c>
      <c r="D1430" s="113">
        <f>VLOOKUP(A1430,DBMS_TYPE_SIZES[],3,FALSE)</f>
        <v>32</v>
      </c>
      <c r="E1430" s="114">
        <f>VLOOKUP(A1430,DBMS_TYPE_SIZES[],4,FALSE)</f>
        <v>34</v>
      </c>
      <c r="F1430" t="s">
        <v>182</v>
      </c>
      <c r="G1430" t="s">
        <v>848</v>
      </c>
      <c r="H1430" t="s">
        <v>92</v>
      </c>
      <c r="I1430">
        <v>0</v>
      </c>
      <c r="J1430">
        <v>255</v>
      </c>
    </row>
    <row r="1431" spans="1:10">
      <c r="A1431" s="112" t="str">
        <f>COL_SIZES[[#This Row],[datatype]]&amp;"_"&amp;COL_SIZES[[#This Row],[column_prec]]&amp;"_"&amp;COL_SIZES[[#This Row],[col_len]]</f>
        <v>datetime_23_8</v>
      </c>
      <c r="B14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31" s="113">
        <f>VLOOKUP(A1431,DBMS_TYPE_SIZES[],2,FALSE)</f>
        <v>7</v>
      </c>
      <c r="D1431" s="113">
        <f>VLOOKUP(A1431,DBMS_TYPE_SIZES[],3,FALSE)</f>
        <v>8</v>
      </c>
      <c r="E1431" s="114">
        <f>VLOOKUP(A1431,DBMS_TYPE_SIZES[],4,FALSE)</f>
        <v>10</v>
      </c>
      <c r="F1431" t="s">
        <v>183</v>
      </c>
      <c r="G1431" t="s">
        <v>828</v>
      </c>
      <c r="H1431" t="s">
        <v>22</v>
      </c>
      <c r="I1431">
        <v>23</v>
      </c>
      <c r="J1431">
        <v>8</v>
      </c>
    </row>
    <row r="1432" spans="1:10">
      <c r="A1432" s="112" t="str">
        <f>COL_SIZES[[#This Row],[datatype]]&amp;"_"&amp;COL_SIZES[[#This Row],[column_prec]]&amp;"_"&amp;COL_SIZES[[#This Row],[col_len]]</f>
        <v>int_10_4</v>
      </c>
      <c r="B14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2" s="113">
        <f>VLOOKUP(A1432,DBMS_TYPE_SIZES[],2,FALSE)</f>
        <v>9</v>
      </c>
      <c r="D1432" s="113">
        <f>VLOOKUP(A1432,DBMS_TYPE_SIZES[],3,FALSE)</f>
        <v>4</v>
      </c>
      <c r="E1432" s="114">
        <f>VLOOKUP(A1432,DBMS_TYPE_SIZES[],4,FALSE)</f>
        <v>9</v>
      </c>
      <c r="F1432" t="s">
        <v>183</v>
      </c>
      <c r="G1432" t="s">
        <v>829</v>
      </c>
      <c r="H1432" t="s">
        <v>20</v>
      </c>
      <c r="I1432">
        <v>10</v>
      </c>
      <c r="J1432">
        <v>4</v>
      </c>
    </row>
    <row r="1433" spans="1:10">
      <c r="A1433" s="112" t="str">
        <f>COL_SIZES[[#This Row],[datatype]]&amp;"_"&amp;COL_SIZES[[#This Row],[column_prec]]&amp;"_"&amp;COL_SIZES[[#This Row],[col_len]]</f>
        <v>int_10_4</v>
      </c>
      <c r="B14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3" s="113">
        <f>VLOOKUP(A1433,DBMS_TYPE_SIZES[],2,FALSE)</f>
        <v>9</v>
      </c>
      <c r="D1433" s="113">
        <f>VLOOKUP(A1433,DBMS_TYPE_SIZES[],3,FALSE)</f>
        <v>4</v>
      </c>
      <c r="E1433" s="114">
        <f>VLOOKUP(A1433,DBMS_TYPE_SIZES[],4,FALSE)</f>
        <v>9</v>
      </c>
      <c r="F1433" t="s">
        <v>183</v>
      </c>
      <c r="G1433" t="s">
        <v>142</v>
      </c>
      <c r="H1433" t="s">
        <v>20</v>
      </c>
      <c r="I1433">
        <v>10</v>
      </c>
      <c r="J1433">
        <v>4</v>
      </c>
    </row>
    <row r="1434" spans="1:10">
      <c r="A1434" s="112" t="str">
        <f>COL_SIZES[[#This Row],[datatype]]&amp;"_"&amp;COL_SIZES[[#This Row],[column_prec]]&amp;"_"&amp;COL_SIZES[[#This Row],[col_len]]</f>
        <v>int_10_4</v>
      </c>
      <c r="B14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4" s="113">
        <f>VLOOKUP(A1434,DBMS_TYPE_SIZES[],2,FALSE)</f>
        <v>9</v>
      </c>
      <c r="D1434" s="113">
        <f>VLOOKUP(A1434,DBMS_TYPE_SIZES[],3,FALSE)</f>
        <v>4</v>
      </c>
      <c r="E1434" s="114">
        <f>VLOOKUP(A1434,DBMS_TYPE_SIZES[],4,FALSE)</f>
        <v>9</v>
      </c>
      <c r="F1434" t="s">
        <v>183</v>
      </c>
      <c r="G1434" t="s">
        <v>170</v>
      </c>
      <c r="H1434" t="s">
        <v>20</v>
      </c>
      <c r="I1434">
        <v>10</v>
      </c>
      <c r="J1434">
        <v>4</v>
      </c>
    </row>
    <row r="1435" spans="1:10">
      <c r="A1435" s="112" t="str">
        <f>COL_SIZES[[#This Row],[datatype]]&amp;"_"&amp;COL_SIZES[[#This Row],[column_prec]]&amp;"_"&amp;COL_SIZES[[#This Row],[col_len]]</f>
        <v>varchar_0_50</v>
      </c>
      <c r="B143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35" s="113">
        <f>VLOOKUP(A1435,DBMS_TYPE_SIZES[],2,FALSE)</f>
        <v>50</v>
      </c>
      <c r="D1435" s="113">
        <f>VLOOKUP(A1435,DBMS_TYPE_SIZES[],3,FALSE)</f>
        <v>50</v>
      </c>
      <c r="E1435" s="114">
        <f>VLOOKUP(A1435,DBMS_TYPE_SIZES[],4,FALSE)</f>
        <v>52</v>
      </c>
      <c r="F1435" t="s">
        <v>183</v>
      </c>
      <c r="G1435" t="s">
        <v>121</v>
      </c>
      <c r="H1435" t="s">
        <v>92</v>
      </c>
      <c r="I1435">
        <v>0</v>
      </c>
      <c r="J1435">
        <v>50</v>
      </c>
    </row>
    <row r="1436" spans="1:10">
      <c r="A1436" s="112" t="str">
        <f>COL_SIZES[[#This Row],[datatype]]&amp;"_"&amp;COL_SIZES[[#This Row],[column_prec]]&amp;"_"&amp;COL_SIZES[[#This Row],[col_len]]</f>
        <v>int_10_4</v>
      </c>
      <c r="B14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6" s="113">
        <f>VLOOKUP(A1436,DBMS_TYPE_SIZES[],2,FALSE)</f>
        <v>9</v>
      </c>
      <c r="D1436" s="113">
        <f>VLOOKUP(A1436,DBMS_TYPE_SIZES[],3,FALSE)</f>
        <v>4</v>
      </c>
      <c r="E1436" s="114">
        <f>VLOOKUP(A1436,DBMS_TYPE_SIZES[],4,FALSE)</f>
        <v>9</v>
      </c>
      <c r="F1436" t="s">
        <v>183</v>
      </c>
      <c r="G1436" t="s">
        <v>849</v>
      </c>
      <c r="H1436" t="s">
        <v>20</v>
      </c>
      <c r="I1436">
        <v>10</v>
      </c>
      <c r="J1436">
        <v>4</v>
      </c>
    </row>
    <row r="1437" spans="1:10">
      <c r="A1437" s="112" t="str">
        <f>COL_SIZES[[#This Row],[datatype]]&amp;"_"&amp;COL_SIZES[[#This Row],[column_prec]]&amp;"_"&amp;COL_SIZES[[#This Row],[col_len]]</f>
        <v>int_10_4</v>
      </c>
      <c r="B14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7" s="113">
        <f>VLOOKUP(A1437,DBMS_TYPE_SIZES[],2,FALSE)</f>
        <v>9</v>
      </c>
      <c r="D1437" s="113">
        <f>VLOOKUP(A1437,DBMS_TYPE_SIZES[],3,FALSE)</f>
        <v>4</v>
      </c>
      <c r="E1437" s="114">
        <f>VLOOKUP(A1437,DBMS_TYPE_SIZES[],4,FALSE)</f>
        <v>9</v>
      </c>
      <c r="F1437" t="s">
        <v>183</v>
      </c>
      <c r="G1437" t="s">
        <v>156</v>
      </c>
      <c r="H1437" t="s">
        <v>20</v>
      </c>
      <c r="I1437">
        <v>10</v>
      </c>
      <c r="J1437">
        <v>4</v>
      </c>
    </row>
    <row r="1438" spans="1:10">
      <c r="A1438" s="112" t="str">
        <f>COL_SIZES[[#This Row],[datatype]]&amp;"_"&amp;COL_SIZES[[#This Row],[column_prec]]&amp;"_"&amp;COL_SIZES[[#This Row],[col_len]]</f>
        <v>int_10_4</v>
      </c>
      <c r="B14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8" s="113">
        <f>VLOOKUP(A1438,DBMS_TYPE_SIZES[],2,FALSE)</f>
        <v>9</v>
      </c>
      <c r="D1438" s="113">
        <f>VLOOKUP(A1438,DBMS_TYPE_SIZES[],3,FALSE)</f>
        <v>4</v>
      </c>
      <c r="E1438" s="114">
        <f>VLOOKUP(A1438,DBMS_TYPE_SIZES[],4,FALSE)</f>
        <v>9</v>
      </c>
      <c r="F1438" t="s">
        <v>183</v>
      </c>
      <c r="G1438" t="s">
        <v>851</v>
      </c>
      <c r="H1438" t="s">
        <v>20</v>
      </c>
      <c r="I1438">
        <v>10</v>
      </c>
      <c r="J1438">
        <v>4</v>
      </c>
    </row>
    <row r="1439" spans="1:10">
      <c r="A1439" s="112" t="str">
        <f>COL_SIZES[[#This Row],[datatype]]&amp;"_"&amp;COL_SIZES[[#This Row],[column_prec]]&amp;"_"&amp;COL_SIZES[[#This Row],[col_len]]</f>
        <v>int_10_4</v>
      </c>
      <c r="B14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39" s="113">
        <f>VLOOKUP(A1439,DBMS_TYPE_SIZES[],2,FALSE)</f>
        <v>9</v>
      </c>
      <c r="D1439" s="113">
        <f>VLOOKUP(A1439,DBMS_TYPE_SIZES[],3,FALSE)</f>
        <v>4</v>
      </c>
      <c r="E1439" s="114">
        <f>VLOOKUP(A1439,DBMS_TYPE_SIZES[],4,FALSE)</f>
        <v>9</v>
      </c>
      <c r="F1439" t="s">
        <v>183</v>
      </c>
      <c r="G1439" t="s">
        <v>89</v>
      </c>
      <c r="H1439" t="s">
        <v>20</v>
      </c>
      <c r="I1439">
        <v>10</v>
      </c>
      <c r="J1439">
        <v>4</v>
      </c>
    </row>
    <row r="1440" spans="1:10">
      <c r="A1440" s="112" t="str">
        <f>COL_SIZES[[#This Row],[datatype]]&amp;"_"&amp;COL_SIZES[[#This Row],[column_prec]]&amp;"_"&amp;COL_SIZES[[#This Row],[col_len]]</f>
        <v>varchar_0_255</v>
      </c>
      <c r="B14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40" s="113">
        <f>VLOOKUP(A1440,DBMS_TYPE_SIZES[],2,FALSE)</f>
        <v>255</v>
      </c>
      <c r="D1440" s="113">
        <f>VLOOKUP(A1440,DBMS_TYPE_SIZES[],3,FALSE)</f>
        <v>255</v>
      </c>
      <c r="E1440" s="114">
        <f>VLOOKUP(A1440,DBMS_TYPE_SIZES[],4,FALSE)</f>
        <v>257</v>
      </c>
      <c r="F1440" t="s">
        <v>183</v>
      </c>
      <c r="G1440" t="s">
        <v>879</v>
      </c>
      <c r="H1440" t="s">
        <v>92</v>
      </c>
      <c r="I1440">
        <v>0</v>
      </c>
      <c r="J1440">
        <v>255</v>
      </c>
    </row>
    <row r="1441" spans="1:10">
      <c r="A1441" s="112" t="str">
        <f>COL_SIZES[[#This Row],[datatype]]&amp;"_"&amp;COL_SIZES[[#This Row],[column_prec]]&amp;"_"&amp;COL_SIZES[[#This Row],[col_len]]</f>
        <v>int_10_4</v>
      </c>
      <c r="B14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1" s="113">
        <f>VLOOKUP(A1441,DBMS_TYPE_SIZES[],2,FALSE)</f>
        <v>9</v>
      </c>
      <c r="D1441" s="113">
        <f>VLOOKUP(A1441,DBMS_TYPE_SIZES[],3,FALSE)</f>
        <v>4</v>
      </c>
      <c r="E1441" s="114">
        <f>VLOOKUP(A1441,DBMS_TYPE_SIZES[],4,FALSE)</f>
        <v>9</v>
      </c>
      <c r="F1441" t="s">
        <v>183</v>
      </c>
      <c r="G1441" t="s">
        <v>225</v>
      </c>
      <c r="H1441" t="s">
        <v>20</v>
      </c>
      <c r="I1441">
        <v>10</v>
      </c>
      <c r="J1441">
        <v>4</v>
      </c>
    </row>
    <row r="1442" spans="1:10">
      <c r="A1442" s="112" t="str">
        <f>COL_SIZES[[#This Row],[datatype]]&amp;"_"&amp;COL_SIZES[[#This Row],[column_prec]]&amp;"_"&amp;COL_SIZES[[#This Row],[col_len]]</f>
        <v>int_10_4</v>
      </c>
      <c r="B14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2" s="113">
        <f>VLOOKUP(A1442,DBMS_TYPE_SIZES[],2,FALSE)</f>
        <v>9</v>
      </c>
      <c r="D1442" s="113">
        <f>VLOOKUP(A1442,DBMS_TYPE_SIZES[],3,FALSE)</f>
        <v>4</v>
      </c>
      <c r="E1442" s="114">
        <f>VLOOKUP(A1442,DBMS_TYPE_SIZES[],4,FALSE)</f>
        <v>9</v>
      </c>
      <c r="F1442" t="s">
        <v>183</v>
      </c>
      <c r="G1442" t="s">
        <v>803</v>
      </c>
      <c r="H1442" t="s">
        <v>20</v>
      </c>
      <c r="I1442">
        <v>10</v>
      </c>
      <c r="J1442">
        <v>4</v>
      </c>
    </row>
    <row r="1443" spans="1:10">
      <c r="A1443" s="112" t="str">
        <f>COL_SIZES[[#This Row],[datatype]]&amp;"_"&amp;COL_SIZES[[#This Row],[column_prec]]&amp;"_"&amp;COL_SIZES[[#This Row],[col_len]]</f>
        <v>int_10_4</v>
      </c>
      <c r="B14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3" s="113">
        <f>VLOOKUP(A1443,DBMS_TYPE_SIZES[],2,FALSE)</f>
        <v>9</v>
      </c>
      <c r="D1443" s="113">
        <f>VLOOKUP(A1443,DBMS_TYPE_SIZES[],3,FALSE)</f>
        <v>4</v>
      </c>
      <c r="E1443" s="114">
        <f>VLOOKUP(A1443,DBMS_TYPE_SIZES[],4,FALSE)</f>
        <v>9</v>
      </c>
      <c r="F1443" t="s">
        <v>183</v>
      </c>
      <c r="G1443" t="s">
        <v>804</v>
      </c>
      <c r="H1443" t="s">
        <v>20</v>
      </c>
      <c r="I1443">
        <v>10</v>
      </c>
      <c r="J1443">
        <v>4</v>
      </c>
    </row>
    <row r="1444" spans="1:10">
      <c r="A1444" s="112" t="str">
        <f>COL_SIZES[[#This Row],[datatype]]&amp;"_"&amp;COL_SIZES[[#This Row],[column_prec]]&amp;"_"&amp;COL_SIZES[[#This Row],[col_len]]</f>
        <v>int_10_4</v>
      </c>
      <c r="B14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4" s="113">
        <f>VLOOKUP(A1444,DBMS_TYPE_SIZES[],2,FALSE)</f>
        <v>9</v>
      </c>
      <c r="D1444" s="113">
        <f>VLOOKUP(A1444,DBMS_TYPE_SIZES[],3,FALSE)</f>
        <v>4</v>
      </c>
      <c r="E1444" s="114">
        <f>VLOOKUP(A1444,DBMS_TYPE_SIZES[],4,FALSE)</f>
        <v>9</v>
      </c>
      <c r="F1444" t="s">
        <v>183</v>
      </c>
      <c r="G1444" t="s">
        <v>152</v>
      </c>
      <c r="H1444" t="s">
        <v>20</v>
      </c>
      <c r="I1444">
        <v>10</v>
      </c>
      <c r="J1444">
        <v>4</v>
      </c>
    </row>
    <row r="1445" spans="1:10">
      <c r="A1445" s="112" t="str">
        <f>COL_SIZES[[#This Row],[datatype]]&amp;"_"&amp;COL_SIZES[[#This Row],[column_prec]]&amp;"_"&amp;COL_SIZES[[#This Row],[col_len]]</f>
        <v>varchar_0_255</v>
      </c>
      <c r="B144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45" s="113">
        <f>VLOOKUP(A1445,DBMS_TYPE_SIZES[],2,FALSE)</f>
        <v>255</v>
      </c>
      <c r="D1445" s="113">
        <f>VLOOKUP(A1445,DBMS_TYPE_SIZES[],3,FALSE)</f>
        <v>255</v>
      </c>
      <c r="E1445" s="114">
        <f>VLOOKUP(A1445,DBMS_TYPE_SIZES[],4,FALSE)</f>
        <v>257</v>
      </c>
      <c r="F1445" t="s">
        <v>183</v>
      </c>
      <c r="G1445" t="s">
        <v>805</v>
      </c>
      <c r="H1445" t="s">
        <v>92</v>
      </c>
      <c r="I1445">
        <v>0</v>
      </c>
      <c r="J1445">
        <v>255</v>
      </c>
    </row>
    <row r="1446" spans="1:10">
      <c r="A1446" s="112" t="str">
        <f>COL_SIZES[[#This Row],[datatype]]&amp;"_"&amp;COL_SIZES[[#This Row],[column_prec]]&amp;"_"&amp;COL_SIZES[[#This Row],[col_len]]</f>
        <v>varchar_0_255</v>
      </c>
      <c r="B144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46" s="113">
        <f>VLOOKUP(A1446,DBMS_TYPE_SIZES[],2,FALSE)</f>
        <v>255</v>
      </c>
      <c r="D1446" s="113">
        <f>VLOOKUP(A1446,DBMS_TYPE_SIZES[],3,FALSE)</f>
        <v>255</v>
      </c>
      <c r="E1446" s="114">
        <f>VLOOKUP(A1446,DBMS_TYPE_SIZES[],4,FALSE)</f>
        <v>257</v>
      </c>
      <c r="F1446" t="s">
        <v>183</v>
      </c>
      <c r="G1446" t="s">
        <v>806</v>
      </c>
      <c r="H1446" t="s">
        <v>92</v>
      </c>
      <c r="I1446">
        <v>0</v>
      </c>
      <c r="J1446">
        <v>255</v>
      </c>
    </row>
    <row r="1447" spans="1:10">
      <c r="A1447" s="112" t="str">
        <f>COL_SIZES[[#This Row],[datatype]]&amp;"_"&amp;COL_SIZES[[#This Row],[column_prec]]&amp;"_"&amp;COL_SIZES[[#This Row],[col_len]]</f>
        <v>int_10_4</v>
      </c>
      <c r="B14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7" s="113">
        <f>VLOOKUP(A1447,DBMS_TYPE_SIZES[],2,FALSE)</f>
        <v>9</v>
      </c>
      <c r="D1447" s="113">
        <f>VLOOKUP(A1447,DBMS_TYPE_SIZES[],3,FALSE)</f>
        <v>4</v>
      </c>
      <c r="E1447" s="114">
        <f>VLOOKUP(A1447,DBMS_TYPE_SIZES[],4,FALSE)</f>
        <v>9</v>
      </c>
      <c r="F1447" t="s">
        <v>183</v>
      </c>
      <c r="G1447" t="s">
        <v>807</v>
      </c>
      <c r="H1447" t="s">
        <v>20</v>
      </c>
      <c r="I1447">
        <v>10</v>
      </c>
      <c r="J1447">
        <v>4</v>
      </c>
    </row>
    <row r="1448" spans="1:10">
      <c r="A1448" s="112" t="str">
        <f>COL_SIZES[[#This Row],[datatype]]&amp;"_"&amp;COL_SIZES[[#This Row],[column_prec]]&amp;"_"&amp;COL_SIZES[[#This Row],[col_len]]</f>
        <v>bigint_19_8</v>
      </c>
      <c r="B14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48" s="113">
        <f>VLOOKUP(A1448,DBMS_TYPE_SIZES[],2,FALSE)</f>
        <v>9</v>
      </c>
      <c r="D1448" s="113">
        <f>VLOOKUP(A1448,DBMS_TYPE_SIZES[],3,FALSE)</f>
        <v>8</v>
      </c>
      <c r="E1448" s="114">
        <f>VLOOKUP(A1448,DBMS_TYPE_SIZES[],4,FALSE)</f>
        <v>9</v>
      </c>
      <c r="F1448" t="s">
        <v>183</v>
      </c>
      <c r="G1448" t="s">
        <v>122</v>
      </c>
      <c r="H1448" t="s">
        <v>19</v>
      </c>
      <c r="I1448">
        <v>19</v>
      </c>
      <c r="J1448">
        <v>8</v>
      </c>
    </row>
    <row r="1449" spans="1:10">
      <c r="A1449" s="112" t="str">
        <f>COL_SIZES[[#This Row],[datatype]]&amp;"_"&amp;COL_SIZES[[#This Row],[column_prec]]&amp;"_"&amp;COL_SIZES[[#This Row],[col_len]]</f>
        <v>int_10_4</v>
      </c>
      <c r="B14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49" s="113">
        <f>VLOOKUP(A1449,DBMS_TYPE_SIZES[],2,FALSE)</f>
        <v>9</v>
      </c>
      <c r="D1449" s="113">
        <f>VLOOKUP(A1449,DBMS_TYPE_SIZES[],3,FALSE)</f>
        <v>4</v>
      </c>
      <c r="E1449" s="114">
        <f>VLOOKUP(A1449,DBMS_TYPE_SIZES[],4,FALSE)</f>
        <v>9</v>
      </c>
      <c r="F1449" t="s">
        <v>183</v>
      </c>
      <c r="G1449" t="s">
        <v>123</v>
      </c>
      <c r="H1449" t="s">
        <v>20</v>
      </c>
      <c r="I1449">
        <v>10</v>
      </c>
      <c r="J1449">
        <v>4</v>
      </c>
    </row>
    <row r="1450" spans="1:10">
      <c r="A1450" s="112" t="str">
        <f>COL_SIZES[[#This Row],[datatype]]&amp;"_"&amp;COL_SIZES[[#This Row],[column_prec]]&amp;"_"&amp;COL_SIZES[[#This Row],[col_len]]</f>
        <v>int_10_4</v>
      </c>
      <c r="B14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0" s="113">
        <f>VLOOKUP(A1450,DBMS_TYPE_SIZES[],2,FALSE)</f>
        <v>9</v>
      </c>
      <c r="D1450" s="113">
        <f>VLOOKUP(A1450,DBMS_TYPE_SIZES[],3,FALSE)</f>
        <v>4</v>
      </c>
      <c r="E1450" s="114">
        <f>VLOOKUP(A1450,DBMS_TYPE_SIZES[],4,FALSE)</f>
        <v>9</v>
      </c>
      <c r="F1450" t="s">
        <v>183</v>
      </c>
      <c r="G1450" t="s">
        <v>808</v>
      </c>
      <c r="H1450" t="s">
        <v>20</v>
      </c>
      <c r="I1450">
        <v>10</v>
      </c>
      <c r="J1450">
        <v>4</v>
      </c>
    </row>
    <row r="1451" spans="1:10">
      <c r="A1451" s="112" t="str">
        <f>COL_SIZES[[#This Row],[datatype]]&amp;"_"&amp;COL_SIZES[[#This Row],[column_prec]]&amp;"_"&amp;COL_SIZES[[#This Row],[col_len]]</f>
        <v>datetime_23_8</v>
      </c>
      <c r="B145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51" s="113">
        <f>VLOOKUP(A1451,DBMS_TYPE_SIZES[],2,FALSE)</f>
        <v>7</v>
      </c>
      <c r="D1451" s="113">
        <f>VLOOKUP(A1451,DBMS_TYPE_SIZES[],3,FALSE)</f>
        <v>8</v>
      </c>
      <c r="E1451" s="114">
        <f>VLOOKUP(A1451,DBMS_TYPE_SIZES[],4,FALSE)</f>
        <v>10</v>
      </c>
      <c r="F1451" t="s">
        <v>183</v>
      </c>
      <c r="G1451" t="s">
        <v>809</v>
      </c>
      <c r="H1451" t="s">
        <v>22</v>
      </c>
      <c r="I1451">
        <v>23</v>
      </c>
      <c r="J1451">
        <v>8</v>
      </c>
    </row>
    <row r="1452" spans="1:10">
      <c r="A1452" s="112" t="str">
        <f>COL_SIZES[[#This Row],[datatype]]&amp;"_"&amp;COL_SIZES[[#This Row],[column_prec]]&amp;"_"&amp;COL_SIZES[[#This Row],[col_len]]</f>
        <v>bigint_19_8</v>
      </c>
      <c r="B145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52" s="113">
        <f>VLOOKUP(A1452,DBMS_TYPE_SIZES[],2,FALSE)</f>
        <v>9</v>
      </c>
      <c r="D1452" s="113">
        <f>VLOOKUP(A1452,DBMS_TYPE_SIZES[],3,FALSE)</f>
        <v>8</v>
      </c>
      <c r="E1452" s="114">
        <f>VLOOKUP(A1452,DBMS_TYPE_SIZES[],4,FALSE)</f>
        <v>9</v>
      </c>
      <c r="F1452" t="s">
        <v>183</v>
      </c>
      <c r="G1452" t="s">
        <v>124</v>
      </c>
      <c r="H1452" t="s">
        <v>19</v>
      </c>
      <c r="I1452">
        <v>19</v>
      </c>
      <c r="J1452">
        <v>8</v>
      </c>
    </row>
    <row r="1453" spans="1:10">
      <c r="A1453" s="112" t="str">
        <f>COL_SIZES[[#This Row],[datatype]]&amp;"_"&amp;COL_SIZES[[#This Row],[column_prec]]&amp;"_"&amp;COL_SIZES[[#This Row],[col_len]]</f>
        <v>numeric_19_9</v>
      </c>
      <c r="B145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453" s="113">
        <f>VLOOKUP(A1453,DBMS_TYPE_SIZES[],2,FALSE)</f>
        <v>9</v>
      </c>
      <c r="D1453" s="113">
        <f>VLOOKUP(A1453,DBMS_TYPE_SIZES[],3,FALSE)</f>
        <v>9</v>
      </c>
      <c r="E1453" s="114">
        <f>VLOOKUP(A1453,DBMS_TYPE_SIZES[],4,FALSE)</f>
        <v>9</v>
      </c>
      <c r="F1453" t="s">
        <v>183</v>
      </c>
      <c r="G1453" t="s">
        <v>102</v>
      </c>
      <c r="H1453" t="s">
        <v>67</v>
      </c>
      <c r="I1453">
        <v>19</v>
      </c>
      <c r="J1453">
        <v>9</v>
      </c>
    </row>
    <row r="1454" spans="1:10">
      <c r="A1454" s="112" t="str">
        <f>COL_SIZES[[#This Row],[datatype]]&amp;"_"&amp;COL_SIZES[[#This Row],[column_prec]]&amp;"_"&amp;COL_SIZES[[#This Row],[col_len]]</f>
        <v>int_10_4</v>
      </c>
      <c r="B14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4" s="113">
        <f>VLOOKUP(A1454,DBMS_TYPE_SIZES[],2,FALSE)</f>
        <v>9</v>
      </c>
      <c r="D1454" s="113">
        <f>VLOOKUP(A1454,DBMS_TYPE_SIZES[],3,FALSE)</f>
        <v>4</v>
      </c>
      <c r="E1454" s="114">
        <f>VLOOKUP(A1454,DBMS_TYPE_SIZES[],4,FALSE)</f>
        <v>9</v>
      </c>
      <c r="F1454" t="s">
        <v>183</v>
      </c>
      <c r="G1454" t="s">
        <v>904</v>
      </c>
      <c r="H1454" t="s">
        <v>20</v>
      </c>
      <c r="I1454">
        <v>10</v>
      </c>
      <c r="J1454">
        <v>4</v>
      </c>
    </row>
    <row r="1455" spans="1:10">
      <c r="A1455" s="112" t="str">
        <f>COL_SIZES[[#This Row],[datatype]]&amp;"_"&amp;COL_SIZES[[#This Row],[column_prec]]&amp;"_"&amp;COL_SIZES[[#This Row],[col_len]]</f>
        <v>varchar_0_64</v>
      </c>
      <c r="B145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455" s="113">
        <f>VLOOKUP(A1455,DBMS_TYPE_SIZES[],2,FALSE)</f>
        <v>64</v>
      </c>
      <c r="D1455" s="113">
        <f>VLOOKUP(A1455,DBMS_TYPE_SIZES[],3,FALSE)</f>
        <v>64</v>
      </c>
      <c r="E1455" s="114">
        <f>VLOOKUP(A1455,DBMS_TYPE_SIZES[],4,FALSE)</f>
        <v>66</v>
      </c>
      <c r="F1455" t="s">
        <v>183</v>
      </c>
      <c r="G1455" t="s">
        <v>846</v>
      </c>
      <c r="H1455" t="s">
        <v>92</v>
      </c>
      <c r="I1455">
        <v>0</v>
      </c>
      <c r="J1455">
        <v>64</v>
      </c>
    </row>
    <row r="1456" spans="1:10">
      <c r="A1456" s="112" t="str">
        <f>COL_SIZES[[#This Row],[datatype]]&amp;"_"&amp;COL_SIZES[[#This Row],[column_prec]]&amp;"_"&amp;COL_SIZES[[#This Row],[col_len]]</f>
        <v>int_10_4</v>
      </c>
      <c r="B14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6" s="113">
        <f>VLOOKUP(A1456,DBMS_TYPE_SIZES[],2,FALSE)</f>
        <v>9</v>
      </c>
      <c r="D1456" s="113">
        <f>VLOOKUP(A1456,DBMS_TYPE_SIZES[],3,FALSE)</f>
        <v>4</v>
      </c>
      <c r="E1456" s="114">
        <f>VLOOKUP(A1456,DBMS_TYPE_SIZES[],4,FALSE)</f>
        <v>9</v>
      </c>
      <c r="F1456" t="s">
        <v>183</v>
      </c>
      <c r="G1456" t="s">
        <v>905</v>
      </c>
      <c r="H1456" t="s">
        <v>20</v>
      </c>
      <c r="I1456">
        <v>10</v>
      </c>
      <c r="J1456">
        <v>4</v>
      </c>
    </row>
    <row r="1457" spans="1:10">
      <c r="A1457" s="112" t="str">
        <f>COL_SIZES[[#This Row],[datatype]]&amp;"_"&amp;COL_SIZES[[#This Row],[column_prec]]&amp;"_"&amp;COL_SIZES[[#This Row],[col_len]]</f>
        <v>varchar_0_50</v>
      </c>
      <c r="B145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57" s="113">
        <f>VLOOKUP(A1457,DBMS_TYPE_SIZES[],2,FALSE)</f>
        <v>50</v>
      </c>
      <c r="D1457" s="113">
        <f>VLOOKUP(A1457,DBMS_TYPE_SIZES[],3,FALSE)</f>
        <v>50</v>
      </c>
      <c r="E1457" s="114">
        <f>VLOOKUP(A1457,DBMS_TYPE_SIZES[],4,FALSE)</f>
        <v>52</v>
      </c>
      <c r="F1457" t="s">
        <v>183</v>
      </c>
      <c r="G1457" t="s">
        <v>143</v>
      </c>
      <c r="H1457" t="s">
        <v>92</v>
      </c>
      <c r="I1457">
        <v>0</v>
      </c>
      <c r="J1457">
        <v>50</v>
      </c>
    </row>
    <row r="1458" spans="1:10">
      <c r="A1458" s="112" t="str">
        <f>COL_SIZES[[#This Row],[datatype]]&amp;"_"&amp;COL_SIZES[[#This Row],[column_prec]]&amp;"_"&amp;COL_SIZES[[#This Row],[col_len]]</f>
        <v>int_10_4</v>
      </c>
      <c r="B14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8" s="113">
        <f>VLOOKUP(A1458,DBMS_TYPE_SIZES[],2,FALSE)</f>
        <v>9</v>
      </c>
      <c r="D1458" s="113">
        <f>VLOOKUP(A1458,DBMS_TYPE_SIZES[],3,FALSE)</f>
        <v>4</v>
      </c>
      <c r="E1458" s="114">
        <f>VLOOKUP(A1458,DBMS_TYPE_SIZES[],4,FALSE)</f>
        <v>9</v>
      </c>
      <c r="F1458" t="s">
        <v>183</v>
      </c>
      <c r="G1458" t="s">
        <v>72</v>
      </c>
      <c r="H1458" t="s">
        <v>20</v>
      </c>
      <c r="I1458">
        <v>10</v>
      </c>
      <c r="J1458">
        <v>4</v>
      </c>
    </row>
    <row r="1459" spans="1:10">
      <c r="A1459" s="112" t="str">
        <f>COL_SIZES[[#This Row],[datatype]]&amp;"_"&amp;COL_SIZES[[#This Row],[column_prec]]&amp;"_"&amp;COL_SIZES[[#This Row],[col_len]]</f>
        <v>int_10_4</v>
      </c>
      <c r="B14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59" s="113">
        <f>VLOOKUP(A1459,DBMS_TYPE_SIZES[],2,FALSE)</f>
        <v>9</v>
      </c>
      <c r="D1459" s="113">
        <f>VLOOKUP(A1459,DBMS_TYPE_SIZES[],3,FALSE)</f>
        <v>4</v>
      </c>
      <c r="E1459" s="114">
        <f>VLOOKUP(A1459,DBMS_TYPE_SIZES[],4,FALSE)</f>
        <v>9</v>
      </c>
      <c r="F1459" t="s">
        <v>183</v>
      </c>
      <c r="G1459" t="s">
        <v>814</v>
      </c>
      <c r="H1459" t="s">
        <v>20</v>
      </c>
      <c r="I1459">
        <v>10</v>
      </c>
      <c r="J1459">
        <v>4</v>
      </c>
    </row>
    <row r="1460" spans="1:10">
      <c r="A1460" s="112" t="str">
        <f>COL_SIZES[[#This Row],[datatype]]&amp;"_"&amp;COL_SIZES[[#This Row],[column_prec]]&amp;"_"&amp;COL_SIZES[[#This Row],[col_len]]</f>
        <v>int_10_4</v>
      </c>
      <c r="B14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0" s="113">
        <f>VLOOKUP(A1460,DBMS_TYPE_SIZES[],2,FALSE)</f>
        <v>9</v>
      </c>
      <c r="D1460" s="113">
        <f>VLOOKUP(A1460,DBMS_TYPE_SIZES[],3,FALSE)</f>
        <v>4</v>
      </c>
      <c r="E1460" s="114">
        <f>VLOOKUP(A1460,DBMS_TYPE_SIZES[],4,FALSE)</f>
        <v>9</v>
      </c>
      <c r="F1460" t="s">
        <v>183</v>
      </c>
      <c r="G1460" t="s">
        <v>252</v>
      </c>
      <c r="H1460" t="s">
        <v>20</v>
      </c>
      <c r="I1460">
        <v>10</v>
      </c>
      <c r="J1460">
        <v>4</v>
      </c>
    </row>
    <row r="1461" spans="1:10">
      <c r="A1461" s="112" t="str">
        <f>COL_SIZES[[#This Row],[datatype]]&amp;"_"&amp;COL_SIZES[[#This Row],[column_prec]]&amp;"_"&amp;COL_SIZES[[#This Row],[col_len]]</f>
        <v>int_10_4</v>
      </c>
      <c r="B14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1" s="113">
        <f>VLOOKUP(A1461,DBMS_TYPE_SIZES[],2,FALSE)</f>
        <v>9</v>
      </c>
      <c r="D1461" s="113">
        <f>VLOOKUP(A1461,DBMS_TYPE_SIZES[],3,FALSE)</f>
        <v>4</v>
      </c>
      <c r="E1461" s="114">
        <f>VLOOKUP(A1461,DBMS_TYPE_SIZES[],4,FALSE)</f>
        <v>9</v>
      </c>
      <c r="F1461" t="s">
        <v>183</v>
      </c>
      <c r="G1461" t="s">
        <v>164</v>
      </c>
      <c r="H1461" t="s">
        <v>20</v>
      </c>
      <c r="I1461">
        <v>10</v>
      </c>
      <c r="J1461">
        <v>4</v>
      </c>
    </row>
    <row r="1462" spans="1:10">
      <c r="A1462" s="112" t="str">
        <f>COL_SIZES[[#This Row],[datatype]]&amp;"_"&amp;COL_SIZES[[#This Row],[column_prec]]&amp;"_"&amp;COL_SIZES[[#This Row],[col_len]]</f>
        <v>varchar_0_32</v>
      </c>
      <c r="B146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62" s="113">
        <f>VLOOKUP(A1462,DBMS_TYPE_SIZES[],2,FALSE)</f>
        <v>32</v>
      </c>
      <c r="D1462" s="113">
        <f>VLOOKUP(A1462,DBMS_TYPE_SIZES[],3,FALSE)</f>
        <v>32</v>
      </c>
      <c r="E1462" s="114">
        <f>VLOOKUP(A1462,DBMS_TYPE_SIZES[],4,FALSE)</f>
        <v>34</v>
      </c>
      <c r="F1462" t="s">
        <v>183</v>
      </c>
      <c r="G1462" t="s">
        <v>848</v>
      </c>
      <c r="H1462" t="s">
        <v>92</v>
      </c>
      <c r="I1462">
        <v>0</v>
      </c>
      <c r="J1462">
        <v>255</v>
      </c>
    </row>
    <row r="1463" spans="1:10">
      <c r="A1463" s="112" t="str">
        <f>COL_SIZES[[#This Row],[datatype]]&amp;"_"&amp;COL_SIZES[[#This Row],[column_prec]]&amp;"_"&amp;COL_SIZES[[#This Row],[col_len]]</f>
        <v>datetime_23_8</v>
      </c>
      <c r="B146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63" s="113">
        <f>VLOOKUP(A1463,DBMS_TYPE_SIZES[],2,FALSE)</f>
        <v>7</v>
      </c>
      <c r="D1463" s="113">
        <f>VLOOKUP(A1463,DBMS_TYPE_SIZES[],3,FALSE)</f>
        <v>8</v>
      </c>
      <c r="E1463" s="114">
        <f>VLOOKUP(A1463,DBMS_TYPE_SIZES[],4,FALSE)</f>
        <v>10</v>
      </c>
      <c r="F1463" t="s">
        <v>184</v>
      </c>
      <c r="G1463" t="s">
        <v>828</v>
      </c>
      <c r="H1463" t="s">
        <v>22</v>
      </c>
      <c r="I1463">
        <v>23</v>
      </c>
      <c r="J1463">
        <v>8</v>
      </c>
    </row>
    <row r="1464" spans="1:10">
      <c r="A1464" s="112" t="str">
        <f>COL_SIZES[[#This Row],[datatype]]&amp;"_"&amp;COL_SIZES[[#This Row],[column_prec]]&amp;"_"&amp;COL_SIZES[[#This Row],[col_len]]</f>
        <v>int_10_4</v>
      </c>
      <c r="B14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4" s="113">
        <f>VLOOKUP(A1464,DBMS_TYPE_SIZES[],2,FALSE)</f>
        <v>9</v>
      </c>
      <c r="D1464" s="113">
        <f>VLOOKUP(A1464,DBMS_TYPE_SIZES[],3,FALSE)</f>
        <v>4</v>
      </c>
      <c r="E1464" s="114">
        <f>VLOOKUP(A1464,DBMS_TYPE_SIZES[],4,FALSE)</f>
        <v>9</v>
      </c>
      <c r="F1464" t="s">
        <v>184</v>
      </c>
      <c r="G1464" t="s">
        <v>829</v>
      </c>
      <c r="H1464" t="s">
        <v>20</v>
      </c>
      <c r="I1464">
        <v>10</v>
      </c>
      <c r="J1464">
        <v>4</v>
      </c>
    </row>
    <row r="1465" spans="1:10">
      <c r="A1465" s="112" t="str">
        <f>COL_SIZES[[#This Row],[datatype]]&amp;"_"&amp;COL_SIZES[[#This Row],[column_prec]]&amp;"_"&amp;COL_SIZES[[#This Row],[col_len]]</f>
        <v>int_10_4</v>
      </c>
      <c r="B14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5" s="113">
        <f>VLOOKUP(A1465,DBMS_TYPE_SIZES[],2,FALSE)</f>
        <v>9</v>
      </c>
      <c r="D1465" s="113">
        <f>VLOOKUP(A1465,DBMS_TYPE_SIZES[],3,FALSE)</f>
        <v>4</v>
      </c>
      <c r="E1465" s="114">
        <f>VLOOKUP(A1465,DBMS_TYPE_SIZES[],4,FALSE)</f>
        <v>9</v>
      </c>
      <c r="F1465" t="s">
        <v>184</v>
      </c>
      <c r="G1465" t="s">
        <v>142</v>
      </c>
      <c r="H1465" t="s">
        <v>20</v>
      </c>
      <c r="I1465">
        <v>10</v>
      </c>
      <c r="J1465">
        <v>4</v>
      </c>
    </row>
    <row r="1466" spans="1:10">
      <c r="A1466" s="112" t="str">
        <f>COL_SIZES[[#This Row],[datatype]]&amp;"_"&amp;COL_SIZES[[#This Row],[column_prec]]&amp;"_"&amp;COL_SIZES[[#This Row],[col_len]]</f>
        <v>int_10_4</v>
      </c>
      <c r="B14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6" s="113">
        <f>VLOOKUP(A1466,DBMS_TYPE_SIZES[],2,FALSE)</f>
        <v>9</v>
      </c>
      <c r="D1466" s="113">
        <f>VLOOKUP(A1466,DBMS_TYPE_SIZES[],3,FALSE)</f>
        <v>4</v>
      </c>
      <c r="E1466" s="114">
        <f>VLOOKUP(A1466,DBMS_TYPE_SIZES[],4,FALSE)</f>
        <v>9</v>
      </c>
      <c r="F1466" t="s">
        <v>184</v>
      </c>
      <c r="G1466" t="s">
        <v>170</v>
      </c>
      <c r="H1466" t="s">
        <v>20</v>
      </c>
      <c r="I1466">
        <v>10</v>
      </c>
      <c r="J1466">
        <v>4</v>
      </c>
    </row>
    <row r="1467" spans="1:10">
      <c r="A1467" s="112" t="str">
        <f>COL_SIZES[[#This Row],[datatype]]&amp;"_"&amp;COL_SIZES[[#This Row],[column_prec]]&amp;"_"&amp;COL_SIZES[[#This Row],[col_len]]</f>
        <v>varchar_0_50</v>
      </c>
      <c r="B146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67" s="113">
        <f>VLOOKUP(A1467,DBMS_TYPE_SIZES[],2,FALSE)</f>
        <v>50</v>
      </c>
      <c r="D1467" s="113">
        <f>VLOOKUP(A1467,DBMS_TYPE_SIZES[],3,FALSE)</f>
        <v>50</v>
      </c>
      <c r="E1467" s="114">
        <f>VLOOKUP(A1467,DBMS_TYPE_SIZES[],4,FALSE)</f>
        <v>52</v>
      </c>
      <c r="F1467" t="s">
        <v>184</v>
      </c>
      <c r="G1467" t="s">
        <v>121</v>
      </c>
      <c r="H1467" t="s">
        <v>92</v>
      </c>
      <c r="I1467">
        <v>0</v>
      </c>
      <c r="J1467">
        <v>50</v>
      </c>
    </row>
    <row r="1468" spans="1:10">
      <c r="A1468" s="112" t="str">
        <f>COL_SIZES[[#This Row],[datatype]]&amp;"_"&amp;COL_SIZES[[#This Row],[column_prec]]&amp;"_"&amp;COL_SIZES[[#This Row],[col_len]]</f>
        <v>int_10_4</v>
      </c>
      <c r="B14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8" s="113">
        <f>VLOOKUP(A1468,DBMS_TYPE_SIZES[],2,FALSE)</f>
        <v>9</v>
      </c>
      <c r="D1468" s="113">
        <f>VLOOKUP(A1468,DBMS_TYPE_SIZES[],3,FALSE)</f>
        <v>4</v>
      </c>
      <c r="E1468" s="114">
        <f>VLOOKUP(A1468,DBMS_TYPE_SIZES[],4,FALSE)</f>
        <v>9</v>
      </c>
      <c r="F1468" t="s">
        <v>184</v>
      </c>
      <c r="G1468" t="s">
        <v>849</v>
      </c>
      <c r="H1468" t="s">
        <v>20</v>
      </c>
      <c r="I1468">
        <v>10</v>
      </c>
      <c r="J1468">
        <v>4</v>
      </c>
    </row>
    <row r="1469" spans="1:10">
      <c r="A1469" s="112" t="str">
        <f>COL_SIZES[[#This Row],[datatype]]&amp;"_"&amp;COL_SIZES[[#This Row],[column_prec]]&amp;"_"&amp;COL_SIZES[[#This Row],[col_len]]</f>
        <v>int_10_4</v>
      </c>
      <c r="B14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69" s="113">
        <f>VLOOKUP(A1469,DBMS_TYPE_SIZES[],2,FALSE)</f>
        <v>9</v>
      </c>
      <c r="D1469" s="113">
        <f>VLOOKUP(A1469,DBMS_TYPE_SIZES[],3,FALSE)</f>
        <v>4</v>
      </c>
      <c r="E1469" s="114">
        <f>VLOOKUP(A1469,DBMS_TYPE_SIZES[],4,FALSE)</f>
        <v>9</v>
      </c>
      <c r="F1469" t="s">
        <v>184</v>
      </c>
      <c r="G1469" t="s">
        <v>156</v>
      </c>
      <c r="H1469" t="s">
        <v>20</v>
      </c>
      <c r="I1469">
        <v>10</v>
      </c>
      <c r="J1469">
        <v>4</v>
      </c>
    </row>
    <row r="1470" spans="1:10">
      <c r="A1470" s="112" t="str">
        <f>COL_SIZES[[#This Row],[datatype]]&amp;"_"&amp;COL_SIZES[[#This Row],[column_prec]]&amp;"_"&amp;COL_SIZES[[#This Row],[col_len]]</f>
        <v>int_10_4</v>
      </c>
      <c r="B14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0" s="113">
        <f>VLOOKUP(A1470,DBMS_TYPE_SIZES[],2,FALSE)</f>
        <v>9</v>
      </c>
      <c r="D1470" s="113">
        <f>VLOOKUP(A1470,DBMS_TYPE_SIZES[],3,FALSE)</f>
        <v>4</v>
      </c>
      <c r="E1470" s="114">
        <f>VLOOKUP(A1470,DBMS_TYPE_SIZES[],4,FALSE)</f>
        <v>9</v>
      </c>
      <c r="F1470" t="s">
        <v>184</v>
      </c>
      <c r="G1470" t="s">
        <v>851</v>
      </c>
      <c r="H1470" t="s">
        <v>20</v>
      </c>
      <c r="I1470">
        <v>10</v>
      </c>
      <c r="J1470">
        <v>4</v>
      </c>
    </row>
    <row r="1471" spans="1:10">
      <c r="A1471" s="112" t="str">
        <f>COL_SIZES[[#This Row],[datatype]]&amp;"_"&amp;COL_SIZES[[#This Row],[column_prec]]&amp;"_"&amp;COL_SIZES[[#This Row],[col_len]]</f>
        <v>int_10_4</v>
      </c>
      <c r="B14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1" s="113">
        <f>VLOOKUP(A1471,DBMS_TYPE_SIZES[],2,FALSE)</f>
        <v>9</v>
      </c>
      <c r="D1471" s="113">
        <f>VLOOKUP(A1471,DBMS_TYPE_SIZES[],3,FALSE)</f>
        <v>4</v>
      </c>
      <c r="E1471" s="114">
        <f>VLOOKUP(A1471,DBMS_TYPE_SIZES[],4,FALSE)</f>
        <v>9</v>
      </c>
      <c r="F1471" t="s">
        <v>184</v>
      </c>
      <c r="G1471" t="s">
        <v>89</v>
      </c>
      <c r="H1471" t="s">
        <v>20</v>
      </c>
      <c r="I1471">
        <v>10</v>
      </c>
      <c r="J1471">
        <v>4</v>
      </c>
    </row>
    <row r="1472" spans="1:10">
      <c r="A1472" s="112" t="str">
        <f>COL_SIZES[[#This Row],[datatype]]&amp;"_"&amp;COL_SIZES[[#This Row],[column_prec]]&amp;"_"&amp;COL_SIZES[[#This Row],[col_len]]</f>
        <v>varchar_0_255</v>
      </c>
      <c r="B147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72" s="113">
        <f>VLOOKUP(A1472,DBMS_TYPE_SIZES[],2,FALSE)</f>
        <v>255</v>
      </c>
      <c r="D1472" s="113">
        <f>VLOOKUP(A1472,DBMS_TYPE_SIZES[],3,FALSE)</f>
        <v>255</v>
      </c>
      <c r="E1472" s="114">
        <f>VLOOKUP(A1472,DBMS_TYPE_SIZES[],4,FALSE)</f>
        <v>257</v>
      </c>
      <c r="F1472" t="s">
        <v>184</v>
      </c>
      <c r="G1472" t="s">
        <v>879</v>
      </c>
      <c r="H1472" t="s">
        <v>92</v>
      </c>
      <c r="I1472">
        <v>0</v>
      </c>
      <c r="J1472">
        <v>255</v>
      </c>
    </row>
    <row r="1473" spans="1:10">
      <c r="A1473" s="112" t="str">
        <f>COL_SIZES[[#This Row],[datatype]]&amp;"_"&amp;COL_SIZES[[#This Row],[column_prec]]&amp;"_"&amp;COL_SIZES[[#This Row],[col_len]]</f>
        <v>int_10_4</v>
      </c>
      <c r="B14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3" s="113">
        <f>VLOOKUP(A1473,DBMS_TYPE_SIZES[],2,FALSE)</f>
        <v>9</v>
      </c>
      <c r="D1473" s="113">
        <f>VLOOKUP(A1473,DBMS_TYPE_SIZES[],3,FALSE)</f>
        <v>4</v>
      </c>
      <c r="E1473" s="114">
        <f>VLOOKUP(A1473,DBMS_TYPE_SIZES[],4,FALSE)</f>
        <v>9</v>
      </c>
      <c r="F1473" t="s">
        <v>184</v>
      </c>
      <c r="G1473" t="s">
        <v>225</v>
      </c>
      <c r="H1473" t="s">
        <v>20</v>
      </c>
      <c r="I1473">
        <v>10</v>
      </c>
      <c r="J1473">
        <v>4</v>
      </c>
    </row>
    <row r="1474" spans="1:10">
      <c r="A1474" s="112" t="str">
        <f>COL_SIZES[[#This Row],[datatype]]&amp;"_"&amp;COL_SIZES[[#This Row],[column_prec]]&amp;"_"&amp;COL_SIZES[[#This Row],[col_len]]</f>
        <v>int_10_4</v>
      </c>
      <c r="B14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4" s="113">
        <f>VLOOKUP(A1474,DBMS_TYPE_SIZES[],2,FALSE)</f>
        <v>9</v>
      </c>
      <c r="D1474" s="113">
        <f>VLOOKUP(A1474,DBMS_TYPE_SIZES[],3,FALSE)</f>
        <v>4</v>
      </c>
      <c r="E1474" s="114">
        <f>VLOOKUP(A1474,DBMS_TYPE_SIZES[],4,FALSE)</f>
        <v>9</v>
      </c>
      <c r="F1474" t="s">
        <v>184</v>
      </c>
      <c r="G1474" t="s">
        <v>803</v>
      </c>
      <c r="H1474" t="s">
        <v>20</v>
      </c>
      <c r="I1474">
        <v>10</v>
      </c>
      <c r="J1474">
        <v>4</v>
      </c>
    </row>
    <row r="1475" spans="1:10">
      <c r="A1475" s="112" t="str">
        <f>COL_SIZES[[#This Row],[datatype]]&amp;"_"&amp;COL_SIZES[[#This Row],[column_prec]]&amp;"_"&amp;COL_SIZES[[#This Row],[col_len]]</f>
        <v>int_10_4</v>
      </c>
      <c r="B14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5" s="113">
        <f>VLOOKUP(A1475,DBMS_TYPE_SIZES[],2,FALSE)</f>
        <v>9</v>
      </c>
      <c r="D1475" s="113">
        <f>VLOOKUP(A1475,DBMS_TYPE_SIZES[],3,FALSE)</f>
        <v>4</v>
      </c>
      <c r="E1475" s="114">
        <f>VLOOKUP(A1475,DBMS_TYPE_SIZES[],4,FALSE)</f>
        <v>9</v>
      </c>
      <c r="F1475" t="s">
        <v>184</v>
      </c>
      <c r="G1475" t="s">
        <v>804</v>
      </c>
      <c r="H1475" t="s">
        <v>20</v>
      </c>
      <c r="I1475">
        <v>10</v>
      </c>
      <c r="J1475">
        <v>4</v>
      </c>
    </row>
    <row r="1476" spans="1:10">
      <c r="A1476" s="112" t="str">
        <f>COL_SIZES[[#This Row],[datatype]]&amp;"_"&amp;COL_SIZES[[#This Row],[column_prec]]&amp;"_"&amp;COL_SIZES[[#This Row],[col_len]]</f>
        <v>int_10_4</v>
      </c>
      <c r="B14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6" s="113">
        <f>VLOOKUP(A1476,DBMS_TYPE_SIZES[],2,FALSE)</f>
        <v>9</v>
      </c>
      <c r="D1476" s="113">
        <f>VLOOKUP(A1476,DBMS_TYPE_SIZES[],3,FALSE)</f>
        <v>4</v>
      </c>
      <c r="E1476" s="114">
        <f>VLOOKUP(A1476,DBMS_TYPE_SIZES[],4,FALSE)</f>
        <v>9</v>
      </c>
      <c r="F1476" t="s">
        <v>184</v>
      </c>
      <c r="G1476" t="s">
        <v>152</v>
      </c>
      <c r="H1476" t="s">
        <v>20</v>
      </c>
      <c r="I1476">
        <v>10</v>
      </c>
      <c r="J1476">
        <v>4</v>
      </c>
    </row>
    <row r="1477" spans="1:10">
      <c r="A1477" s="112" t="str">
        <f>COL_SIZES[[#This Row],[datatype]]&amp;"_"&amp;COL_SIZES[[#This Row],[column_prec]]&amp;"_"&amp;COL_SIZES[[#This Row],[col_len]]</f>
        <v>varchar_0_255</v>
      </c>
      <c r="B14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77" s="113">
        <f>VLOOKUP(A1477,DBMS_TYPE_SIZES[],2,FALSE)</f>
        <v>255</v>
      </c>
      <c r="D1477" s="113">
        <f>VLOOKUP(A1477,DBMS_TYPE_SIZES[],3,FALSE)</f>
        <v>255</v>
      </c>
      <c r="E1477" s="114">
        <f>VLOOKUP(A1477,DBMS_TYPE_SIZES[],4,FALSE)</f>
        <v>257</v>
      </c>
      <c r="F1477" t="s">
        <v>184</v>
      </c>
      <c r="G1477" t="s">
        <v>805</v>
      </c>
      <c r="H1477" t="s">
        <v>92</v>
      </c>
      <c r="I1477">
        <v>0</v>
      </c>
      <c r="J1477">
        <v>255</v>
      </c>
    </row>
    <row r="1478" spans="1:10">
      <c r="A1478" s="112" t="str">
        <f>COL_SIZES[[#This Row],[datatype]]&amp;"_"&amp;COL_SIZES[[#This Row],[column_prec]]&amp;"_"&amp;COL_SIZES[[#This Row],[col_len]]</f>
        <v>varchar_0_255</v>
      </c>
      <c r="B14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478" s="113">
        <f>VLOOKUP(A1478,DBMS_TYPE_SIZES[],2,FALSE)</f>
        <v>255</v>
      </c>
      <c r="D1478" s="113">
        <f>VLOOKUP(A1478,DBMS_TYPE_SIZES[],3,FALSE)</f>
        <v>255</v>
      </c>
      <c r="E1478" s="114">
        <f>VLOOKUP(A1478,DBMS_TYPE_SIZES[],4,FALSE)</f>
        <v>257</v>
      </c>
      <c r="F1478" t="s">
        <v>184</v>
      </c>
      <c r="G1478" t="s">
        <v>806</v>
      </c>
      <c r="H1478" t="s">
        <v>92</v>
      </c>
      <c r="I1478">
        <v>0</v>
      </c>
      <c r="J1478">
        <v>255</v>
      </c>
    </row>
    <row r="1479" spans="1:10">
      <c r="A1479" s="112" t="str">
        <f>COL_SIZES[[#This Row],[datatype]]&amp;"_"&amp;COL_SIZES[[#This Row],[column_prec]]&amp;"_"&amp;COL_SIZES[[#This Row],[col_len]]</f>
        <v>int_10_4</v>
      </c>
      <c r="B14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79" s="113">
        <f>VLOOKUP(A1479,DBMS_TYPE_SIZES[],2,FALSE)</f>
        <v>9</v>
      </c>
      <c r="D1479" s="113">
        <f>VLOOKUP(A1479,DBMS_TYPE_SIZES[],3,FALSE)</f>
        <v>4</v>
      </c>
      <c r="E1479" s="114">
        <f>VLOOKUP(A1479,DBMS_TYPE_SIZES[],4,FALSE)</f>
        <v>9</v>
      </c>
      <c r="F1479" t="s">
        <v>184</v>
      </c>
      <c r="G1479" t="s">
        <v>807</v>
      </c>
      <c r="H1479" t="s">
        <v>20</v>
      </c>
      <c r="I1479">
        <v>10</v>
      </c>
      <c r="J1479">
        <v>4</v>
      </c>
    </row>
    <row r="1480" spans="1:10">
      <c r="A1480" s="112" t="str">
        <f>COL_SIZES[[#This Row],[datatype]]&amp;"_"&amp;COL_SIZES[[#This Row],[column_prec]]&amp;"_"&amp;COL_SIZES[[#This Row],[col_len]]</f>
        <v>bigint_19_8</v>
      </c>
      <c r="B14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80" s="113">
        <f>VLOOKUP(A1480,DBMS_TYPE_SIZES[],2,FALSE)</f>
        <v>9</v>
      </c>
      <c r="D1480" s="113">
        <f>VLOOKUP(A1480,DBMS_TYPE_SIZES[],3,FALSE)</f>
        <v>8</v>
      </c>
      <c r="E1480" s="114">
        <f>VLOOKUP(A1480,DBMS_TYPE_SIZES[],4,FALSE)</f>
        <v>9</v>
      </c>
      <c r="F1480" t="s">
        <v>184</v>
      </c>
      <c r="G1480" t="s">
        <v>122</v>
      </c>
      <c r="H1480" t="s">
        <v>19</v>
      </c>
      <c r="I1480">
        <v>19</v>
      </c>
      <c r="J1480">
        <v>8</v>
      </c>
    </row>
    <row r="1481" spans="1:10">
      <c r="A1481" s="112" t="str">
        <f>COL_SIZES[[#This Row],[datatype]]&amp;"_"&amp;COL_SIZES[[#This Row],[column_prec]]&amp;"_"&amp;COL_SIZES[[#This Row],[col_len]]</f>
        <v>int_10_4</v>
      </c>
      <c r="B14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81" s="113">
        <f>VLOOKUP(A1481,DBMS_TYPE_SIZES[],2,FALSE)</f>
        <v>9</v>
      </c>
      <c r="D1481" s="113">
        <f>VLOOKUP(A1481,DBMS_TYPE_SIZES[],3,FALSE)</f>
        <v>4</v>
      </c>
      <c r="E1481" s="114">
        <f>VLOOKUP(A1481,DBMS_TYPE_SIZES[],4,FALSE)</f>
        <v>9</v>
      </c>
      <c r="F1481" t="s">
        <v>184</v>
      </c>
      <c r="G1481" t="s">
        <v>123</v>
      </c>
      <c r="H1481" t="s">
        <v>20</v>
      </c>
      <c r="I1481">
        <v>10</v>
      </c>
      <c r="J1481">
        <v>4</v>
      </c>
    </row>
    <row r="1482" spans="1:10">
      <c r="A1482" s="112" t="str">
        <f>COL_SIZES[[#This Row],[datatype]]&amp;"_"&amp;COL_SIZES[[#This Row],[column_prec]]&amp;"_"&amp;COL_SIZES[[#This Row],[col_len]]</f>
        <v>int_10_4</v>
      </c>
      <c r="B14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82" s="113">
        <f>VLOOKUP(A1482,DBMS_TYPE_SIZES[],2,FALSE)</f>
        <v>9</v>
      </c>
      <c r="D1482" s="113">
        <f>VLOOKUP(A1482,DBMS_TYPE_SIZES[],3,FALSE)</f>
        <v>4</v>
      </c>
      <c r="E1482" s="114">
        <f>VLOOKUP(A1482,DBMS_TYPE_SIZES[],4,FALSE)</f>
        <v>9</v>
      </c>
      <c r="F1482" t="s">
        <v>184</v>
      </c>
      <c r="G1482" t="s">
        <v>808</v>
      </c>
      <c r="H1482" t="s">
        <v>20</v>
      </c>
      <c r="I1482">
        <v>10</v>
      </c>
      <c r="J1482">
        <v>4</v>
      </c>
    </row>
    <row r="1483" spans="1:10">
      <c r="A1483" s="112" t="str">
        <f>COL_SIZES[[#This Row],[datatype]]&amp;"_"&amp;COL_SIZES[[#This Row],[column_prec]]&amp;"_"&amp;COL_SIZES[[#This Row],[col_len]]</f>
        <v>datetime_23_8</v>
      </c>
      <c r="B14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83" s="113">
        <f>VLOOKUP(A1483,DBMS_TYPE_SIZES[],2,FALSE)</f>
        <v>7</v>
      </c>
      <c r="D1483" s="113">
        <f>VLOOKUP(A1483,DBMS_TYPE_SIZES[],3,FALSE)</f>
        <v>8</v>
      </c>
      <c r="E1483" s="114">
        <f>VLOOKUP(A1483,DBMS_TYPE_SIZES[],4,FALSE)</f>
        <v>10</v>
      </c>
      <c r="F1483" t="s">
        <v>184</v>
      </c>
      <c r="G1483" t="s">
        <v>809</v>
      </c>
      <c r="H1483" t="s">
        <v>22</v>
      </c>
      <c r="I1483">
        <v>23</v>
      </c>
      <c r="J1483">
        <v>8</v>
      </c>
    </row>
    <row r="1484" spans="1:10">
      <c r="A1484" s="112" t="str">
        <f>COL_SIZES[[#This Row],[datatype]]&amp;"_"&amp;COL_SIZES[[#This Row],[column_prec]]&amp;"_"&amp;COL_SIZES[[#This Row],[col_len]]</f>
        <v>bigint_19_8</v>
      </c>
      <c r="B14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84" s="113">
        <f>VLOOKUP(A1484,DBMS_TYPE_SIZES[],2,FALSE)</f>
        <v>9</v>
      </c>
      <c r="D1484" s="113">
        <f>VLOOKUP(A1484,DBMS_TYPE_SIZES[],3,FALSE)</f>
        <v>8</v>
      </c>
      <c r="E1484" s="114">
        <f>VLOOKUP(A1484,DBMS_TYPE_SIZES[],4,FALSE)</f>
        <v>9</v>
      </c>
      <c r="F1484" t="s">
        <v>184</v>
      </c>
      <c r="G1484" t="s">
        <v>124</v>
      </c>
      <c r="H1484" t="s">
        <v>19</v>
      </c>
      <c r="I1484">
        <v>19</v>
      </c>
      <c r="J1484">
        <v>8</v>
      </c>
    </row>
    <row r="1485" spans="1:10">
      <c r="A1485" s="112" t="str">
        <f>COL_SIZES[[#This Row],[datatype]]&amp;"_"&amp;COL_SIZES[[#This Row],[column_prec]]&amp;"_"&amp;COL_SIZES[[#This Row],[col_len]]</f>
        <v>numeric_19_9</v>
      </c>
      <c r="B148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485" s="113">
        <f>VLOOKUP(A1485,DBMS_TYPE_SIZES[],2,FALSE)</f>
        <v>9</v>
      </c>
      <c r="D1485" s="113">
        <f>VLOOKUP(A1485,DBMS_TYPE_SIZES[],3,FALSE)</f>
        <v>9</v>
      </c>
      <c r="E1485" s="114">
        <f>VLOOKUP(A1485,DBMS_TYPE_SIZES[],4,FALSE)</f>
        <v>9</v>
      </c>
      <c r="F1485" t="s">
        <v>184</v>
      </c>
      <c r="G1485" t="s">
        <v>102</v>
      </c>
      <c r="H1485" t="s">
        <v>67</v>
      </c>
      <c r="I1485">
        <v>19</v>
      </c>
      <c r="J1485">
        <v>9</v>
      </c>
    </row>
    <row r="1486" spans="1:10">
      <c r="A1486" s="112" t="str">
        <f>COL_SIZES[[#This Row],[datatype]]&amp;"_"&amp;COL_SIZES[[#This Row],[column_prec]]&amp;"_"&amp;COL_SIZES[[#This Row],[col_len]]</f>
        <v>int_10_4</v>
      </c>
      <c r="B14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86" s="113">
        <f>VLOOKUP(A1486,DBMS_TYPE_SIZES[],2,FALSE)</f>
        <v>9</v>
      </c>
      <c r="D1486" s="113">
        <f>VLOOKUP(A1486,DBMS_TYPE_SIZES[],3,FALSE)</f>
        <v>4</v>
      </c>
      <c r="E1486" s="114">
        <f>VLOOKUP(A1486,DBMS_TYPE_SIZES[],4,FALSE)</f>
        <v>9</v>
      </c>
      <c r="F1486" t="s">
        <v>184</v>
      </c>
      <c r="G1486" t="s">
        <v>904</v>
      </c>
      <c r="H1486" t="s">
        <v>20</v>
      </c>
      <c r="I1486">
        <v>10</v>
      </c>
      <c r="J1486">
        <v>4</v>
      </c>
    </row>
    <row r="1487" spans="1:10">
      <c r="A1487" s="112" t="str">
        <f>COL_SIZES[[#This Row],[datatype]]&amp;"_"&amp;COL_SIZES[[#This Row],[column_prec]]&amp;"_"&amp;COL_SIZES[[#This Row],[col_len]]</f>
        <v>varchar_0_64</v>
      </c>
      <c r="B148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487" s="113">
        <f>VLOOKUP(A1487,DBMS_TYPE_SIZES[],2,FALSE)</f>
        <v>64</v>
      </c>
      <c r="D1487" s="113">
        <f>VLOOKUP(A1487,DBMS_TYPE_SIZES[],3,FALSE)</f>
        <v>64</v>
      </c>
      <c r="E1487" s="114">
        <f>VLOOKUP(A1487,DBMS_TYPE_SIZES[],4,FALSE)</f>
        <v>66</v>
      </c>
      <c r="F1487" t="s">
        <v>184</v>
      </c>
      <c r="G1487" t="s">
        <v>846</v>
      </c>
      <c r="H1487" t="s">
        <v>92</v>
      </c>
      <c r="I1487">
        <v>0</v>
      </c>
      <c r="J1487">
        <v>64</v>
      </c>
    </row>
    <row r="1488" spans="1:10">
      <c r="A1488" s="112" t="str">
        <f>COL_SIZES[[#This Row],[datatype]]&amp;"_"&amp;COL_SIZES[[#This Row],[column_prec]]&amp;"_"&amp;COL_SIZES[[#This Row],[col_len]]</f>
        <v>int_10_4</v>
      </c>
      <c r="B14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88" s="113">
        <f>VLOOKUP(A1488,DBMS_TYPE_SIZES[],2,FALSE)</f>
        <v>9</v>
      </c>
      <c r="D1488" s="113">
        <f>VLOOKUP(A1488,DBMS_TYPE_SIZES[],3,FALSE)</f>
        <v>4</v>
      </c>
      <c r="E1488" s="114">
        <f>VLOOKUP(A1488,DBMS_TYPE_SIZES[],4,FALSE)</f>
        <v>9</v>
      </c>
      <c r="F1488" t="s">
        <v>184</v>
      </c>
      <c r="G1488" t="s">
        <v>905</v>
      </c>
      <c r="H1488" t="s">
        <v>20</v>
      </c>
      <c r="I1488">
        <v>10</v>
      </c>
      <c r="J1488">
        <v>4</v>
      </c>
    </row>
    <row r="1489" spans="1:10">
      <c r="A1489" s="112" t="str">
        <f>COL_SIZES[[#This Row],[datatype]]&amp;"_"&amp;COL_SIZES[[#This Row],[column_prec]]&amp;"_"&amp;COL_SIZES[[#This Row],[col_len]]</f>
        <v>varchar_0_50</v>
      </c>
      <c r="B148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489" s="113">
        <f>VLOOKUP(A1489,DBMS_TYPE_SIZES[],2,FALSE)</f>
        <v>50</v>
      </c>
      <c r="D1489" s="113">
        <f>VLOOKUP(A1489,DBMS_TYPE_SIZES[],3,FALSE)</f>
        <v>50</v>
      </c>
      <c r="E1489" s="114">
        <f>VLOOKUP(A1489,DBMS_TYPE_SIZES[],4,FALSE)</f>
        <v>52</v>
      </c>
      <c r="F1489" t="s">
        <v>184</v>
      </c>
      <c r="G1489" t="s">
        <v>143</v>
      </c>
      <c r="H1489" t="s">
        <v>92</v>
      </c>
      <c r="I1489">
        <v>0</v>
      </c>
      <c r="J1489">
        <v>50</v>
      </c>
    </row>
    <row r="1490" spans="1:10">
      <c r="A1490" s="112" t="str">
        <f>COL_SIZES[[#This Row],[datatype]]&amp;"_"&amp;COL_SIZES[[#This Row],[column_prec]]&amp;"_"&amp;COL_SIZES[[#This Row],[col_len]]</f>
        <v>int_10_4</v>
      </c>
      <c r="B14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0" s="113">
        <f>VLOOKUP(A1490,DBMS_TYPE_SIZES[],2,FALSE)</f>
        <v>9</v>
      </c>
      <c r="D1490" s="113">
        <f>VLOOKUP(A1490,DBMS_TYPE_SIZES[],3,FALSE)</f>
        <v>4</v>
      </c>
      <c r="E1490" s="114">
        <f>VLOOKUP(A1490,DBMS_TYPE_SIZES[],4,FALSE)</f>
        <v>9</v>
      </c>
      <c r="F1490" t="s">
        <v>184</v>
      </c>
      <c r="G1490" t="s">
        <v>72</v>
      </c>
      <c r="H1490" t="s">
        <v>20</v>
      </c>
      <c r="I1490">
        <v>10</v>
      </c>
      <c r="J1490">
        <v>4</v>
      </c>
    </row>
    <row r="1491" spans="1:10">
      <c r="A1491" s="112" t="str">
        <f>COL_SIZES[[#This Row],[datatype]]&amp;"_"&amp;COL_SIZES[[#This Row],[column_prec]]&amp;"_"&amp;COL_SIZES[[#This Row],[col_len]]</f>
        <v>int_10_4</v>
      </c>
      <c r="B14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1" s="113">
        <f>VLOOKUP(A1491,DBMS_TYPE_SIZES[],2,FALSE)</f>
        <v>9</v>
      </c>
      <c r="D1491" s="113">
        <f>VLOOKUP(A1491,DBMS_TYPE_SIZES[],3,FALSE)</f>
        <v>4</v>
      </c>
      <c r="E1491" s="114">
        <f>VLOOKUP(A1491,DBMS_TYPE_SIZES[],4,FALSE)</f>
        <v>9</v>
      </c>
      <c r="F1491" t="s">
        <v>184</v>
      </c>
      <c r="G1491" t="s">
        <v>814</v>
      </c>
      <c r="H1491" t="s">
        <v>20</v>
      </c>
      <c r="I1491">
        <v>10</v>
      </c>
      <c r="J1491">
        <v>4</v>
      </c>
    </row>
    <row r="1492" spans="1:10">
      <c r="A1492" s="112" t="str">
        <f>COL_SIZES[[#This Row],[datatype]]&amp;"_"&amp;COL_SIZES[[#This Row],[column_prec]]&amp;"_"&amp;COL_SIZES[[#This Row],[col_len]]</f>
        <v>int_10_4</v>
      </c>
      <c r="B14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2" s="113">
        <f>VLOOKUP(A1492,DBMS_TYPE_SIZES[],2,FALSE)</f>
        <v>9</v>
      </c>
      <c r="D1492" s="113">
        <f>VLOOKUP(A1492,DBMS_TYPE_SIZES[],3,FALSE)</f>
        <v>4</v>
      </c>
      <c r="E1492" s="114">
        <f>VLOOKUP(A1492,DBMS_TYPE_SIZES[],4,FALSE)</f>
        <v>9</v>
      </c>
      <c r="F1492" t="s">
        <v>184</v>
      </c>
      <c r="G1492" t="s">
        <v>252</v>
      </c>
      <c r="H1492" t="s">
        <v>20</v>
      </c>
      <c r="I1492">
        <v>10</v>
      </c>
      <c r="J1492">
        <v>4</v>
      </c>
    </row>
    <row r="1493" spans="1:10">
      <c r="A1493" s="112" t="str">
        <f>COL_SIZES[[#This Row],[datatype]]&amp;"_"&amp;COL_SIZES[[#This Row],[column_prec]]&amp;"_"&amp;COL_SIZES[[#This Row],[col_len]]</f>
        <v>int_10_4</v>
      </c>
      <c r="B14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3" s="113">
        <f>VLOOKUP(A1493,DBMS_TYPE_SIZES[],2,FALSE)</f>
        <v>9</v>
      </c>
      <c r="D1493" s="113">
        <f>VLOOKUP(A1493,DBMS_TYPE_SIZES[],3,FALSE)</f>
        <v>4</v>
      </c>
      <c r="E1493" s="114">
        <f>VLOOKUP(A1493,DBMS_TYPE_SIZES[],4,FALSE)</f>
        <v>9</v>
      </c>
      <c r="F1493" t="s">
        <v>184</v>
      </c>
      <c r="G1493" t="s">
        <v>164</v>
      </c>
      <c r="H1493" t="s">
        <v>20</v>
      </c>
      <c r="I1493">
        <v>10</v>
      </c>
      <c r="J1493">
        <v>4</v>
      </c>
    </row>
    <row r="1494" spans="1:10">
      <c r="A1494" s="112" t="str">
        <f>COL_SIZES[[#This Row],[datatype]]&amp;"_"&amp;COL_SIZES[[#This Row],[column_prec]]&amp;"_"&amp;COL_SIZES[[#This Row],[col_len]]</f>
        <v>varchar_0_32</v>
      </c>
      <c r="B149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1494" s="113">
        <f>VLOOKUP(A1494,DBMS_TYPE_SIZES[],2,FALSE)</f>
        <v>32</v>
      </c>
      <c r="D1494" s="113">
        <f>VLOOKUP(A1494,DBMS_TYPE_SIZES[],3,FALSE)</f>
        <v>32</v>
      </c>
      <c r="E1494" s="114">
        <f>VLOOKUP(A1494,DBMS_TYPE_SIZES[],4,FALSE)</f>
        <v>34</v>
      </c>
      <c r="F1494" t="s">
        <v>184</v>
      </c>
      <c r="G1494" t="s">
        <v>848</v>
      </c>
      <c r="H1494" t="s">
        <v>92</v>
      </c>
      <c r="I1494">
        <v>0</v>
      </c>
      <c r="J1494">
        <v>255</v>
      </c>
    </row>
    <row r="1495" spans="1:10">
      <c r="A1495" s="112" t="str">
        <f>COL_SIZES[[#This Row],[datatype]]&amp;"_"&amp;COL_SIZES[[#This Row],[column_prec]]&amp;"_"&amp;COL_SIZES[[#This Row],[col_len]]</f>
        <v>int_10_4</v>
      </c>
      <c r="B14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5" s="113">
        <f>VLOOKUP(A1495,DBMS_TYPE_SIZES[],2,FALSE)</f>
        <v>9</v>
      </c>
      <c r="D1495" s="113">
        <f>VLOOKUP(A1495,DBMS_TYPE_SIZES[],3,FALSE)</f>
        <v>4</v>
      </c>
      <c r="E1495" s="114">
        <f>VLOOKUP(A1495,DBMS_TYPE_SIZES[],4,FALSE)</f>
        <v>9</v>
      </c>
      <c r="F1495" t="s">
        <v>185</v>
      </c>
      <c r="G1495" t="s">
        <v>590</v>
      </c>
      <c r="H1495" t="s">
        <v>20</v>
      </c>
      <c r="I1495">
        <v>10</v>
      </c>
      <c r="J1495">
        <v>4</v>
      </c>
    </row>
    <row r="1496" spans="1:10">
      <c r="A1496" s="112" t="str">
        <f>COL_SIZES[[#This Row],[datatype]]&amp;"_"&amp;COL_SIZES[[#This Row],[column_prec]]&amp;"_"&amp;COL_SIZES[[#This Row],[col_len]]</f>
        <v>int_10_4</v>
      </c>
      <c r="B14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6" s="113">
        <f>VLOOKUP(A1496,DBMS_TYPE_SIZES[],2,FALSE)</f>
        <v>9</v>
      </c>
      <c r="D1496" s="113">
        <f>VLOOKUP(A1496,DBMS_TYPE_SIZES[],3,FALSE)</f>
        <v>4</v>
      </c>
      <c r="E1496" s="114">
        <f>VLOOKUP(A1496,DBMS_TYPE_SIZES[],4,FALSE)</f>
        <v>9</v>
      </c>
      <c r="F1496" t="s">
        <v>185</v>
      </c>
      <c r="G1496" t="s">
        <v>156</v>
      </c>
      <c r="H1496" t="s">
        <v>20</v>
      </c>
      <c r="I1496">
        <v>10</v>
      </c>
      <c r="J1496">
        <v>4</v>
      </c>
    </row>
    <row r="1497" spans="1:10">
      <c r="A1497" s="112" t="str">
        <f>COL_SIZES[[#This Row],[datatype]]&amp;"_"&amp;COL_SIZES[[#This Row],[column_prec]]&amp;"_"&amp;COL_SIZES[[#This Row],[col_len]]</f>
        <v>datetime_23_8</v>
      </c>
      <c r="B149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497" s="113">
        <f>VLOOKUP(A1497,DBMS_TYPE_SIZES[],2,FALSE)</f>
        <v>7</v>
      </c>
      <c r="D1497" s="113">
        <f>VLOOKUP(A1497,DBMS_TYPE_SIZES[],3,FALSE)</f>
        <v>8</v>
      </c>
      <c r="E1497" s="114">
        <f>VLOOKUP(A1497,DBMS_TYPE_SIZES[],4,FALSE)</f>
        <v>10</v>
      </c>
      <c r="F1497" t="s">
        <v>185</v>
      </c>
      <c r="G1497" t="s">
        <v>679</v>
      </c>
      <c r="H1497" t="s">
        <v>22</v>
      </c>
      <c r="I1497">
        <v>23</v>
      </c>
      <c r="J1497">
        <v>8</v>
      </c>
    </row>
    <row r="1498" spans="1:10">
      <c r="A1498" s="112" t="str">
        <f>COL_SIZES[[#This Row],[datatype]]&amp;"_"&amp;COL_SIZES[[#This Row],[column_prec]]&amp;"_"&amp;COL_SIZES[[#This Row],[col_len]]</f>
        <v>int_10_4</v>
      </c>
      <c r="B14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8" s="113">
        <f>VLOOKUP(A1498,DBMS_TYPE_SIZES[],2,FALSE)</f>
        <v>9</v>
      </c>
      <c r="D1498" s="113">
        <f>VLOOKUP(A1498,DBMS_TYPE_SIZES[],3,FALSE)</f>
        <v>4</v>
      </c>
      <c r="E1498" s="114">
        <f>VLOOKUP(A1498,DBMS_TYPE_SIZES[],4,FALSE)</f>
        <v>9</v>
      </c>
      <c r="F1498" t="s">
        <v>185</v>
      </c>
      <c r="G1498" t="s">
        <v>802</v>
      </c>
      <c r="H1498" t="s">
        <v>20</v>
      </c>
      <c r="I1498">
        <v>10</v>
      </c>
      <c r="J1498">
        <v>4</v>
      </c>
    </row>
    <row r="1499" spans="1:10">
      <c r="A1499" s="112" t="str">
        <f>COL_SIZES[[#This Row],[datatype]]&amp;"_"&amp;COL_SIZES[[#This Row],[column_prec]]&amp;"_"&amp;COL_SIZES[[#This Row],[col_len]]</f>
        <v>int_10_4</v>
      </c>
      <c r="B14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499" s="113">
        <f>VLOOKUP(A1499,DBMS_TYPE_SIZES[],2,FALSE)</f>
        <v>9</v>
      </c>
      <c r="D1499" s="113">
        <f>VLOOKUP(A1499,DBMS_TYPE_SIZES[],3,FALSE)</f>
        <v>4</v>
      </c>
      <c r="E1499" s="114">
        <f>VLOOKUP(A1499,DBMS_TYPE_SIZES[],4,FALSE)</f>
        <v>9</v>
      </c>
      <c r="F1499" t="s">
        <v>185</v>
      </c>
      <c r="G1499" t="s">
        <v>154</v>
      </c>
      <c r="H1499" t="s">
        <v>20</v>
      </c>
      <c r="I1499">
        <v>10</v>
      </c>
      <c r="J1499">
        <v>4</v>
      </c>
    </row>
    <row r="1500" spans="1:10">
      <c r="A1500" s="112" t="str">
        <f>COL_SIZES[[#This Row],[datatype]]&amp;"_"&amp;COL_SIZES[[#This Row],[column_prec]]&amp;"_"&amp;COL_SIZES[[#This Row],[col_len]]</f>
        <v>int_10_4</v>
      </c>
      <c r="B15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0" s="113">
        <f>VLOOKUP(A1500,DBMS_TYPE_SIZES[],2,FALSE)</f>
        <v>9</v>
      </c>
      <c r="D1500" s="113">
        <f>VLOOKUP(A1500,DBMS_TYPE_SIZES[],3,FALSE)</f>
        <v>4</v>
      </c>
      <c r="E1500" s="114">
        <f>VLOOKUP(A1500,DBMS_TYPE_SIZES[],4,FALSE)</f>
        <v>9</v>
      </c>
      <c r="F1500" t="s">
        <v>185</v>
      </c>
      <c r="G1500" t="s">
        <v>89</v>
      </c>
      <c r="H1500" t="s">
        <v>20</v>
      </c>
      <c r="I1500">
        <v>10</v>
      </c>
      <c r="J1500">
        <v>4</v>
      </c>
    </row>
    <row r="1501" spans="1:10">
      <c r="A1501" s="112" t="str">
        <f>COL_SIZES[[#This Row],[datatype]]&amp;"_"&amp;COL_SIZES[[#This Row],[column_prec]]&amp;"_"&amp;COL_SIZES[[#This Row],[col_len]]</f>
        <v>varchar_0_50</v>
      </c>
      <c r="B150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01" s="113">
        <f>VLOOKUP(A1501,DBMS_TYPE_SIZES[],2,FALSE)</f>
        <v>50</v>
      </c>
      <c r="D1501" s="113">
        <f>VLOOKUP(A1501,DBMS_TYPE_SIZES[],3,FALSE)</f>
        <v>50</v>
      </c>
      <c r="E1501" s="114">
        <f>VLOOKUP(A1501,DBMS_TYPE_SIZES[],4,FALSE)</f>
        <v>52</v>
      </c>
      <c r="F1501" t="s">
        <v>185</v>
      </c>
      <c r="G1501" t="s">
        <v>906</v>
      </c>
      <c r="H1501" t="s">
        <v>92</v>
      </c>
      <c r="I1501">
        <v>0</v>
      </c>
      <c r="J1501">
        <v>50</v>
      </c>
    </row>
    <row r="1502" spans="1:10">
      <c r="A1502" s="112" t="str">
        <f>COL_SIZES[[#This Row],[datatype]]&amp;"_"&amp;COL_SIZES[[#This Row],[column_prec]]&amp;"_"&amp;COL_SIZES[[#This Row],[col_len]]</f>
        <v>varchar_0_255</v>
      </c>
      <c r="B150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02" s="113">
        <f>VLOOKUP(A1502,DBMS_TYPE_SIZES[],2,FALSE)</f>
        <v>255</v>
      </c>
      <c r="D1502" s="113">
        <f>VLOOKUP(A1502,DBMS_TYPE_SIZES[],3,FALSE)</f>
        <v>255</v>
      </c>
      <c r="E1502" s="114">
        <f>VLOOKUP(A1502,DBMS_TYPE_SIZES[],4,FALSE)</f>
        <v>257</v>
      </c>
      <c r="F1502" t="s">
        <v>185</v>
      </c>
      <c r="G1502" t="s">
        <v>907</v>
      </c>
      <c r="H1502" t="s">
        <v>92</v>
      </c>
      <c r="I1502">
        <v>0</v>
      </c>
      <c r="J1502">
        <v>255</v>
      </c>
    </row>
    <row r="1503" spans="1:10">
      <c r="A1503" s="112" t="str">
        <f>COL_SIZES[[#This Row],[datatype]]&amp;"_"&amp;COL_SIZES[[#This Row],[column_prec]]&amp;"_"&amp;COL_SIZES[[#This Row],[col_len]]</f>
        <v>int_10_4</v>
      </c>
      <c r="B15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3" s="113">
        <f>VLOOKUP(A1503,DBMS_TYPE_SIZES[],2,FALSE)</f>
        <v>9</v>
      </c>
      <c r="D1503" s="113">
        <f>VLOOKUP(A1503,DBMS_TYPE_SIZES[],3,FALSE)</f>
        <v>4</v>
      </c>
      <c r="E1503" s="114">
        <f>VLOOKUP(A1503,DBMS_TYPE_SIZES[],4,FALSE)</f>
        <v>9</v>
      </c>
      <c r="F1503" t="s">
        <v>185</v>
      </c>
      <c r="G1503" t="s">
        <v>908</v>
      </c>
      <c r="H1503" t="s">
        <v>20</v>
      </c>
      <c r="I1503">
        <v>10</v>
      </c>
      <c r="J1503">
        <v>4</v>
      </c>
    </row>
    <row r="1504" spans="1:10">
      <c r="A1504" s="112" t="str">
        <f>COL_SIZES[[#This Row],[datatype]]&amp;"_"&amp;COL_SIZES[[#This Row],[column_prec]]&amp;"_"&amp;COL_SIZES[[#This Row],[col_len]]</f>
        <v>int_10_4</v>
      </c>
      <c r="B15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4" s="113">
        <f>VLOOKUP(A1504,DBMS_TYPE_SIZES[],2,FALSE)</f>
        <v>9</v>
      </c>
      <c r="D1504" s="113">
        <f>VLOOKUP(A1504,DBMS_TYPE_SIZES[],3,FALSE)</f>
        <v>4</v>
      </c>
      <c r="E1504" s="114">
        <f>VLOOKUP(A1504,DBMS_TYPE_SIZES[],4,FALSE)</f>
        <v>9</v>
      </c>
      <c r="F1504" t="s">
        <v>185</v>
      </c>
      <c r="G1504" t="s">
        <v>909</v>
      </c>
      <c r="H1504" t="s">
        <v>20</v>
      </c>
      <c r="I1504">
        <v>10</v>
      </c>
      <c r="J1504">
        <v>4</v>
      </c>
    </row>
    <row r="1505" spans="1:10">
      <c r="A1505" s="112" t="str">
        <f>COL_SIZES[[#This Row],[datatype]]&amp;"_"&amp;COL_SIZES[[#This Row],[column_prec]]&amp;"_"&amp;COL_SIZES[[#This Row],[col_len]]</f>
        <v>int_10_4</v>
      </c>
      <c r="B15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5" s="113">
        <f>VLOOKUP(A1505,DBMS_TYPE_SIZES[],2,FALSE)</f>
        <v>9</v>
      </c>
      <c r="D1505" s="113">
        <f>VLOOKUP(A1505,DBMS_TYPE_SIZES[],3,FALSE)</f>
        <v>4</v>
      </c>
      <c r="E1505" s="114">
        <f>VLOOKUP(A1505,DBMS_TYPE_SIZES[],4,FALSE)</f>
        <v>9</v>
      </c>
      <c r="F1505" t="s">
        <v>185</v>
      </c>
      <c r="G1505" t="s">
        <v>910</v>
      </c>
      <c r="H1505" t="s">
        <v>20</v>
      </c>
      <c r="I1505">
        <v>10</v>
      </c>
      <c r="J1505">
        <v>4</v>
      </c>
    </row>
    <row r="1506" spans="1:10">
      <c r="A1506" s="112" t="str">
        <f>COL_SIZES[[#This Row],[datatype]]&amp;"_"&amp;COL_SIZES[[#This Row],[column_prec]]&amp;"_"&amp;COL_SIZES[[#This Row],[col_len]]</f>
        <v>int_10_4</v>
      </c>
      <c r="B15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6" s="113">
        <f>VLOOKUP(A1506,DBMS_TYPE_SIZES[],2,FALSE)</f>
        <v>9</v>
      </c>
      <c r="D1506" s="113">
        <f>VLOOKUP(A1506,DBMS_TYPE_SIZES[],3,FALSE)</f>
        <v>4</v>
      </c>
      <c r="E1506" s="114">
        <f>VLOOKUP(A1506,DBMS_TYPE_SIZES[],4,FALSE)</f>
        <v>9</v>
      </c>
      <c r="F1506" t="s">
        <v>185</v>
      </c>
      <c r="G1506" t="s">
        <v>911</v>
      </c>
      <c r="H1506" t="s">
        <v>20</v>
      </c>
      <c r="I1506">
        <v>10</v>
      </c>
      <c r="J1506">
        <v>4</v>
      </c>
    </row>
    <row r="1507" spans="1:10">
      <c r="A1507" s="112" t="str">
        <f>COL_SIZES[[#This Row],[datatype]]&amp;"_"&amp;COL_SIZES[[#This Row],[column_prec]]&amp;"_"&amp;COL_SIZES[[#This Row],[col_len]]</f>
        <v>int_10_4</v>
      </c>
      <c r="B15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7" s="113">
        <f>VLOOKUP(A1507,DBMS_TYPE_SIZES[],2,FALSE)</f>
        <v>9</v>
      </c>
      <c r="D1507" s="113">
        <f>VLOOKUP(A1507,DBMS_TYPE_SIZES[],3,FALSE)</f>
        <v>4</v>
      </c>
      <c r="E1507" s="114">
        <f>VLOOKUP(A1507,DBMS_TYPE_SIZES[],4,FALSE)</f>
        <v>9</v>
      </c>
      <c r="F1507" t="s">
        <v>185</v>
      </c>
      <c r="G1507" t="s">
        <v>803</v>
      </c>
      <c r="H1507" t="s">
        <v>20</v>
      </c>
      <c r="I1507">
        <v>10</v>
      </c>
      <c r="J1507">
        <v>4</v>
      </c>
    </row>
    <row r="1508" spans="1:10">
      <c r="A1508" s="112" t="str">
        <f>COL_SIZES[[#This Row],[datatype]]&amp;"_"&amp;COL_SIZES[[#This Row],[column_prec]]&amp;"_"&amp;COL_SIZES[[#This Row],[col_len]]</f>
        <v>int_10_4</v>
      </c>
      <c r="B15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8" s="113">
        <f>VLOOKUP(A1508,DBMS_TYPE_SIZES[],2,FALSE)</f>
        <v>9</v>
      </c>
      <c r="D1508" s="113">
        <f>VLOOKUP(A1508,DBMS_TYPE_SIZES[],3,FALSE)</f>
        <v>4</v>
      </c>
      <c r="E1508" s="114">
        <f>VLOOKUP(A1508,DBMS_TYPE_SIZES[],4,FALSE)</f>
        <v>9</v>
      </c>
      <c r="F1508" t="s">
        <v>185</v>
      </c>
      <c r="G1508" t="s">
        <v>804</v>
      </c>
      <c r="H1508" t="s">
        <v>20</v>
      </c>
      <c r="I1508">
        <v>10</v>
      </c>
      <c r="J1508">
        <v>4</v>
      </c>
    </row>
    <row r="1509" spans="1:10">
      <c r="A1509" s="112" t="str">
        <f>COL_SIZES[[#This Row],[datatype]]&amp;"_"&amp;COL_SIZES[[#This Row],[column_prec]]&amp;"_"&amp;COL_SIZES[[#This Row],[col_len]]</f>
        <v>int_10_4</v>
      </c>
      <c r="B15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09" s="113">
        <f>VLOOKUP(A1509,DBMS_TYPE_SIZES[],2,FALSE)</f>
        <v>9</v>
      </c>
      <c r="D1509" s="113">
        <f>VLOOKUP(A1509,DBMS_TYPE_SIZES[],3,FALSE)</f>
        <v>4</v>
      </c>
      <c r="E1509" s="114">
        <f>VLOOKUP(A1509,DBMS_TYPE_SIZES[],4,FALSE)</f>
        <v>9</v>
      </c>
      <c r="F1509" t="s">
        <v>185</v>
      </c>
      <c r="G1509" t="s">
        <v>152</v>
      </c>
      <c r="H1509" t="s">
        <v>20</v>
      </c>
      <c r="I1509">
        <v>10</v>
      </c>
      <c r="J1509">
        <v>4</v>
      </c>
    </row>
    <row r="1510" spans="1:10">
      <c r="A1510" s="112" t="str">
        <f>COL_SIZES[[#This Row],[datatype]]&amp;"_"&amp;COL_SIZES[[#This Row],[column_prec]]&amp;"_"&amp;COL_SIZES[[#This Row],[col_len]]</f>
        <v>varchar_0_255</v>
      </c>
      <c r="B15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10" s="113">
        <f>VLOOKUP(A1510,DBMS_TYPE_SIZES[],2,FALSE)</f>
        <v>255</v>
      </c>
      <c r="D1510" s="113">
        <f>VLOOKUP(A1510,DBMS_TYPE_SIZES[],3,FALSE)</f>
        <v>255</v>
      </c>
      <c r="E1510" s="114">
        <f>VLOOKUP(A1510,DBMS_TYPE_SIZES[],4,FALSE)</f>
        <v>257</v>
      </c>
      <c r="F1510" t="s">
        <v>185</v>
      </c>
      <c r="G1510" t="s">
        <v>805</v>
      </c>
      <c r="H1510" t="s">
        <v>92</v>
      </c>
      <c r="I1510">
        <v>0</v>
      </c>
      <c r="J1510">
        <v>255</v>
      </c>
    </row>
    <row r="1511" spans="1:10">
      <c r="A1511" s="112" t="str">
        <f>COL_SIZES[[#This Row],[datatype]]&amp;"_"&amp;COL_SIZES[[#This Row],[column_prec]]&amp;"_"&amp;COL_SIZES[[#This Row],[col_len]]</f>
        <v>varchar_0_255</v>
      </c>
      <c r="B15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11" s="113">
        <f>VLOOKUP(A1511,DBMS_TYPE_SIZES[],2,FALSE)</f>
        <v>255</v>
      </c>
      <c r="D1511" s="113">
        <f>VLOOKUP(A1511,DBMS_TYPE_SIZES[],3,FALSE)</f>
        <v>255</v>
      </c>
      <c r="E1511" s="114">
        <f>VLOOKUP(A1511,DBMS_TYPE_SIZES[],4,FALSE)</f>
        <v>257</v>
      </c>
      <c r="F1511" t="s">
        <v>185</v>
      </c>
      <c r="G1511" t="s">
        <v>806</v>
      </c>
      <c r="H1511" t="s">
        <v>92</v>
      </c>
      <c r="I1511">
        <v>0</v>
      </c>
      <c r="J1511">
        <v>255</v>
      </c>
    </row>
    <row r="1512" spans="1:10">
      <c r="A1512" s="112" t="str">
        <f>COL_SIZES[[#This Row],[datatype]]&amp;"_"&amp;COL_SIZES[[#This Row],[column_prec]]&amp;"_"&amp;COL_SIZES[[#This Row],[col_len]]</f>
        <v>int_10_4</v>
      </c>
      <c r="B15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12" s="113">
        <f>VLOOKUP(A1512,DBMS_TYPE_SIZES[],2,FALSE)</f>
        <v>9</v>
      </c>
      <c r="D1512" s="113">
        <f>VLOOKUP(A1512,DBMS_TYPE_SIZES[],3,FALSE)</f>
        <v>4</v>
      </c>
      <c r="E1512" s="114">
        <f>VLOOKUP(A1512,DBMS_TYPE_SIZES[],4,FALSE)</f>
        <v>9</v>
      </c>
      <c r="F1512" t="s">
        <v>185</v>
      </c>
      <c r="G1512" t="s">
        <v>807</v>
      </c>
      <c r="H1512" t="s">
        <v>20</v>
      </c>
      <c r="I1512">
        <v>10</v>
      </c>
      <c r="J1512">
        <v>4</v>
      </c>
    </row>
    <row r="1513" spans="1:10">
      <c r="A1513" s="112" t="str">
        <f>COL_SIZES[[#This Row],[datatype]]&amp;"_"&amp;COL_SIZES[[#This Row],[column_prec]]&amp;"_"&amp;COL_SIZES[[#This Row],[col_len]]</f>
        <v>bigint_19_8</v>
      </c>
      <c r="B15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13" s="113">
        <f>VLOOKUP(A1513,DBMS_TYPE_SIZES[],2,FALSE)</f>
        <v>9</v>
      </c>
      <c r="D1513" s="113">
        <f>VLOOKUP(A1513,DBMS_TYPE_SIZES[],3,FALSE)</f>
        <v>8</v>
      </c>
      <c r="E1513" s="114">
        <f>VLOOKUP(A1513,DBMS_TYPE_SIZES[],4,FALSE)</f>
        <v>9</v>
      </c>
      <c r="F1513" t="s">
        <v>185</v>
      </c>
      <c r="G1513" t="s">
        <v>122</v>
      </c>
      <c r="H1513" t="s">
        <v>19</v>
      </c>
      <c r="I1513">
        <v>19</v>
      </c>
      <c r="J1513">
        <v>8</v>
      </c>
    </row>
    <row r="1514" spans="1:10">
      <c r="A1514" s="112" t="str">
        <f>COL_SIZES[[#This Row],[datatype]]&amp;"_"&amp;COL_SIZES[[#This Row],[column_prec]]&amp;"_"&amp;COL_SIZES[[#This Row],[col_len]]</f>
        <v>int_10_4</v>
      </c>
      <c r="B15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14" s="113">
        <f>VLOOKUP(A1514,DBMS_TYPE_SIZES[],2,FALSE)</f>
        <v>9</v>
      </c>
      <c r="D1514" s="113">
        <f>VLOOKUP(A1514,DBMS_TYPE_SIZES[],3,FALSE)</f>
        <v>4</v>
      </c>
      <c r="E1514" s="114">
        <f>VLOOKUP(A1514,DBMS_TYPE_SIZES[],4,FALSE)</f>
        <v>9</v>
      </c>
      <c r="F1514" t="s">
        <v>185</v>
      </c>
      <c r="G1514" t="s">
        <v>123</v>
      </c>
      <c r="H1514" t="s">
        <v>20</v>
      </c>
      <c r="I1514">
        <v>10</v>
      </c>
      <c r="J1514">
        <v>4</v>
      </c>
    </row>
    <row r="1515" spans="1:10">
      <c r="A1515" s="112" t="str">
        <f>COL_SIZES[[#This Row],[datatype]]&amp;"_"&amp;COL_SIZES[[#This Row],[column_prec]]&amp;"_"&amp;COL_SIZES[[#This Row],[col_len]]</f>
        <v>int_10_4</v>
      </c>
      <c r="B15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15" s="113">
        <f>VLOOKUP(A1515,DBMS_TYPE_SIZES[],2,FALSE)</f>
        <v>9</v>
      </c>
      <c r="D1515" s="113">
        <f>VLOOKUP(A1515,DBMS_TYPE_SIZES[],3,FALSE)</f>
        <v>4</v>
      </c>
      <c r="E1515" s="114">
        <f>VLOOKUP(A1515,DBMS_TYPE_SIZES[],4,FALSE)</f>
        <v>9</v>
      </c>
      <c r="F1515" t="s">
        <v>185</v>
      </c>
      <c r="G1515" t="s">
        <v>808</v>
      </c>
      <c r="H1515" t="s">
        <v>20</v>
      </c>
      <c r="I1515">
        <v>10</v>
      </c>
      <c r="J1515">
        <v>4</v>
      </c>
    </row>
    <row r="1516" spans="1:10">
      <c r="A1516" s="112" t="str">
        <f>COL_SIZES[[#This Row],[datatype]]&amp;"_"&amp;COL_SIZES[[#This Row],[column_prec]]&amp;"_"&amp;COL_SIZES[[#This Row],[col_len]]</f>
        <v>datetime_23_8</v>
      </c>
      <c r="B15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16" s="113">
        <f>VLOOKUP(A1516,DBMS_TYPE_SIZES[],2,FALSE)</f>
        <v>7</v>
      </c>
      <c r="D1516" s="113">
        <f>VLOOKUP(A1516,DBMS_TYPE_SIZES[],3,FALSE)</f>
        <v>8</v>
      </c>
      <c r="E1516" s="114">
        <f>VLOOKUP(A1516,DBMS_TYPE_SIZES[],4,FALSE)</f>
        <v>10</v>
      </c>
      <c r="F1516" t="s">
        <v>185</v>
      </c>
      <c r="G1516" t="s">
        <v>809</v>
      </c>
      <c r="H1516" t="s">
        <v>22</v>
      </c>
      <c r="I1516">
        <v>23</v>
      </c>
      <c r="J1516">
        <v>8</v>
      </c>
    </row>
    <row r="1517" spans="1:10">
      <c r="A1517" s="112" t="str">
        <f>COL_SIZES[[#This Row],[datatype]]&amp;"_"&amp;COL_SIZES[[#This Row],[column_prec]]&amp;"_"&amp;COL_SIZES[[#This Row],[col_len]]</f>
        <v>bigint_19_8</v>
      </c>
      <c r="B15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17" s="113">
        <f>VLOOKUP(A1517,DBMS_TYPE_SIZES[],2,FALSE)</f>
        <v>9</v>
      </c>
      <c r="D1517" s="113">
        <f>VLOOKUP(A1517,DBMS_TYPE_SIZES[],3,FALSE)</f>
        <v>8</v>
      </c>
      <c r="E1517" s="114">
        <f>VLOOKUP(A1517,DBMS_TYPE_SIZES[],4,FALSE)</f>
        <v>9</v>
      </c>
      <c r="F1517" t="s">
        <v>185</v>
      </c>
      <c r="G1517" t="s">
        <v>124</v>
      </c>
      <c r="H1517" t="s">
        <v>19</v>
      </c>
      <c r="I1517">
        <v>19</v>
      </c>
      <c r="J1517">
        <v>8</v>
      </c>
    </row>
    <row r="1518" spans="1:10">
      <c r="A1518" s="112" t="str">
        <f>COL_SIZES[[#This Row],[datatype]]&amp;"_"&amp;COL_SIZES[[#This Row],[column_prec]]&amp;"_"&amp;COL_SIZES[[#This Row],[col_len]]</f>
        <v>numeric_16_9</v>
      </c>
      <c r="B151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18" s="113">
        <f>VLOOKUP(A1518,DBMS_TYPE_SIZES[],2,FALSE)</f>
        <v>9</v>
      </c>
      <c r="D1518" s="113">
        <f>VLOOKUP(A1518,DBMS_TYPE_SIZES[],3,FALSE)</f>
        <v>9</v>
      </c>
      <c r="E1518" s="114">
        <f>VLOOKUP(A1518,DBMS_TYPE_SIZES[],4,FALSE)</f>
        <v>9</v>
      </c>
      <c r="F1518" t="s">
        <v>185</v>
      </c>
      <c r="G1518" t="s">
        <v>102</v>
      </c>
      <c r="H1518" t="s">
        <v>67</v>
      </c>
      <c r="I1518">
        <v>16</v>
      </c>
      <c r="J1518">
        <v>9</v>
      </c>
    </row>
    <row r="1519" spans="1:10">
      <c r="A1519" s="112" t="str">
        <f>COL_SIZES[[#This Row],[datatype]]&amp;"_"&amp;COL_SIZES[[#This Row],[column_prec]]&amp;"_"&amp;COL_SIZES[[#This Row],[col_len]]</f>
        <v>varchar_0_50</v>
      </c>
      <c r="B151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19" s="113">
        <f>VLOOKUP(A1519,DBMS_TYPE_SIZES[],2,FALSE)</f>
        <v>50</v>
      </c>
      <c r="D1519" s="113">
        <f>VLOOKUP(A1519,DBMS_TYPE_SIZES[],3,FALSE)</f>
        <v>50</v>
      </c>
      <c r="E1519" s="114">
        <f>VLOOKUP(A1519,DBMS_TYPE_SIZES[],4,FALSE)</f>
        <v>52</v>
      </c>
      <c r="F1519" t="s">
        <v>185</v>
      </c>
      <c r="G1519" t="s">
        <v>186</v>
      </c>
      <c r="H1519" t="s">
        <v>92</v>
      </c>
      <c r="I1519">
        <v>0</v>
      </c>
      <c r="J1519">
        <v>50</v>
      </c>
    </row>
    <row r="1520" spans="1:10">
      <c r="A1520" s="112" t="str">
        <f>COL_SIZES[[#This Row],[datatype]]&amp;"_"&amp;COL_SIZES[[#This Row],[column_prec]]&amp;"_"&amp;COL_SIZES[[#This Row],[col_len]]</f>
        <v>varchar_0_255</v>
      </c>
      <c r="B152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20" s="113">
        <f>VLOOKUP(A1520,DBMS_TYPE_SIZES[],2,FALSE)</f>
        <v>255</v>
      </c>
      <c r="D1520" s="113">
        <f>VLOOKUP(A1520,DBMS_TYPE_SIZES[],3,FALSE)</f>
        <v>255</v>
      </c>
      <c r="E1520" s="114">
        <f>VLOOKUP(A1520,DBMS_TYPE_SIZES[],4,FALSE)</f>
        <v>257</v>
      </c>
      <c r="F1520" t="s">
        <v>185</v>
      </c>
      <c r="G1520" t="s">
        <v>912</v>
      </c>
      <c r="H1520" t="s">
        <v>92</v>
      </c>
      <c r="I1520">
        <v>0</v>
      </c>
      <c r="J1520">
        <v>255</v>
      </c>
    </row>
    <row r="1521" spans="1:10">
      <c r="A1521" s="112" t="str">
        <f>COL_SIZES[[#This Row],[datatype]]&amp;"_"&amp;COL_SIZES[[#This Row],[column_prec]]&amp;"_"&amp;COL_SIZES[[#This Row],[col_len]]</f>
        <v>int_10_4</v>
      </c>
      <c r="B15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1" s="113">
        <f>VLOOKUP(A1521,DBMS_TYPE_SIZES[],2,FALSE)</f>
        <v>9</v>
      </c>
      <c r="D1521" s="113">
        <f>VLOOKUP(A1521,DBMS_TYPE_SIZES[],3,FALSE)</f>
        <v>4</v>
      </c>
      <c r="E1521" s="114">
        <f>VLOOKUP(A1521,DBMS_TYPE_SIZES[],4,FALSE)</f>
        <v>9</v>
      </c>
      <c r="F1521" t="s">
        <v>185</v>
      </c>
      <c r="G1521" t="s">
        <v>913</v>
      </c>
      <c r="H1521" t="s">
        <v>20</v>
      </c>
      <c r="I1521">
        <v>10</v>
      </c>
      <c r="J1521">
        <v>4</v>
      </c>
    </row>
    <row r="1522" spans="1:10">
      <c r="A1522" s="112" t="str">
        <f>COL_SIZES[[#This Row],[datatype]]&amp;"_"&amp;COL_SIZES[[#This Row],[column_prec]]&amp;"_"&amp;COL_SIZES[[#This Row],[col_len]]</f>
        <v>int_10_4</v>
      </c>
      <c r="B15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2" s="113">
        <f>VLOOKUP(A1522,DBMS_TYPE_SIZES[],2,FALSE)</f>
        <v>9</v>
      </c>
      <c r="D1522" s="113">
        <f>VLOOKUP(A1522,DBMS_TYPE_SIZES[],3,FALSE)</f>
        <v>4</v>
      </c>
      <c r="E1522" s="114">
        <f>VLOOKUP(A1522,DBMS_TYPE_SIZES[],4,FALSE)</f>
        <v>9</v>
      </c>
      <c r="F1522" t="s">
        <v>185</v>
      </c>
      <c r="G1522" t="s">
        <v>914</v>
      </c>
      <c r="H1522" t="s">
        <v>20</v>
      </c>
      <c r="I1522">
        <v>10</v>
      </c>
      <c r="J1522">
        <v>4</v>
      </c>
    </row>
    <row r="1523" spans="1:10">
      <c r="A1523" s="112" t="str">
        <f>COL_SIZES[[#This Row],[datatype]]&amp;"_"&amp;COL_SIZES[[#This Row],[column_prec]]&amp;"_"&amp;COL_SIZES[[#This Row],[col_len]]</f>
        <v>int_10_4</v>
      </c>
      <c r="B15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3" s="113">
        <f>VLOOKUP(A1523,DBMS_TYPE_SIZES[],2,FALSE)</f>
        <v>9</v>
      </c>
      <c r="D1523" s="113">
        <f>VLOOKUP(A1523,DBMS_TYPE_SIZES[],3,FALSE)</f>
        <v>4</v>
      </c>
      <c r="E1523" s="114">
        <f>VLOOKUP(A1523,DBMS_TYPE_SIZES[],4,FALSE)</f>
        <v>9</v>
      </c>
      <c r="F1523" t="s">
        <v>185</v>
      </c>
      <c r="G1523" t="s">
        <v>915</v>
      </c>
      <c r="H1523" t="s">
        <v>20</v>
      </c>
      <c r="I1523">
        <v>10</v>
      </c>
      <c r="J1523">
        <v>4</v>
      </c>
    </row>
    <row r="1524" spans="1:10">
      <c r="A1524" s="112" t="str">
        <f>COL_SIZES[[#This Row],[datatype]]&amp;"_"&amp;COL_SIZES[[#This Row],[column_prec]]&amp;"_"&amp;COL_SIZES[[#This Row],[col_len]]</f>
        <v>int_10_4</v>
      </c>
      <c r="B15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4" s="113">
        <f>VLOOKUP(A1524,DBMS_TYPE_SIZES[],2,FALSE)</f>
        <v>9</v>
      </c>
      <c r="D1524" s="113">
        <f>VLOOKUP(A1524,DBMS_TYPE_SIZES[],3,FALSE)</f>
        <v>4</v>
      </c>
      <c r="E1524" s="114">
        <f>VLOOKUP(A1524,DBMS_TYPE_SIZES[],4,FALSE)</f>
        <v>9</v>
      </c>
      <c r="F1524" t="s">
        <v>185</v>
      </c>
      <c r="G1524" t="s">
        <v>916</v>
      </c>
      <c r="H1524" t="s">
        <v>20</v>
      </c>
      <c r="I1524">
        <v>10</v>
      </c>
      <c r="J1524">
        <v>4</v>
      </c>
    </row>
    <row r="1525" spans="1:10">
      <c r="A1525" s="112" t="str">
        <f>COL_SIZES[[#This Row],[datatype]]&amp;"_"&amp;COL_SIZES[[#This Row],[column_prec]]&amp;"_"&amp;COL_SIZES[[#This Row],[col_len]]</f>
        <v>int_10_4</v>
      </c>
      <c r="B15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5" s="113">
        <f>VLOOKUP(A1525,DBMS_TYPE_SIZES[],2,FALSE)</f>
        <v>9</v>
      </c>
      <c r="D1525" s="113">
        <f>VLOOKUP(A1525,DBMS_TYPE_SIZES[],3,FALSE)</f>
        <v>4</v>
      </c>
      <c r="E1525" s="114">
        <f>VLOOKUP(A1525,DBMS_TYPE_SIZES[],4,FALSE)</f>
        <v>9</v>
      </c>
      <c r="F1525" t="s">
        <v>185</v>
      </c>
      <c r="G1525" t="s">
        <v>72</v>
      </c>
      <c r="H1525" t="s">
        <v>20</v>
      </c>
      <c r="I1525">
        <v>10</v>
      </c>
      <c r="J1525">
        <v>4</v>
      </c>
    </row>
    <row r="1526" spans="1:10">
      <c r="A1526" s="112" t="str">
        <f>COL_SIZES[[#This Row],[datatype]]&amp;"_"&amp;COL_SIZES[[#This Row],[column_prec]]&amp;"_"&amp;COL_SIZES[[#This Row],[col_len]]</f>
        <v>int_10_4</v>
      </c>
      <c r="B15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6" s="113">
        <f>VLOOKUP(A1526,DBMS_TYPE_SIZES[],2,FALSE)</f>
        <v>9</v>
      </c>
      <c r="D1526" s="113">
        <f>VLOOKUP(A1526,DBMS_TYPE_SIZES[],3,FALSE)</f>
        <v>4</v>
      </c>
      <c r="E1526" s="114">
        <f>VLOOKUP(A1526,DBMS_TYPE_SIZES[],4,FALSE)</f>
        <v>9</v>
      </c>
      <c r="F1526" t="s">
        <v>185</v>
      </c>
      <c r="G1526" t="s">
        <v>217</v>
      </c>
      <c r="H1526" t="s">
        <v>20</v>
      </c>
      <c r="I1526">
        <v>10</v>
      </c>
      <c r="J1526">
        <v>4</v>
      </c>
    </row>
    <row r="1527" spans="1:10">
      <c r="A1527" s="112" t="str">
        <f>COL_SIZES[[#This Row],[datatype]]&amp;"_"&amp;COL_SIZES[[#This Row],[column_prec]]&amp;"_"&amp;COL_SIZES[[#This Row],[col_len]]</f>
        <v>varchar_0_50</v>
      </c>
      <c r="B152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27" s="113">
        <f>VLOOKUP(A1527,DBMS_TYPE_SIZES[],2,FALSE)</f>
        <v>50</v>
      </c>
      <c r="D1527" s="113">
        <f>VLOOKUP(A1527,DBMS_TYPE_SIZES[],3,FALSE)</f>
        <v>50</v>
      </c>
      <c r="E1527" s="114">
        <f>VLOOKUP(A1527,DBMS_TYPE_SIZES[],4,FALSE)</f>
        <v>52</v>
      </c>
      <c r="F1527" t="s">
        <v>185</v>
      </c>
      <c r="G1527" t="s">
        <v>917</v>
      </c>
      <c r="H1527" t="s">
        <v>92</v>
      </c>
      <c r="I1527">
        <v>0</v>
      </c>
      <c r="J1527">
        <v>50</v>
      </c>
    </row>
    <row r="1528" spans="1:10">
      <c r="A1528" s="112" t="str">
        <f>COL_SIZES[[#This Row],[datatype]]&amp;"_"&amp;COL_SIZES[[#This Row],[column_prec]]&amp;"_"&amp;COL_SIZES[[#This Row],[col_len]]</f>
        <v>varchar_0_255</v>
      </c>
      <c r="B15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28" s="113">
        <f>VLOOKUP(A1528,DBMS_TYPE_SIZES[],2,FALSE)</f>
        <v>255</v>
      </c>
      <c r="D1528" s="113">
        <f>VLOOKUP(A1528,DBMS_TYPE_SIZES[],3,FALSE)</f>
        <v>255</v>
      </c>
      <c r="E1528" s="114">
        <f>VLOOKUP(A1528,DBMS_TYPE_SIZES[],4,FALSE)</f>
        <v>257</v>
      </c>
      <c r="F1528" t="s">
        <v>185</v>
      </c>
      <c r="G1528" t="s">
        <v>918</v>
      </c>
      <c r="H1528" t="s">
        <v>92</v>
      </c>
      <c r="I1528">
        <v>0</v>
      </c>
      <c r="J1528">
        <v>255</v>
      </c>
    </row>
    <row r="1529" spans="1:10">
      <c r="A1529" s="112" t="str">
        <f>COL_SIZES[[#This Row],[datatype]]&amp;"_"&amp;COL_SIZES[[#This Row],[column_prec]]&amp;"_"&amp;COL_SIZES[[#This Row],[col_len]]</f>
        <v>int_10_4</v>
      </c>
      <c r="B15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29" s="113">
        <f>VLOOKUP(A1529,DBMS_TYPE_SIZES[],2,FALSE)</f>
        <v>9</v>
      </c>
      <c r="D1529" s="113">
        <f>VLOOKUP(A1529,DBMS_TYPE_SIZES[],3,FALSE)</f>
        <v>4</v>
      </c>
      <c r="E1529" s="114">
        <f>VLOOKUP(A1529,DBMS_TYPE_SIZES[],4,FALSE)</f>
        <v>9</v>
      </c>
      <c r="F1529" t="s">
        <v>185</v>
      </c>
      <c r="G1529" t="s">
        <v>919</v>
      </c>
      <c r="H1529" t="s">
        <v>20</v>
      </c>
      <c r="I1529">
        <v>10</v>
      </c>
      <c r="J1529">
        <v>4</v>
      </c>
    </row>
    <row r="1530" spans="1:10">
      <c r="A1530" s="112" t="str">
        <f>COL_SIZES[[#This Row],[datatype]]&amp;"_"&amp;COL_SIZES[[#This Row],[column_prec]]&amp;"_"&amp;COL_SIZES[[#This Row],[col_len]]</f>
        <v>int_10_4</v>
      </c>
      <c r="B15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0" s="113">
        <f>VLOOKUP(A1530,DBMS_TYPE_SIZES[],2,FALSE)</f>
        <v>9</v>
      </c>
      <c r="D1530" s="113">
        <f>VLOOKUP(A1530,DBMS_TYPE_SIZES[],3,FALSE)</f>
        <v>4</v>
      </c>
      <c r="E1530" s="114">
        <f>VLOOKUP(A1530,DBMS_TYPE_SIZES[],4,FALSE)</f>
        <v>9</v>
      </c>
      <c r="F1530" t="s">
        <v>185</v>
      </c>
      <c r="G1530" t="s">
        <v>920</v>
      </c>
      <c r="H1530" t="s">
        <v>20</v>
      </c>
      <c r="I1530">
        <v>10</v>
      </c>
      <c r="J1530">
        <v>4</v>
      </c>
    </row>
    <row r="1531" spans="1:10">
      <c r="A1531" s="112" t="str">
        <f>COL_SIZES[[#This Row],[datatype]]&amp;"_"&amp;COL_SIZES[[#This Row],[column_prec]]&amp;"_"&amp;COL_SIZES[[#This Row],[col_len]]</f>
        <v>int_10_4</v>
      </c>
      <c r="B15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1" s="113">
        <f>VLOOKUP(A1531,DBMS_TYPE_SIZES[],2,FALSE)</f>
        <v>9</v>
      </c>
      <c r="D1531" s="113">
        <f>VLOOKUP(A1531,DBMS_TYPE_SIZES[],3,FALSE)</f>
        <v>4</v>
      </c>
      <c r="E1531" s="114">
        <f>VLOOKUP(A1531,DBMS_TYPE_SIZES[],4,FALSE)</f>
        <v>9</v>
      </c>
      <c r="F1531" t="s">
        <v>185</v>
      </c>
      <c r="G1531" t="s">
        <v>921</v>
      </c>
      <c r="H1531" t="s">
        <v>20</v>
      </c>
      <c r="I1531">
        <v>10</v>
      </c>
      <c r="J1531">
        <v>4</v>
      </c>
    </row>
    <row r="1532" spans="1:10">
      <c r="A1532" s="112" t="str">
        <f>COL_SIZES[[#This Row],[datatype]]&amp;"_"&amp;COL_SIZES[[#This Row],[column_prec]]&amp;"_"&amp;COL_SIZES[[#This Row],[col_len]]</f>
        <v>int_10_4</v>
      </c>
      <c r="B15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2" s="113">
        <f>VLOOKUP(A1532,DBMS_TYPE_SIZES[],2,FALSE)</f>
        <v>9</v>
      </c>
      <c r="D1532" s="113">
        <f>VLOOKUP(A1532,DBMS_TYPE_SIZES[],3,FALSE)</f>
        <v>4</v>
      </c>
      <c r="E1532" s="114">
        <f>VLOOKUP(A1532,DBMS_TYPE_SIZES[],4,FALSE)</f>
        <v>9</v>
      </c>
      <c r="F1532" t="s">
        <v>185</v>
      </c>
      <c r="G1532" t="s">
        <v>922</v>
      </c>
      <c r="H1532" t="s">
        <v>20</v>
      </c>
      <c r="I1532">
        <v>10</v>
      </c>
      <c r="J1532">
        <v>4</v>
      </c>
    </row>
    <row r="1533" spans="1:10">
      <c r="A1533" s="112" t="str">
        <f>COL_SIZES[[#This Row],[datatype]]&amp;"_"&amp;COL_SIZES[[#This Row],[column_prec]]&amp;"_"&amp;COL_SIZES[[#This Row],[col_len]]</f>
        <v>datetime_23_8</v>
      </c>
      <c r="B153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33" s="113">
        <f>VLOOKUP(A1533,DBMS_TYPE_SIZES[],2,FALSE)</f>
        <v>7</v>
      </c>
      <c r="D1533" s="113">
        <f>VLOOKUP(A1533,DBMS_TYPE_SIZES[],3,FALSE)</f>
        <v>8</v>
      </c>
      <c r="E1533" s="114">
        <f>VLOOKUP(A1533,DBMS_TYPE_SIZES[],4,FALSE)</f>
        <v>10</v>
      </c>
      <c r="F1533" t="s">
        <v>185</v>
      </c>
      <c r="G1533" t="s">
        <v>816</v>
      </c>
      <c r="H1533" t="s">
        <v>22</v>
      </c>
      <c r="I1533">
        <v>23</v>
      </c>
      <c r="J1533">
        <v>8</v>
      </c>
    </row>
    <row r="1534" spans="1:10">
      <c r="A1534" s="112" t="str">
        <f>COL_SIZES[[#This Row],[datatype]]&amp;"_"&amp;COL_SIZES[[#This Row],[column_prec]]&amp;"_"&amp;COL_SIZES[[#This Row],[col_len]]</f>
        <v>int_10_4</v>
      </c>
      <c r="B15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4" s="113">
        <f>VLOOKUP(A1534,DBMS_TYPE_SIZES[],2,FALSE)</f>
        <v>9</v>
      </c>
      <c r="D1534" s="113">
        <f>VLOOKUP(A1534,DBMS_TYPE_SIZES[],3,FALSE)</f>
        <v>4</v>
      </c>
      <c r="E1534" s="114">
        <f>VLOOKUP(A1534,DBMS_TYPE_SIZES[],4,FALSE)</f>
        <v>9</v>
      </c>
      <c r="F1534" t="s">
        <v>185</v>
      </c>
      <c r="G1534" t="s">
        <v>817</v>
      </c>
      <c r="H1534" t="s">
        <v>20</v>
      </c>
      <c r="I1534">
        <v>10</v>
      </c>
      <c r="J1534">
        <v>4</v>
      </c>
    </row>
    <row r="1535" spans="1:10">
      <c r="A1535" s="112" t="str">
        <f>COL_SIZES[[#This Row],[datatype]]&amp;"_"&amp;COL_SIZES[[#This Row],[column_prec]]&amp;"_"&amp;COL_SIZES[[#This Row],[col_len]]</f>
        <v>int_10_4</v>
      </c>
      <c r="B15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5" s="113">
        <f>VLOOKUP(A1535,DBMS_TYPE_SIZES[],2,FALSE)</f>
        <v>9</v>
      </c>
      <c r="D1535" s="113">
        <f>VLOOKUP(A1535,DBMS_TYPE_SIZES[],3,FALSE)</f>
        <v>4</v>
      </c>
      <c r="E1535" s="114">
        <f>VLOOKUP(A1535,DBMS_TYPE_SIZES[],4,FALSE)</f>
        <v>9</v>
      </c>
      <c r="F1535" t="s">
        <v>185</v>
      </c>
      <c r="G1535" t="s">
        <v>146</v>
      </c>
      <c r="H1535" t="s">
        <v>20</v>
      </c>
      <c r="I1535">
        <v>10</v>
      </c>
      <c r="J1535">
        <v>4</v>
      </c>
    </row>
    <row r="1536" spans="1:10">
      <c r="A1536" s="112" t="str">
        <f>COL_SIZES[[#This Row],[datatype]]&amp;"_"&amp;COL_SIZES[[#This Row],[column_prec]]&amp;"_"&amp;COL_SIZES[[#This Row],[col_len]]</f>
        <v>int_10_4</v>
      </c>
      <c r="B15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6" s="113">
        <f>VLOOKUP(A1536,DBMS_TYPE_SIZES[],2,FALSE)</f>
        <v>9</v>
      </c>
      <c r="D1536" s="113">
        <f>VLOOKUP(A1536,DBMS_TYPE_SIZES[],3,FALSE)</f>
        <v>4</v>
      </c>
      <c r="E1536" s="114">
        <f>VLOOKUP(A1536,DBMS_TYPE_SIZES[],4,FALSE)</f>
        <v>9</v>
      </c>
      <c r="F1536" t="s">
        <v>185</v>
      </c>
      <c r="G1536" t="s">
        <v>164</v>
      </c>
      <c r="H1536" t="s">
        <v>20</v>
      </c>
      <c r="I1536">
        <v>10</v>
      </c>
      <c r="J1536">
        <v>4</v>
      </c>
    </row>
    <row r="1537" spans="1:10">
      <c r="A1537" s="112" t="str">
        <f>COL_SIZES[[#This Row],[datatype]]&amp;"_"&amp;COL_SIZES[[#This Row],[column_prec]]&amp;"_"&amp;COL_SIZES[[#This Row],[col_len]]</f>
        <v>numeric_19_9</v>
      </c>
      <c r="B153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37" s="113">
        <f>VLOOKUP(A1537,DBMS_TYPE_SIZES[],2,FALSE)</f>
        <v>9</v>
      </c>
      <c r="D1537" s="113">
        <f>VLOOKUP(A1537,DBMS_TYPE_SIZES[],3,FALSE)</f>
        <v>9</v>
      </c>
      <c r="E1537" s="114">
        <f>VLOOKUP(A1537,DBMS_TYPE_SIZES[],4,FALSE)</f>
        <v>9</v>
      </c>
      <c r="F1537" t="s">
        <v>185</v>
      </c>
      <c r="G1537" t="s">
        <v>187</v>
      </c>
      <c r="H1537" t="s">
        <v>67</v>
      </c>
      <c r="I1537">
        <v>19</v>
      </c>
      <c r="J1537">
        <v>9</v>
      </c>
    </row>
    <row r="1538" spans="1:10">
      <c r="A1538" s="112" t="str">
        <f>COL_SIZES[[#This Row],[datatype]]&amp;"_"&amp;COL_SIZES[[#This Row],[column_prec]]&amp;"_"&amp;COL_SIZES[[#This Row],[col_len]]</f>
        <v>varchar_0_255</v>
      </c>
      <c r="B153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38" s="113">
        <f>VLOOKUP(A1538,DBMS_TYPE_SIZES[],2,FALSE)</f>
        <v>255</v>
      </c>
      <c r="D1538" s="113">
        <f>VLOOKUP(A1538,DBMS_TYPE_SIZES[],3,FALSE)</f>
        <v>255</v>
      </c>
      <c r="E1538" s="114">
        <f>VLOOKUP(A1538,DBMS_TYPE_SIZES[],4,FALSE)</f>
        <v>257</v>
      </c>
      <c r="F1538" t="s">
        <v>185</v>
      </c>
      <c r="G1538" t="s">
        <v>923</v>
      </c>
      <c r="H1538" t="s">
        <v>92</v>
      </c>
      <c r="I1538">
        <v>0</v>
      </c>
      <c r="J1538">
        <v>255</v>
      </c>
    </row>
    <row r="1539" spans="1:10">
      <c r="A1539" s="112" t="str">
        <f>COL_SIZES[[#This Row],[datatype]]&amp;"_"&amp;COL_SIZES[[#This Row],[column_prec]]&amp;"_"&amp;COL_SIZES[[#This Row],[col_len]]</f>
        <v>int_10_4</v>
      </c>
      <c r="B15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39" s="113">
        <f>VLOOKUP(A1539,DBMS_TYPE_SIZES[],2,FALSE)</f>
        <v>9</v>
      </c>
      <c r="D1539" s="113">
        <f>VLOOKUP(A1539,DBMS_TYPE_SIZES[],3,FALSE)</f>
        <v>4</v>
      </c>
      <c r="E1539" s="114">
        <f>VLOOKUP(A1539,DBMS_TYPE_SIZES[],4,FALSE)</f>
        <v>9</v>
      </c>
      <c r="F1539" t="s">
        <v>185</v>
      </c>
      <c r="G1539" t="s">
        <v>924</v>
      </c>
      <c r="H1539" t="s">
        <v>20</v>
      </c>
      <c r="I1539">
        <v>10</v>
      </c>
      <c r="J1539">
        <v>4</v>
      </c>
    </row>
    <row r="1540" spans="1:10">
      <c r="A1540" s="112" t="str">
        <f>COL_SIZES[[#This Row],[datatype]]&amp;"_"&amp;COL_SIZES[[#This Row],[column_prec]]&amp;"_"&amp;COL_SIZES[[#This Row],[col_len]]</f>
        <v>varchar_0_50</v>
      </c>
      <c r="B154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40" s="113">
        <f>VLOOKUP(A1540,DBMS_TYPE_SIZES[],2,FALSE)</f>
        <v>50</v>
      </c>
      <c r="D1540" s="113">
        <f>VLOOKUP(A1540,DBMS_TYPE_SIZES[],3,FALSE)</f>
        <v>50</v>
      </c>
      <c r="E1540" s="114">
        <f>VLOOKUP(A1540,DBMS_TYPE_SIZES[],4,FALSE)</f>
        <v>52</v>
      </c>
      <c r="F1540" t="s">
        <v>185</v>
      </c>
      <c r="G1540" t="s">
        <v>925</v>
      </c>
      <c r="H1540" t="s">
        <v>92</v>
      </c>
      <c r="I1540">
        <v>0</v>
      </c>
      <c r="J1540">
        <v>50</v>
      </c>
    </row>
    <row r="1541" spans="1:10">
      <c r="A1541" s="112" t="str">
        <f>COL_SIZES[[#This Row],[datatype]]&amp;"_"&amp;COL_SIZES[[#This Row],[column_prec]]&amp;"_"&amp;COL_SIZES[[#This Row],[col_len]]</f>
        <v>varchar_0_50</v>
      </c>
      <c r="B154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41" s="113">
        <f>VLOOKUP(A1541,DBMS_TYPE_SIZES[],2,FALSE)</f>
        <v>50</v>
      </c>
      <c r="D1541" s="113">
        <f>VLOOKUP(A1541,DBMS_TYPE_SIZES[],3,FALSE)</f>
        <v>50</v>
      </c>
      <c r="E1541" s="114">
        <f>VLOOKUP(A1541,DBMS_TYPE_SIZES[],4,FALSE)</f>
        <v>52</v>
      </c>
      <c r="F1541" t="s">
        <v>185</v>
      </c>
      <c r="G1541" t="s">
        <v>926</v>
      </c>
      <c r="H1541" t="s">
        <v>92</v>
      </c>
      <c r="I1541">
        <v>0</v>
      </c>
      <c r="J1541">
        <v>50</v>
      </c>
    </row>
    <row r="1542" spans="1:10">
      <c r="A1542" s="112" t="str">
        <f>COL_SIZES[[#This Row],[datatype]]&amp;"_"&amp;COL_SIZES[[#This Row],[column_prec]]&amp;"_"&amp;COL_SIZES[[#This Row],[col_len]]</f>
        <v>varchar_0_50</v>
      </c>
      <c r="B154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42" s="113">
        <f>VLOOKUP(A1542,DBMS_TYPE_SIZES[],2,FALSE)</f>
        <v>50</v>
      </c>
      <c r="D1542" s="113">
        <f>VLOOKUP(A1542,DBMS_TYPE_SIZES[],3,FALSE)</f>
        <v>50</v>
      </c>
      <c r="E1542" s="114">
        <f>VLOOKUP(A1542,DBMS_TYPE_SIZES[],4,FALSE)</f>
        <v>52</v>
      </c>
      <c r="F1542" t="s">
        <v>185</v>
      </c>
      <c r="G1542" t="s">
        <v>188</v>
      </c>
      <c r="H1542" t="s">
        <v>92</v>
      </c>
      <c r="I1542">
        <v>0</v>
      </c>
      <c r="J1542">
        <v>50</v>
      </c>
    </row>
    <row r="1543" spans="1:10">
      <c r="A1543" s="112" t="str">
        <f>COL_SIZES[[#This Row],[datatype]]&amp;"_"&amp;COL_SIZES[[#This Row],[column_prec]]&amp;"_"&amp;COL_SIZES[[#This Row],[col_len]]</f>
        <v>int_10_4</v>
      </c>
      <c r="B15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3" s="113">
        <f>VLOOKUP(A1543,DBMS_TYPE_SIZES[],2,FALSE)</f>
        <v>9</v>
      </c>
      <c r="D1543" s="113">
        <f>VLOOKUP(A1543,DBMS_TYPE_SIZES[],3,FALSE)</f>
        <v>4</v>
      </c>
      <c r="E1543" s="114">
        <f>VLOOKUP(A1543,DBMS_TYPE_SIZES[],4,FALSE)</f>
        <v>9</v>
      </c>
      <c r="F1543" t="s">
        <v>185</v>
      </c>
      <c r="G1543" t="s">
        <v>927</v>
      </c>
      <c r="H1543" t="s">
        <v>20</v>
      </c>
      <c r="I1543">
        <v>10</v>
      </c>
      <c r="J1543">
        <v>4</v>
      </c>
    </row>
    <row r="1544" spans="1:10">
      <c r="A1544" s="112" t="str">
        <f>COL_SIZES[[#This Row],[datatype]]&amp;"_"&amp;COL_SIZES[[#This Row],[column_prec]]&amp;"_"&amp;COL_SIZES[[#This Row],[col_len]]</f>
        <v>int_10_4</v>
      </c>
      <c r="B15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4" s="113">
        <f>VLOOKUP(A1544,DBMS_TYPE_SIZES[],2,FALSE)</f>
        <v>9</v>
      </c>
      <c r="D1544" s="113">
        <f>VLOOKUP(A1544,DBMS_TYPE_SIZES[],3,FALSE)</f>
        <v>4</v>
      </c>
      <c r="E1544" s="114">
        <f>VLOOKUP(A1544,DBMS_TYPE_SIZES[],4,FALSE)</f>
        <v>9</v>
      </c>
      <c r="F1544" t="s">
        <v>189</v>
      </c>
      <c r="G1544" t="s">
        <v>590</v>
      </c>
      <c r="H1544" t="s">
        <v>20</v>
      </c>
      <c r="I1544">
        <v>10</v>
      </c>
      <c r="J1544">
        <v>4</v>
      </c>
    </row>
    <row r="1545" spans="1:10">
      <c r="A1545" s="112" t="str">
        <f>COL_SIZES[[#This Row],[datatype]]&amp;"_"&amp;COL_SIZES[[#This Row],[column_prec]]&amp;"_"&amp;COL_SIZES[[#This Row],[col_len]]</f>
        <v>int_10_4</v>
      </c>
      <c r="B15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5" s="113">
        <f>VLOOKUP(A1545,DBMS_TYPE_SIZES[],2,FALSE)</f>
        <v>9</v>
      </c>
      <c r="D1545" s="113">
        <f>VLOOKUP(A1545,DBMS_TYPE_SIZES[],3,FALSE)</f>
        <v>4</v>
      </c>
      <c r="E1545" s="114">
        <f>VLOOKUP(A1545,DBMS_TYPE_SIZES[],4,FALSE)</f>
        <v>9</v>
      </c>
      <c r="F1545" t="s">
        <v>189</v>
      </c>
      <c r="G1545" t="s">
        <v>156</v>
      </c>
      <c r="H1545" t="s">
        <v>20</v>
      </c>
      <c r="I1545">
        <v>10</v>
      </c>
      <c r="J1545">
        <v>4</v>
      </c>
    </row>
    <row r="1546" spans="1:10">
      <c r="A1546" s="112" t="str">
        <f>COL_SIZES[[#This Row],[datatype]]&amp;"_"&amp;COL_SIZES[[#This Row],[column_prec]]&amp;"_"&amp;COL_SIZES[[#This Row],[col_len]]</f>
        <v>datetime_23_8</v>
      </c>
      <c r="B15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46" s="113">
        <f>VLOOKUP(A1546,DBMS_TYPE_SIZES[],2,FALSE)</f>
        <v>7</v>
      </c>
      <c r="D1546" s="113">
        <f>VLOOKUP(A1546,DBMS_TYPE_SIZES[],3,FALSE)</f>
        <v>8</v>
      </c>
      <c r="E1546" s="114">
        <f>VLOOKUP(A1546,DBMS_TYPE_SIZES[],4,FALSE)</f>
        <v>10</v>
      </c>
      <c r="F1546" t="s">
        <v>189</v>
      </c>
      <c r="G1546" t="s">
        <v>679</v>
      </c>
      <c r="H1546" t="s">
        <v>22</v>
      </c>
      <c r="I1546">
        <v>23</v>
      </c>
      <c r="J1546">
        <v>8</v>
      </c>
    </row>
    <row r="1547" spans="1:10">
      <c r="A1547" s="112" t="str">
        <f>COL_SIZES[[#This Row],[datatype]]&amp;"_"&amp;COL_SIZES[[#This Row],[column_prec]]&amp;"_"&amp;COL_SIZES[[#This Row],[col_len]]</f>
        <v>int_10_4</v>
      </c>
      <c r="B15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7" s="113">
        <f>VLOOKUP(A1547,DBMS_TYPE_SIZES[],2,FALSE)</f>
        <v>9</v>
      </c>
      <c r="D1547" s="113">
        <f>VLOOKUP(A1547,DBMS_TYPE_SIZES[],3,FALSE)</f>
        <v>4</v>
      </c>
      <c r="E1547" s="114">
        <f>VLOOKUP(A1547,DBMS_TYPE_SIZES[],4,FALSE)</f>
        <v>9</v>
      </c>
      <c r="F1547" t="s">
        <v>189</v>
      </c>
      <c r="G1547" t="s">
        <v>802</v>
      </c>
      <c r="H1547" t="s">
        <v>20</v>
      </c>
      <c r="I1547">
        <v>10</v>
      </c>
      <c r="J1547">
        <v>4</v>
      </c>
    </row>
    <row r="1548" spans="1:10">
      <c r="A1548" s="112" t="str">
        <f>COL_SIZES[[#This Row],[datatype]]&amp;"_"&amp;COL_SIZES[[#This Row],[column_prec]]&amp;"_"&amp;COL_SIZES[[#This Row],[col_len]]</f>
        <v>int_10_4</v>
      </c>
      <c r="B15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8" s="113">
        <f>VLOOKUP(A1548,DBMS_TYPE_SIZES[],2,FALSE)</f>
        <v>9</v>
      </c>
      <c r="D1548" s="113">
        <f>VLOOKUP(A1548,DBMS_TYPE_SIZES[],3,FALSE)</f>
        <v>4</v>
      </c>
      <c r="E1548" s="114">
        <f>VLOOKUP(A1548,DBMS_TYPE_SIZES[],4,FALSE)</f>
        <v>9</v>
      </c>
      <c r="F1548" t="s">
        <v>189</v>
      </c>
      <c r="G1548" t="s">
        <v>154</v>
      </c>
      <c r="H1548" t="s">
        <v>20</v>
      </c>
      <c r="I1548">
        <v>10</v>
      </c>
      <c r="J1548">
        <v>4</v>
      </c>
    </row>
    <row r="1549" spans="1:10">
      <c r="A1549" s="112" t="str">
        <f>COL_SIZES[[#This Row],[datatype]]&amp;"_"&amp;COL_SIZES[[#This Row],[column_prec]]&amp;"_"&amp;COL_SIZES[[#This Row],[col_len]]</f>
        <v>int_10_4</v>
      </c>
      <c r="B15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49" s="113">
        <f>VLOOKUP(A1549,DBMS_TYPE_SIZES[],2,FALSE)</f>
        <v>9</v>
      </c>
      <c r="D1549" s="113">
        <f>VLOOKUP(A1549,DBMS_TYPE_SIZES[],3,FALSE)</f>
        <v>4</v>
      </c>
      <c r="E1549" s="114">
        <f>VLOOKUP(A1549,DBMS_TYPE_SIZES[],4,FALSE)</f>
        <v>9</v>
      </c>
      <c r="F1549" t="s">
        <v>189</v>
      </c>
      <c r="G1549" t="s">
        <v>89</v>
      </c>
      <c r="H1549" t="s">
        <v>20</v>
      </c>
      <c r="I1549">
        <v>10</v>
      </c>
      <c r="J1549">
        <v>4</v>
      </c>
    </row>
    <row r="1550" spans="1:10">
      <c r="A1550" s="112" t="str">
        <f>COL_SIZES[[#This Row],[datatype]]&amp;"_"&amp;COL_SIZES[[#This Row],[column_prec]]&amp;"_"&amp;COL_SIZES[[#This Row],[col_len]]</f>
        <v>varchar_0_50</v>
      </c>
      <c r="B155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50" s="113">
        <f>VLOOKUP(A1550,DBMS_TYPE_SIZES[],2,FALSE)</f>
        <v>50</v>
      </c>
      <c r="D1550" s="113">
        <f>VLOOKUP(A1550,DBMS_TYPE_SIZES[],3,FALSE)</f>
        <v>50</v>
      </c>
      <c r="E1550" s="114">
        <f>VLOOKUP(A1550,DBMS_TYPE_SIZES[],4,FALSE)</f>
        <v>52</v>
      </c>
      <c r="F1550" t="s">
        <v>189</v>
      </c>
      <c r="G1550" t="s">
        <v>906</v>
      </c>
      <c r="H1550" t="s">
        <v>92</v>
      </c>
      <c r="I1550">
        <v>0</v>
      </c>
      <c r="J1550">
        <v>50</v>
      </c>
    </row>
    <row r="1551" spans="1:10">
      <c r="A1551" s="112" t="str">
        <f>COL_SIZES[[#This Row],[datatype]]&amp;"_"&amp;COL_SIZES[[#This Row],[column_prec]]&amp;"_"&amp;COL_SIZES[[#This Row],[col_len]]</f>
        <v>varchar_0_255</v>
      </c>
      <c r="B15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51" s="113">
        <f>VLOOKUP(A1551,DBMS_TYPE_SIZES[],2,FALSE)</f>
        <v>255</v>
      </c>
      <c r="D1551" s="113">
        <f>VLOOKUP(A1551,DBMS_TYPE_SIZES[],3,FALSE)</f>
        <v>255</v>
      </c>
      <c r="E1551" s="114">
        <f>VLOOKUP(A1551,DBMS_TYPE_SIZES[],4,FALSE)</f>
        <v>257</v>
      </c>
      <c r="F1551" t="s">
        <v>189</v>
      </c>
      <c r="G1551" t="s">
        <v>907</v>
      </c>
      <c r="H1551" t="s">
        <v>92</v>
      </c>
      <c r="I1551">
        <v>0</v>
      </c>
      <c r="J1551">
        <v>255</v>
      </c>
    </row>
    <row r="1552" spans="1:10">
      <c r="A1552" s="112" t="str">
        <f>COL_SIZES[[#This Row],[datatype]]&amp;"_"&amp;COL_SIZES[[#This Row],[column_prec]]&amp;"_"&amp;COL_SIZES[[#This Row],[col_len]]</f>
        <v>int_10_4</v>
      </c>
      <c r="B15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2" s="113">
        <f>VLOOKUP(A1552,DBMS_TYPE_SIZES[],2,FALSE)</f>
        <v>9</v>
      </c>
      <c r="D1552" s="113">
        <f>VLOOKUP(A1552,DBMS_TYPE_SIZES[],3,FALSE)</f>
        <v>4</v>
      </c>
      <c r="E1552" s="114">
        <f>VLOOKUP(A1552,DBMS_TYPE_SIZES[],4,FALSE)</f>
        <v>9</v>
      </c>
      <c r="F1552" t="s">
        <v>189</v>
      </c>
      <c r="G1552" t="s">
        <v>908</v>
      </c>
      <c r="H1552" t="s">
        <v>20</v>
      </c>
      <c r="I1552">
        <v>10</v>
      </c>
      <c r="J1552">
        <v>4</v>
      </c>
    </row>
    <row r="1553" spans="1:10">
      <c r="A1553" s="112" t="str">
        <f>COL_SIZES[[#This Row],[datatype]]&amp;"_"&amp;COL_SIZES[[#This Row],[column_prec]]&amp;"_"&amp;COL_SIZES[[#This Row],[col_len]]</f>
        <v>int_10_4</v>
      </c>
      <c r="B15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3" s="113">
        <f>VLOOKUP(A1553,DBMS_TYPE_SIZES[],2,FALSE)</f>
        <v>9</v>
      </c>
      <c r="D1553" s="113">
        <f>VLOOKUP(A1553,DBMS_TYPE_SIZES[],3,FALSE)</f>
        <v>4</v>
      </c>
      <c r="E1553" s="114">
        <f>VLOOKUP(A1553,DBMS_TYPE_SIZES[],4,FALSE)</f>
        <v>9</v>
      </c>
      <c r="F1553" t="s">
        <v>189</v>
      </c>
      <c r="G1553" t="s">
        <v>909</v>
      </c>
      <c r="H1553" t="s">
        <v>20</v>
      </c>
      <c r="I1553">
        <v>10</v>
      </c>
      <c r="J1553">
        <v>4</v>
      </c>
    </row>
    <row r="1554" spans="1:10">
      <c r="A1554" s="112" t="str">
        <f>COL_SIZES[[#This Row],[datatype]]&amp;"_"&amp;COL_SIZES[[#This Row],[column_prec]]&amp;"_"&amp;COL_SIZES[[#This Row],[col_len]]</f>
        <v>int_10_4</v>
      </c>
      <c r="B15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4" s="113">
        <f>VLOOKUP(A1554,DBMS_TYPE_SIZES[],2,FALSE)</f>
        <v>9</v>
      </c>
      <c r="D1554" s="113">
        <f>VLOOKUP(A1554,DBMS_TYPE_SIZES[],3,FALSE)</f>
        <v>4</v>
      </c>
      <c r="E1554" s="114">
        <f>VLOOKUP(A1554,DBMS_TYPE_SIZES[],4,FALSE)</f>
        <v>9</v>
      </c>
      <c r="F1554" t="s">
        <v>189</v>
      </c>
      <c r="G1554" t="s">
        <v>910</v>
      </c>
      <c r="H1554" t="s">
        <v>20</v>
      </c>
      <c r="I1554">
        <v>10</v>
      </c>
      <c r="J1554">
        <v>4</v>
      </c>
    </row>
    <row r="1555" spans="1:10">
      <c r="A1555" s="112" t="str">
        <f>COL_SIZES[[#This Row],[datatype]]&amp;"_"&amp;COL_SIZES[[#This Row],[column_prec]]&amp;"_"&amp;COL_SIZES[[#This Row],[col_len]]</f>
        <v>int_10_4</v>
      </c>
      <c r="B15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5" s="113">
        <f>VLOOKUP(A1555,DBMS_TYPE_SIZES[],2,FALSE)</f>
        <v>9</v>
      </c>
      <c r="D1555" s="113">
        <f>VLOOKUP(A1555,DBMS_TYPE_SIZES[],3,FALSE)</f>
        <v>4</v>
      </c>
      <c r="E1555" s="114">
        <f>VLOOKUP(A1555,DBMS_TYPE_SIZES[],4,FALSE)</f>
        <v>9</v>
      </c>
      <c r="F1555" t="s">
        <v>189</v>
      </c>
      <c r="G1555" t="s">
        <v>911</v>
      </c>
      <c r="H1555" t="s">
        <v>20</v>
      </c>
      <c r="I1555">
        <v>10</v>
      </c>
      <c r="J1555">
        <v>4</v>
      </c>
    </row>
    <row r="1556" spans="1:10">
      <c r="A1556" s="112" t="str">
        <f>COL_SIZES[[#This Row],[datatype]]&amp;"_"&amp;COL_SIZES[[#This Row],[column_prec]]&amp;"_"&amp;COL_SIZES[[#This Row],[col_len]]</f>
        <v>int_10_4</v>
      </c>
      <c r="B15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6" s="113">
        <f>VLOOKUP(A1556,DBMS_TYPE_SIZES[],2,FALSE)</f>
        <v>9</v>
      </c>
      <c r="D1556" s="113">
        <f>VLOOKUP(A1556,DBMS_TYPE_SIZES[],3,FALSE)</f>
        <v>4</v>
      </c>
      <c r="E1556" s="114">
        <f>VLOOKUP(A1556,DBMS_TYPE_SIZES[],4,FALSE)</f>
        <v>9</v>
      </c>
      <c r="F1556" t="s">
        <v>189</v>
      </c>
      <c r="G1556" t="s">
        <v>803</v>
      </c>
      <c r="H1556" t="s">
        <v>20</v>
      </c>
      <c r="I1556">
        <v>10</v>
      </c>
      <c r="J1556">
        <v>4</v>
      </c>
    </row>
    <row r="1557" spans="1:10">
      <c r="A1557" s="112" t="str">
        <f>COL_SIZES[[#This Row],[datatype]]&amp;"_"&amp;COL_SIZES[[#This Row],[column_prec]]&amp;"_"&amp;COL_SIZES[[#This Row],[col_len]]</f>
        <v>int_10_4</v>
      </c>
      <c r="B15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7" s="113">
        <f>VLOOKUP(A1557,DBMS_TYPE_SIZES[],2,FALSE)</f>
        <v>9</v>
      </c>
      <c r="D1557" s="113">
        <f>VLOOKUP(A1557,DBMS_TYPE_SIZES[],3,FALSE)</f>
        <v>4</v>
      </c>
      <c r="E1557" s="114">
        <f>VLOOKUP(A1557,DBMS_TYPE_SIZES[],4,FALSE)</f>
        <v>9</v>
      </c>
      <c r="F1557" t="s">
        <v>189</v>
      </c>
      <c r="G1557" t="s">
        <v>804</v>
      </c>
      <c r="H1557" t="s">
        <v>20</v>
      </c>
      <c r="I1557">
        <v>10</v>
      </c>
      <c r="J1557">
        <v>4</v>
      </c>
    </row>
    <row r="1558" spans="1:10">
      <c r="A1558" s="112" t="str">
        <f>COL_SIZES[[#This Row],[datatype]]&amp;"_"&amp;COL_SIZES[[#This Row],[column_prec]]&amp;"_"&amp;COL_SIZES[[#This Row],[col_len]]</f>
        <v>int_10_4</v>
      </c>
      <c r="B15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58" s="113">
        <f>VLOOKUP(A1558,DBMS_TYPE_SIZES[],2,FALSE)</f>
        <v>9</v>
      </c>
      <c r="D1558" s="113">
        <f>VLOOKUP(A1558,DBMS_TYPE_SIZES[],3,FALSE)</f>
        <v>4</v>
      </c>
      <c r="E1558" s="114">
        <f>VLOOKUP(A1558,DBMS_TYPE_SIZES[],4,FALSE)</f>
        <v>9</v>
      </c>
      <c r="F1558" t="s">
        <v>189</v>
      </c>
      <c r="G1558" t="s">
        <v>152</v>
      </c>
      <c r="H1558" t="s">
        <v>20</v>
      </c>
      <c r="I1558">
        <v>10</v>
      </c>
      <c r="J1558">
        <v>4</v>
      </c>
    </row>
    <row r="1559" spans="1:10">
      <c r="A1559" s="112" t="str">
        <f>COL_SIZES[[#This Row],[datatype]]&amp;"_"&amp;COL_SIZES[[#This Row],[column_prec]]&amp;"_"&amp;COL_SIZES[[#This Row],[col_len]]</f>
        <v>varchar_0_255</v>
      </c>
      <c r="B155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59" s="113">
        <f>VLOOKUP(A1559,DBMS_TYPE_SIZES[],2,FALSE)</f>
        <v>255</v>
      </c>
      <c r="D1559" s="113">
        <f>VLOOKUP(A1559,DBMS_TYPE_SIZES[],3,FALSE)</f>
        <v>255</v>
      </c>
      <c r="E1559" s="114">
        <f>VLOOKUP(A1559,DBMS_TYPE_SIZES[],4,FALSE)</f>
        <v>257</v>
      </c>
      <c r="F1559" t="s">
        <v>189</v>
      </c>
      <c r="G1559" t="s">
        <v>805</v>
      </c>
      <c r="H1559" t="s">
        <v>92</v>
      </c>
      <c r="I1559">
        <v>0</v>
      </c>
      <c r="J1559">
        <v>255</v>
      </c>
    </row>
    <row r="1560" spans="1:10">
      <c r="A1560" s="112" t="str">
        <f>COL_SIZES[[#This Row],[datatype]]&amp;"_"&amp;COL_SIZES[[#This Row],[column_prec]]&amp;"_"&amp;COL_SIZES[[#This Row],[col_len]]</f>
        <v>varchar_0_255</v>
      </c>
      <c r="B156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60" s="113">
        <f>VLOOKUP(A1560,DBMS_TYPE_SIZES[],2,FALSE)</f>
        <v>255</v>
      </c>
      <c r="D1560" s="113">
        <f>VLOOKUP(A1560,DBMS_TYPE_SIZES[],3,FALSE)</f>
        <v>255</v>
      </c>
      <c r="E1560" s="114">
        <f>VLOOKUP(A1560,DBMS_TYPE_SIZES[],4,FALSE)</f>
        <v>257</v>
      </c>
      <c r="F1560" t="s">
        <v>189</v>
      </c>
      <c r="G1560" t="s">
        <v>806</v>
      </c>
      <c r="H1560" t="s">
        <v>92</v>
      </c>
      <c r="I1560">
        <v>0</v>
      </c>
      <c r="J1560">
        <v>255</v>
      </c>
    </row>
    <row r="1561" spans="1:10">
      <c r="A1561" s="112" t="str">
        <f>COL_SIZES[[#This Row],[datatype]]&amp;"_"&amp;COL_SIZES[[#This Row],[column_prec]]&amp;"_"&amp;COL_SIZES[[#This Row],[col_len]]</f>
        <v>int_10_4</v>
      </c>
      <c r="B15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61" s="113">
        <f>VLOOKUP(A1561,DBMS_TYPE_SIZES[],2,FALSE)</f>
        <v>9</v>
      </c>
      <c r="D1561" s="113">
        <f>VLOOKUP(A1561,DBMS_TYPE_SIZES[],3,FALSE)</f>
        <v>4</v>
      </c>
      <c r="E1561" s="114">
        <f>VLOOKUP(A1561,DBMS_TYPE_SIZES[],4,FALSE)</f>
        <v>9</v>
      </c>
      <c r="F1561" t="s">
        <v>189</v>
      </c>
      <c r="G1561" t="s">
        <v>807</v>
      </c>
      <c r="H1561" t="s">
        <v>20</v>
      </c>
      <c r="I1561">
        <v>10</v>
      </c>
      <c r="J1561">
        <v>4</v>
      </c>
    </row>
    <row r="1562" spans="1:10">
      <c r="A1562" s="112" t="str">
        <f>COL_SIZES[[#This Row],[datatype]]&amp;"_"&amp;COL_SIZES[[#This Row],[column_prec]]&amp;"_"&amp;COL_SIZES[[#This Row],[col_len]]</f>
        <v>bigint_19_8</v>
      </c>
      <c r="B156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62" s="113">
        <f>VLOOKUP(A1562,DBMS_TYPE_SIZES[],2,FALSE)</f>
        <v>9</v>
      </c>
      <c r="D1562" s="113">
        <f>VLOOKUP(A1562,DBMS_TYPE_SIZES[],3,FALSE)</f>
        <v>8</v>
      </c>
      <c r="E1562" s="114">
        <f>VLOOKUP(A1562,DBMS_TYPE_SIZES[],4,FALSE)</f>
        <v>9</v>
      </c>
      <c r="F1562" t="s">
        <v>189</v>
      </c>
      <c r="G1562" t="s">
        <v>122</v>
      </c>
      <c r="H1562" t="s">
        <v>19</v>
      </c>
      <c r="I1562">
        <v>19</v>
      </c>
      <c r="J1562">
        <v>8</v>
      </c>
    </row>
    <row r="1563" spans="1:10">
      <c r="A1563" s="112" t="str">
        <f>COL_SIZES[[#This Row],[datatype]]&amp;"_"&amp;COL_SIZES[[#This Row],[column_prec]]&amp;"_"&amp;COL_SIZES[[#This Row],[col_len]]</f>
        <v>int_10_4</v>
      </c>
      <c r="B15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63" s="113">
        <f>VLOOKUP(A1563,DBMS_TYPE_SIZES[],2,FALSE)</f>
        <v>9</v>
      </c>
      <c r="D1563" s="113">
        <f>VLOOKUP(A1563,DBMS_TYPE_SIZES[],3,FALSE)</f>
        <v>4</v>
      </c>
      <c r="E1563" s="114">
        <f>VLOOKUP(A1563,DBMS_TYPE_SIZES[],4,FALSE)</f>
        <v>9</v>
      </c>
      <c r="F1563" t="s">
        <v>189</v>
      </c>
      <c r="G1563" t="s">
        <v>123</v>
      </c>
      <c r="H1563" t="s">
        <v>20</v>
      </c>
      <c r="I1563">
        <v>10</v>
      </c>
      <c r="J1563">
        <v>4</v>
      </c>
    </row>
    <row r="1564" spans="1:10">
      <c r="A1564" s="112" t="str">
        <f>COL_SIZES[[#This Row],[datatype]]&amp;"_"&amp;COL_SIZES[[#This Row],[column_prec]]&amp;"_"&amp;COL_SIZES[[#This Row],[col_len]]</f>
        <v>int_10_4</v>
      </c>
      <c r="B15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64" s="113">
        <f>VLOOKUP(A1564,DBMS_TYPE_SIZES[],2,FALSE)</f>
        <v>9</v>
      </c>
      <c r="D1564" s="113">
        <f>VLOOKUP(A1564,DBMS_TYPE_SIZES[],3,FALSE)</f>
        <v>4</v>
      </c>
      <c r="E1564" s="114">
        <f>VLOOKUP(A1564,DBMS_TYPE_SIZES[],4,FALSE)</f>
        <v>9</v>
      </c>
      <c r="F1564" t="s">
        <v>189</v>
      </c>
      <c r="G1564" t="s">
        <v>808</v>
      </c>
      <c r="H1564" t="s">
        <v>20</v>
      </c>
      <c r="I1564">
        <v>10</v>
      </c>
      <c r="J1564">
        <v>4</v>
      </c>
    </row>
    <row r="1565" spans="1:10">
      <c r="A1565" s="112" t="str">
        <f>COL_SIZES[[#This Row],[datatype]]&amp;"_"&amp;COL_SIZES[[#This Row],[column_prec]]&amp;"_"&amp;COL_SIZES[[#This Row],[col_len]]</f>
        <v>datetime_23_8</v>
      </c>
      <c r="B156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65" s="113">
        <f>VLOOKUP(A1565,DBMS_TYPE_SIZES[],2,FALSE)</f>
        <v>7</v>
      </c>
      <c r="D1565" s="113">
        <f>VLOOKUP(A1565,DBMS_TYPE_SIZES[],3,FALSE)</f>
        <v>8</v>
      </c>
      <c r="E1565" s="114">
        <f>VLOOKUP(A1565,DBMS_TYPE_SIZES[],4,FALSE)</f>
        <v>10</v>
      </c>
      <c r="F1565" t="s">
        <v>189</v>
      </c>
      <c r="G1565" t="s">
        <v>809</v>
      </c>
      <c r="H1565" t="s">
        <v>22</v>
      </c>
      <c r="I1565">
        <v>23</v>
      </c>
      <c r="J1565">
        <v>8</v>
      </c>
    </row>
    <row r="1566" spans="1:10">
      <c r="A1566" s="112" t="str">
        <f>COL_SIZES[[#This Row],[datatype]]&amp;"_"&amp;COL_SIZES[[#This Row],[column_prec]]&amp;"_"&amp;COL_SIZES[[#This Row],[col_len]]</f>
        <v>bigint_19_8</v>
      </c>
      <c r="B156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66" s="113">
        <f>VLOOKUP(A1566,DBMS_TYPE_SIZES[],2,FALSE)</f>
        <v>9</v>
      </c>
      <c r="D1566" s="113">
        <f>VLOOKUP(A1566,DBMS_TYPE_SIZES[],3,FALSE)</f>
        <v>8</v>
      </c>
      <c r="E1566" s="114">
        <f>VLOOKUP(A1566,DBMS_TYPE_SIZES[],4,FALSE)</f>
        <v>9</v>
      </c>
      <c r="F1566" t="s">
        <v>189</v>
      </c>
      <c r="G1566" t="s">
        <v>124</v>
      </c>
      <c r="H1566" t="s">
        <v>19</v>
      </c>
      <c r="I1566">
        <v>19</v>
      </c>
      <c r="J1566">
        <v>8</v>
      </c>
    </row>
    <row r="1567" spans="1:10">
      <c r="A1567" s="112" t="str">
        <f>COL_SIZES[[#This Row],[datatype]]&amp;"_"&amp;COL_SIZES[[#This Row],[column_prec]]&amp;"_"&amp;COL_SIZES[[#This Row],[col_len]]</f>
        <v>numeric_16_9</v>
      </c>
      <c r="B15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67" s="113">
        <f>VLOOKUP(A1567,DBMS_TYPE_SIZES[],2,FALSE)</f>
        <v>9</v>
      </c>
      <c r="D1567" s="113">
        <f>VLOOKUP(A1567,DBMS_TYPE_SIZES[],3,FALSE)</f>
        <v>9</v>
      </c>
      <c r="E1567" s="114">
        <f>VLOOKUP(A1567,DBMS_TYPE_SIZES[],4,FALSE)</f>
        <v>9</v>
      </c>
      <c r="F1567" t="s">
        <v>189</v>
      </c>
      <c r="G1567" t="s">
        <v>102</v>
      </c>
      <c r="H1567" t="s">
        <v>67</v>
      </c>
      <c r="I1567">
        <v>16</v>
      </c>
      <c r="J1567">
        <v>9</v>
      </c>
    </row>
    <row r="1568" spans="1:10">
      <c r="A1568" s="112" t="str">
        <f>COL_SIZES[[#This Row],[datatype]]&amp;"_"&amp;COL_SIZES[[#This Row],[column_prec]]&amp;"_"&amp;COL_SIZES[[#This Row],[col_len]]</f>
        <v>varchar_0_50</v>
      </c>
      <c r="B156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68" s="113">
        <f>VLOOKUP(A1568,DBMS_TYPE_SIZES[],2,FALSE)</f>
        <v>50</v>
      </c>
      <c r="D1568" s="113">
        <f>VLOOKUP(A1568,DBMS_TYPE_SIZES[],3,FALSE)</f>
        <v>50</v>
      </c>
      <c r="E1568" s="114">
        <f>VLOOKUP(A1568,DBMS_TYPE_SIZES[],4,FALSE)</f>
        <v>52</v>
      </c>
      <c r="F1568" t="s">
        <v>189</v>
      </c>
      <c r="G1568" t="s">
        <v>186</v>
      </c>
      <c r="H1568" t="s">
        <v>92</v>
      </c>
      <c r="I1568">
        <v>0</v>
      </c>
      <c r="J1568">
        <v>50</v>
      </c>
    </row>
    <row r="1569" spans="1:10">
      <c r="A1569" s="112" t="str">
        <f>COL_SIZES[[#This Row],[datatype]]&amp;"_"&amp;COL_SIZES[[#This Row],[column_prec]]&amp;"_"&amp;COL_SIZES[[#This Row],[col_len]]</f>
        <v>varchar_0_255</v>
      </c>
      <c r="B156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69" s="113">
        <f>VLOOKUP(A1569,DBMS_TYPE_SIZES[],2,FALSE)</f>
        <v>255</v>
      </c>
      <c r="D1569" s="113">
        <f>VLOOKUP(A1569,DBMS_TYPE_SIZES[],3,FALSE)</f>
        <v>255</v>
      </c>
      <c r="E1569" s="114">
        <f>VLOOKUP(A1569,DBMS_TYPE_SIZES[],4,FALSE)</f>
        <v>257</v>
      </c>
      <c r="F1569" t="s">
        <v>189</v>
      </c>
      <c r="G1569" t="s">
        <v>912</v>
      </c>
      <c r="H1569" t="s">
        <v>92</v>
      </c>
      <c r="I1569">
        <v>0</v>
      </c>
      <c r="J1569">
        <v>255</v>
      </c>
    </row>
    <row r="1570" spans="1:10">
      <c r="A1570" s="112" t="str">
        <f>COL_SIZES[[#This Row],[datatype]]&amp;"_"&amp;COL_SIZES[[#This Row],[column_prec]]&amp;"_"&amp;COL_SIZES[[#This Row],[col_len]]</f>
        <v>int_10_4</v>
      </c>
      <c r="B15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0" s="113">
        <f>VLOOKUP(A1570,DBMS_TYPE_SIZES[],2,FALSE)</f>
        <v>9</v>
      </c>
      <c r="D1570" s="113">
        <f>VLOOKUP(A1570,DBMS_TYPE_SIZES[],3,FALSE)</f>
        <v>4</v>
      </c>
      <c r="E1570" s="114">
        <f>VLOOKUP(A1570,DBMS_TYPE_SIZES[],4,FALSE)</f>
        <v>9</v>
      </c>
      <c r="F1570" t="s">
        <v>189</v>
      </c>
      <c r="G1570" t="s">
        <v>913</v>
      </c>
      <c r="H1570" t="s">
        <v>20</v>
      </c>
      <c r="I1570">
        <v>10</v>
      </c>
      <c r="J1570">
        <v>4</v>
      </c>
    </row>
    <row r="1571" spans="1:10">
      <c r="A1571" s="112" t="str">
        <f>COL_SIZES[[#This Row],[datatype]]&amp;"_"&amp;COL_SIZES[[#This Row],[column_prec]]&amp;"_"&amp;COL_SIZES[[#This Row],[col_len]]</f>
        <v>int_10_4</v>
      </c>
      <c r="B15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1" s="113">
        <f>VLOOKUP(A1571,DBMS_TYPE_SIZES[],2,FALSE)</f>
        <v>9</v>
      </c>
      <c r="D1571" s="113">
        <f>VLOOKUP(A1571,DBMS_TYPE_SIZES[],3,FALSE)</f>
        <v>4</v>
      </c>
      <c r="E1571" s="114">
        <f>VLOOKUP(A1571,DBMS_TYPE_SIZES[],4,FALSE)</f>
        <v>9</v>
      </c>
      <c r="F1571" t="s">
        <v>189</v>
      </c>
      <c r="G1571" t="s">
        <v>914</v>
      </c>
      <c r="H1571" t="s">
        <v>20</v>
      </c>
      <c r="I1571">
        <v>10</v>
      </c>
      <c r="J1571">
        <v>4</v>
      </c>
    </row>
    <row r="1572" spans="1:10">
      <c r="A1572" s="112" t="str">
        <f>COL_SIZES[[#This Row],[datatype]]&amp;"_"&amp;COL_SIZES[[#This Row],[column_prec]]&amp;"_"&amp;COL_SIZES[[#This Row],[col_len]]</f>
        <v>int_10_4</v>
      </c>
      <c r="B15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2" s="113">
        <f>VLOOKUP(A1572,DBMS_TYPE_SIZES[],2,FALSE)</f>
        <v>9</v>
      </c>
      <c r="D1572" s="113">
        <f>VLOOKUP(A1572,DBMS_TYPE_SIZES[],3,FALSE)</f>
        <v>4</v>
      </c>
      <c r="E1572" s="114">
        <f>VLOOKUP(A1572,DBMS_TYPE_SIZES[],4,FALSE)</f>
        <v>9</v>
      </c>
      <c r="F1572" t="s">
        <v>189</v>
      </c>
      <c r="G1572" t="s">
        <v>915</v>
      </c>
      <c r="H1572" t="s">
        <v>20</v>
      </c>
      <c r="I1572">
        <v>10</v>
      </c>
      <c r="J1572">
        <v>4</v>
      </c>
    </row>
    <row r="1573" spans="1:10">
      <c r="A1573" s="112" t="str">
        <f>COL_SIZES[[#This Row],[datatype]]&amp;"_"&amp;COL_SIZES[[#This Row],[column_prec]]&amp;"_"&amp;COL_SIZES[[#This Row],[col_len]]</f>
        <v>int_10_4</v>
      </c>
      <c r="B15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3" s="113">
        <f>VLOOKUP(A1573,DBMS_TYPE_SIZES[],2,FALSE)</f>
        <v>9</v>
      </c>
      <c r="D1573" s="113">
        <f>VLOOKUP(A1573,DBMS_TYPE_SIZES[],3,FALSE)</f>
        <v>4</v>
      </c>
      <c r="E1573" s="114">
        <f>VLOOKUP(A1573,DBMS_TYPE_SIZES[],4,FALSE)</f>
        <v>9</v>
      </c>
      <c r="F1573" t="s">
        <v>189</v>
      </c>
      <c r="G1573" t="s">
        <v>916</v>
      </c>
      <c r="H1573" t="s">
        <v>20</v>
      </c>
      <c r="I1573">
        <v>10</v>
      </c>
      <c r="J1573">
        <v>4</v>
      </c>
    </row>
    <row r="1574" spans="1:10">
      <c r="A1574" s="112" t="str">
        <f>COL_SIZES[[#This Row],[datatype]]&amp;"_"&amp;COL_SIZES[[#This Row],[column_prec]]&amp;"_"&amp;COL_SIZES[[#This Row],[col_len]]</f>
        <v>int_10_4</v>
      </c>
      <c r="B15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4" s="113">
        <f>VLOOKUP(A1574,DBMS_TYPE_SIZES[],2,FALSE)</f>
        <v>9</v>
      </c>
      <c r="D1574" s="113">
        <f>VLOOKUP(A1574,DBMS_TYPE_SIZES[],3,FALSE)</f>
        <v>4</v>
      </c>
      <c r="E1574" s="114">
        <f>VLOOKUP(A1574,DBMS_TYPE_SIZES[],4,FALSE)</f>
        <v>9</v>
      </c>
      <c r="F1574" t="s">
        <v>189</v>
      </c>
      <c r="G1574" t="s">
        <v>72</v>
      </c>
      <c r="H1574" t="s">
        <v>20</v>
      </c>
      <c r="I1574">
        <v>10</v>
      </c>
      <c r="J1574">
        <v>4</v>
      </c>
    </row>
    <row r="1575" spans="1:10">
      <c r="A1575" s="112" t="str">
        <f>COL_SIZES[[#This Row],[datatype]]&amp;"_"&amp;COL_SIZES[[#This Row],[column_prec]]&amp;"_"&amp;COL_SIZES[[#This Row],[col_len]]</f>
        <v>int_10_4</v>
      </c>
      <c r="B15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5" s="113">
        <f>VLOOKUP(A1575,DBMS_TYPE_SIZES[],2,FALSE)</f>
        <v>9</v>
      </c>
      <c r="D1575" s="113">
        <f>VLOOKUP(A1575,DBMS_TYPE_SIZES[],3,FALSE)</f>
        <v>4</v>
      </c>
      <c r="E1575" s="114">
        <f>VLOOKUP(A1575,DBMS_TYPE_SIZES[],4,FALSE)</f>
        <v>9</v>
      </c>
      <c r="F1575" t="s">
        <v>189</v>
      </c>
      <c r="G1575" t="s">
        <v>217</v>
      </c>
      <c r="H1575" t="s">
        <v>20</v>
      </c>
      <c r="I1575">
        <v>10</v>
      </c>
      <c r="J1575">
        <v>4</v>
      </c>
    </row>
    <row r="1576" spans="1:10">
      <c r="A1576" s="112" t="str">
        <f>COL_SIZES[[#This Row],[datatype]]&amp;"_"&amp;COL_SIZES[[#This Row],[column_prec]]&amp;"_"&amp;COL_SIZES[[#This Row],[col_len]]</f>
        <v>varchar_0_50</v>
      </c>
      <c r="B157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76" s="113">
        <f>VLOOKUP(A1576,DBMS_TYPE_SIZES[],2,FALSE)</f>
        <v>50</v>
      </c>
      <c r="D1576" s="113">
        <f>VLOOKUP(A1576,DBMS_TYPE_SIZES[],3,FALSE)</f>
        <v>50</v>
      </c>
      <c r="E1576" s="114">
        <f>VLOOKUP(A1576,DBMS_TYPE_SIZES[],4,FALSE)</f>
        <v>52</v>
      </c>
      <c r="F1576" t="s">
        <v>189</v>
      </c>
      <c r="G1576" t="s">
        <v>917</v>
      </c>
      <c r="H1576" t="s">
        <v>92</v>
      </c>
      <c r="I1576">
        <v>0</v>
      </c>
      <c r="J1576">
        <v>50</v>
      </c>
    </row>
    <row r="1577" spans="1:10">
      <c r="A1577" s="112" t="str">
        <f>COL_SIZES[[#This Row],[datatype]]&amp;"_"&amp;COL_SIZES[[#This Row],[column_prec]]&amp;"_"&amp;COL_SIZES[[#This Row],[col_len]]</f>
        <v>varchar_0_255</v>
      </c>
      <c r="B15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77" s="113">
        <f>VLOOKUP(A1577,DBMS_TYPE_SIZES[],2,FALSE)</f>
        <v>255</v>
      </c>
      <c r="D1577" s="113">
        <f>VLOOKUP(A1577,DBMS_TYPE_SIZES[],3,FALSE)</f>
        <v>255</v>
      </c>
      <c r="E1577" s="114">
        <f>VLOOKUP(A1577,DBMS_TYPE_SIZES[],4,FALSE)</f>
        <v>257</v>
      </c>
      <c r="F1577" t="s">
        <v>189</v>
      </c>
      <c r="G1577" t="s">
        <v>918</v>
      </c>
      <c r="H1577" t="s">
        <v>92</v>
      </c>
      <c r="I1577">
        <v>0</v>
      </c>
      <c r="J1577">
        <v>255</v>
      </c>
    </row>
    <row r="1578" spans="1:10">
      <c r="A1578" s="112" t="str">
        <f>COL_SIZES[[#This Row],[datatype]]&amp;"_"&amp;COL_SIZES[[#This Row],[column_prec]]&amp;"_"&amp;COL_SIZES[[#This Row],[col_len]]</f>
        <v>int_10_4</v>
      </c>
      <c r="B15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8" s="113">
        <f>VLOOKUP(A1578,DBMS_TYPE_SIZES[],2,FALSE)</f>
        <v>9</v>
      </c>
      <c r="D1578" s="113">
        <f>VLOOKUP(A1578,DBMS_TYPE_SIZES[],3,FALSE)</f>
        <v>4</v>
      </c>
      <c r="E1578" s="114">
        <f>VLOOKUP(A1578,DBMS_TYPE_SIZES[],4,FALSE)</f>
        <v>9</v>
      </c>
      <c r="F1578" t="s">
        <v>189</v>
      </c>
      <c r="G1578" t="s">
        <v>919</v>
      </c>
      <c r="H1578" t="s">
        <v>20</v>
      </c>
      <c r="I1578">
        <v>10</v>
      </c>
      <c r="J1578">
        <v>4</v>
      </c>
    </row>
    <row r="1579" spans="1:10">
      <c r="A1579" s="112" t="str">
        <f>COL_SIZES[[#This Row],[datatype]]&amp;"_"&amp;COL_SIZES[[#This Row],[column_prec]]&amp;"_"&amp;COL_SIZES[[#This Row],[col_len]]</f>
        <v>int_10_4</v>
      </c>
      <c r="B15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79" s="113">
        <f>VLOOKUP(A1579,DBMS_TYPE_SIZES[],2,FALSE)</f>
        <v>9</v>
      </c>
      <c r="D1579" s="113">
        <f>VLOOKUP(A1579,DBMS_TYPE_SIZES[],3,FALSE)</f>
        <v>4</v>
      </c>
      <c r="E1579" s="114">
        <f>VLOOKUP(A1579,DBMS_TYPE_SIZES[],4,FALSE)</f>
        <v>9</v>
      </c>
      <c r="F1579" t="s">
        <v>189</v>
      </c>
      <c r="G1579" t="s">
        <v>920</v>
      </c>
      <c r="H1579" t="s">
        <v>20</v>
      </c>
      <c r="I1579">
        <v>10</v>
      </c>
      <c r="J1579">
        <v>4</v>
      </c>
    </row>
    <row r="1580" spans="1:10">
      <c r="A1580" s="112" t="str">
        <f>COL_SIZES[[#This Row],[datatype]]&amp;"_"&amp;COL_SIZES[[#This Row],[column_prec]]&amp;"_"&amp;COL_SIZES[[#This Row],[col_len]]</f>
        <v>int_10_4</v>
      </c>
      <c r="B15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0" s="113">
        <f>VLOOKUP(A1580,DBMS_TYPE_SIZES[],2,FALSE)</f>
        <v>9</v>
      </c>
      <c r="D1580" s="113">
        <f>VLOOKUP(A1580,DBMS_TYPE_SIZES[],3,FALSE)</f>
        <v>4</v>
      </c>
      <c r="E1580" s="114">
        <f>VLOOKUP(A1580,DBMS_TYPE_SIZES[],4,FALSE)</f>
        <v>9</v>
      </c>
      <c r="F1580" t="s">
        <v>189</v>
      </c>
      <c r="G1580" t="s">
        <v>921</v>
      </c>
      <c r="H1580" t="s">
        <v>20</v>
      </c>
      <c r="I1580">
        <v>10</v>
      </c>
      <c r="J1580">
        <v>4</v>
      </c>
    </row>
    <row r="1581" spans="1:10">
      <c r="A1581" s="112" t="str">
        <f>COL_SIZES[[#This Row],[datatype]]&amp;"_"&amp;COL_SIZES[[#This Row],[column_prec]]&amp;"_"&amp;COL_SIZES[[#This Row],[col_len]]</f>
        <v>int_10_4</v>
      </c>
      <c r="B15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1" s="113">
        <f>VLOOKUP(A1581,DBMS_TYPE_SIZES[],2,FALSE)</f>
        <v>9</v>
      </c>
      <c r="D1581" s="113">
        <f>VLOOKUP(A1581,DBMS_TYPE_SIZES[],3,FALSE)</f>
        <v>4</v>
      </c>
      <c r="E1581" s="114">
        <f>VLOOKUP(A1581,DBMS_TYPE_SIZES[],4,FALSE)</f>
        <v>9</v>
      </c>
      <c r="F1581" t="s">
        <v>189</v>
      </c>
      <c r="G1581" t="s">
        <v>922</v>
      </c>
      <c r="H1581" t="s">
        <v>20</v>
      </c>
      <c r="I1581">
        <v>10</v>
      </c>
      <c r="J1581">
        <v>4</v>
      </c>
    </row>
    <row r="1582" spans="1:10">
      <c r="A1582" s="112" t="str">
        <f>COL_SIZES[[#This Row],[datatype]]&amp;"_"&amp;COL_SIZES[[#This Row],[column_prec]]&amp;"_"&amp;COL_SIZES[[#This Row],[col_len]]</f>
        <v>datetime_23_8</v>
      </c>
      <c r="B15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82" s="113">
        <f>VLOOKUP(A1582,DBMS_TYPE_SIZES[],2,FALSE)</f>
        <v>7</v>
      </c>
      <c r="D1582" s="113">
        <f>VLOOKUP(A1582,DBMS_TYPE_SIZES[],3,FALSE)</f>
        <v>8</v>
      </c>
      <c r="E1582" s="114">
        <f>VLOOKUP(A1582,DBMS_TYPE_SIZES[],4,FALSE)</f>
        <v>10</v>
      </c>
      <c r="F1582" t="s">
        <v>189</v>
      </c>
      <c r="G1582" t="s">
        <v>816</v>
      </c>
      <c r="H1582" t="s">
        <v>22</v>
      </c>
      <c r="I1582">
        <v>23</v>
      </c>
      <c r="J1582">
        <v>8</v>
      </c>
    </row>
    <row r="1583" spans="1:10">
      <c r="A1583" s="112" t="str">
        <f>COL_SIZES[[#This Row],[datatype]]&amp;"_"&amp;COL_SIZES[[#This Row],[column_prec]]&amp;"_"&amp;COL_SIZES[[#This Row],[col_len]]</f>
        <v>int_10_4</v>
      </c>
      <c r="B15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3" s="113">
        <f>VLOOKUP(A1583,DBMS_TYPE_SIZES[],2,FALSE)</f>
        <v>9</v>
      </c>
      <c r="D1583" s="113">
        <f>VLOOKUP(A1583,DBMS_TYPE_SIZES[],3,FALSE)</f>
        <v>4</v>
      </c>
      <c r="E1583" s="114">
        <f>VLOOKUP(A1583,DBMS_TYPE_SIZES[],4,FALSE)</f>
        <v>9</v>
      </c>
      <c r="F1583" t="s">
        <v>189</v>
      </c>
      <c r="G1583" t="s">
        <v>817</v>
      </c>
      <c r="H1583" t="s">
        <v>20</v>
      </c>
      <c r="I1583">
        <v>10</v>
      </c>
      <c r="J1583">
        <v>4</v>
      </c>
    </row>
    <row r="1584" spans="1:10">
      <c r="A1584" s="112" t="str">
        <f>COL_SIZES[[#This Row],[datatype]]&amp;"_"&amp;COL_SIZES[[#This Row],[column_prec]]&amp;"_"&amp;COL_SIZES[[#This Row],[col_len]]</f>
        <v>int_10_4</v>
      </c>
      <c r="B15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4" s="113">
        <f>VLOOKUP(A1584,DBMS_TYPE_SIZES[],2,FALSE)</f>
        <v>9</v>
      </c>
      <c r="D1584" s="113">
        <f>VLOOKUP(A1584,DBMS_TYPE_SIZES[],3,FALSE)</f>
        <v>4</v>
      </c>
      <c r="E1584" s="114">
        <f>VLOOKUP(A1584,DBMS_TYPE_SIZES[],4,FALSE)</f>
        <v>9</v>
      </c>
      <c r="F1584" t="s">
        <v>189</v>
      </c>
      <c r="G1584" t="s">
        <v>146</v>
      </c>
      <c r="H1584" t="s">
        <v>20</v>
      </c>
      <c r="I1584">
        <v>10</v>
      </c>
      <c r="J1584">
        <v>4</v>
      </c>
    </row>
    <row r="1585" spans="1:10">
      <c r="A1585" s="112" t="str">
        <f>COL_SIZES[[#This Row],[datatype]]&amp;"_"&amp;COL_SIZES[[#This Row],[column_prec]]&amp;"_"&amp;COL_SIZES[[#This Row],[col_len]]</f>
        <v>int_10_4</v>
      </c>
      <c r="B15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5" s="113">
        <f>VLOOKUP(A1585,DBMS_TYPE_SIZES[],2,FALSE)</f>
        <v>9</v>
      </c>
      <c r="D1585" s="113">
        <f>VLOOKUP(A1585,DBMS_TYPE_SIZES[],3,FALSE)</f>
        <v>4</v>
      </c>
      <c r="E1585" s="114">
        <f>VLOOKUP(A1585,DBMS_TYPE_SIZES[],4,FALSE)</f>
        <v>9</v>
      </c>
      <c r="F1585" t="s">
        <v>189</v>
      </c>
      <c r="G1585" t="s">
        <v>164</v>
      </c>
      <c r="H1585" t="s">
        <v>20</v>
      </c>
      <c r="I1585">
        <v>10</v>
      </c>
      <c r="J1585">
        <v>4</v>
      </c>
    </row>
    <row r="1586" spans="1:10">
      <c r="A1586" s="112" t="str">
        <f>COL_SIZES[[#This Row],[datatype]]&amp;"_"&amp;COL_SIZES[[#This Row],[column_prec]]&amp;"_"&amp;COL_SIZES[[#This Row],[col_len]]</f>
        <v>numeric_19_9</v>
      </c>
      <c r="B158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1586" s="113">
        <f>VLOOKUP(A1586,DBMS_TYPE_SIZES[],2,FALSE)</f>
        <v>9</v>
      </c>
      <c r="D1586" s="113">
        <f>VLOOKUP(A1586,DBMS_TYPE_SIZES[],3,FALSE)</f>
        <v>9</v>
      </c>
      <c r="E1586" s="114">
        <f>VLOOKUP(A1586,DBMS_TYPE_SIZES[],4,FALSE)</f>
        <v>9</v>
      </c>
      <c r="F1586" t="s">
        <v>189</v>
      </c>
      <c r="G1586" t="s">
        <v>187</v>
      </c>
      <c r="H1586" t="s">
        <v>67</v>
      </c>
      <c r="I1586">
        <v>19</v>
      </c>
      <c r="J1586">
        <v>9</v>
      </c>
    </row>
    <row r="1587" spans="1:10">
      <c r="A1587" s="112" t="str">
        <f>COL_SIZES[[#This Row],[datatype]]&amp;"_"&amp;COL_SIZES[[#This Row],[column_prec]]&amp;"_"&amp;COL_SIZES[[#This Row],[col_len]]</f>
        <v>varchar_0_255</v>
      </c>
      <c r="B158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87" s="113">
        <f>VLOOKUP(A1587,DBMS_TYPE_SIZES[],2,FALSE)</f>
        <v>255</v>
      </c>
      <c r="D1587" s="113">
        <f>VLOOKUP(A1587,DBMS_TYPE_SIZES[],3,FALSE)</f>
        <v>255</v>
      </c>
      <c r="E1587" s="114">
        <f>VLOOKUP(A1587,DBMS_TYPE_SIZES[],4,FALSE)</f>
        <v>257</v>
      </c>
      <c r="F1587" t="s">
        <v>189</v>
      </c>
      <c r="G1587" t="s">
        <v>923</v>
      </c>
      <c r="H1587" t="s">
        <v>92</v>
      </c>
      <c r="I1587">
        <v>0</v>
      </c>
      <c r="J1587">
        <v>255</v>
      </c>
    </row>
    <row r="1588" spans="1:10">
      <c r="A1588" s="112" t="str">
        <f>COL_SIZES[[#This Row],[datatype]]&amp;"_"&amp;COL_SIZES[[#This Row],[column_prec]]&amp;"_"&amp;COL_SIZES[[#This Row],[col_len]]</f>
        <v>int_10_4</v>
      </c>
      <c r="B15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88" s="113">
        <f>VLOOKUP(A1588,DBMS_TYPE_SIZES[],2,FALSE)</f>
        <v>9</v>
      </c>
      <c r="D1588" s="113">
        <f>VLOOKUP(A1588,DBMS_TYPE_SIZES[],3,FALSE)</f>
        <v>4</v>
      </c>
      <c r="E1588" s="114">
        <f>VLOOKUP(A1588,DBMS_TYPE_SIZES[],4,FALSE)</f>
        <v>9</v>
      </c>
      <c r="F1588" t="s">
        <v>189</v>
      </c>
      <c r="G1588" t="s">
        <v>924</v>
      </c>
      <c r="H1588" t="s">
        <v>20</v>
      </c>
      <c r="I1588">
        <v>10</v>
      </c>
      <c r="J1588">
        <v>4</v>
      </c>
    </row>
    <row r="1589" spans="1:10">
      <c r="A1589" s="112" t="str">
        <f>COL_SIZES[[#This Row],[datatype]]&amp;"_"&amp;COL_SIZES[[#This Row],[column_prec]]&amp;"_"&amp;COL_SIZES[[#This Row],[col_len]]</f>
        <v>varchar_0_50</v>
      </c>
      <c r="B158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89" s="113">
        <f>VLOOKUP(A1589,DBMS_TYPE_SIZES[],2,FALSE)</f>
        <v>50</v>
      </c>
      <c r="D1589" s="113">
        <f>VLOOKUP(A1589,DBMS_TYPE_SIZES[],3,FALSE)</f>
        <v>50</v>
      </c>
      <c r="E1589" s="114">
        <f>VLOOKUP(A1589,DBMS_TYPE_SIZES[],4,FALSE)</f>
        <v>52</v>
      </c>
      <c r="F1589" t="s">
        <v>189</v>
      </c>
      <c r="G1589" t="s">
        <v>925</v>
      </c>
      <c r="H1589" t="s">
        <v>92</v>
      </c>
      <c r="I1589">
        <v>0</v>
      </c>
      <c r="J1589">
        <v>50</v>
      </c>
    </row>
    <row r="1590" spans="1:10">
      <c r="A1590" s="112" t="str">
        <f>COL_SIZES[[#This Row],[datatype]]&amp;"_"&amp;COL_SIZES[[#This Row],[column_prec]]&amp;"_"&amp;COL_SIZES[[#This Row],[col_len]]</f>
        <v>varchar_0_50</v>
      </c>
      <c r="B159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90" s="113">
        <f>VLOOKUP(A1590,DBMS_TYPE_SIZES[],2,FALSE)</f>
        <v>50</v>
      </c>
      <c r="D1590" s="113">
        <f>VLOOKUP(A1590,DBMS_TYPE_SIZES[],3,FALSE)</f>
        <v>50</v>
      </c>
      <c r="E1590" s="114">
        <f>VLOOKUP(A1590,DBMS_TYPE_SIZES[],4,FALSE)</f>
        <v>52</v>
      </c>
      <c r="F1590" t="s">
        <v>189</v>
      </c>
      <c r="G1590" t="s">
        <v>926</v>
      </c>
      <c r="H1590" t="s">
        <v>92</v>
      </c>
      <c r="I1590">
        <v>0</v>
      </c>
      <c r="J1590">
        <v>50</v>
      </c>
    </row>
    <row r="1591" spans="1:10">
      <c r="A1591" s="112" t="str">
        <f>COL_SIZES[[#This Row],[datatype]]&amp;"_"&amp;COL_SIZES[[#This Row],[column_prec]]&amp;"_"&amp;COL_SIZES[[#This Row],[col_len]]</f>
        <v>varchar_0_50</v>
      </c>
      <c r="B159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1591" s="113">
        <f>VLOOKUP(A1591,DBMS_TYPE_SIZES[],2,FALSE)</f>
        <v>50</v>
      </c>
      <c r="D1591" s="113">
        <f>VLOOKUP(A1591,DBMS_TYPE_SIZES[],3,FALSE)</f>
        <v>50</v>
      </c>
      <c r="E1591" s="114">
        <f>VLOOKUP(A1591,DBMS_TYPE_SIZES[],4,FALSE)</f>
        <v>52</v>
      </c>
      <c r="F1591" t="s">
        <v>189</v>
      </c>
      <c r="G1591" t="s">
        <v>188</v>
      </c>
      <c r="H1591" t="s">
        <v>92</v>
      </c>
      <c r="I1591">
        <v>0</v>
      </c>
      <c r="J1591">
        <v>50</v>
      </c>
    </row>
    <row r="1592" spans="1:10">
      <c r="A1592" s="112" t="str">
        <f>COL_SIZES[[#This Row],[datatype]]&amp;"_"&amp;COL_SIZES[[#This Row],[column_prec]]&amp;"_"&amp;COL_SIZES[[#This Row],[col_len]]</f>
        <v>int_10_4</v>
      </c>
      <c r="B15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92" s="113">
        <f>VLOOKUP(A1592,DBMS_TYPE_SIZES[],2,FALSE)</f>
        <v>9</v>
      </c>
      <c r="D1592" s="113">
        <f>VLOOKUP(A1592,DBMS_TYPE_SIZES[],3,FALSE)</f>
        <v>4</v>
      </c>
      <c r="E1592" s="114">
        <f>VLOOKUP(A1592,DBMS_TYPE_SIZES[],4,FALSE)</f>
        <v>9</v>
      </c>
      <c r="F1592" t="s">
        <v>189</v>
      </c>
      <c r="G1592" t="s">
        <v>927</v>
      </c>
      <c r="H1592" t="s">
        <v>20</v>
      </c>
      <c r="I1592">
        <v>10</v>
      </c>
      <c r="J1592">
        <v>4</v>
      </c>
    </row>
    <row r="1593" spans="1:10">
      <c r="A1593" s="112" t="str">
        <f>COL_SIZES[[#This Row],[datatype]]&amp;"_"&amp;COL_SIZES[[#This Row],[column_prec]]&amp;"_"&amp;COL_SIZES[[#This Row],[col_len]]</f>
        <v>varchar_0_255</v>
      </c>
      <c r="B159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593" s="113">
        <f>VLOOKUP(A1593,DBMS_TYPE_SIZES[],2,FALSE)</f>
        <v>255</v>
      </c>
      <c r="D1593" s="113">
        <f>VLOOKUP(A1593,DBMS_TYPE_SIZES[],3,FALSE)</f>
        <v>255</v>
      </c>
      <c r="E1593" s="114">
        <f>VLOOKUP(A1593,DBMS_TYPE_SIZES[],4,FALSE)</f>
        <v>257</v>
      </c>
      <c r="F1593" t="s">
        <v>190</v>
      </c>
      <c r="G1593" t="s">
        <v>240</v>
      </c>
      <c r="H1593" t="s">
        <v>92</v>
      </c>
      <c r="I1593">
        <v>0</v>
      </c>
      <c r="J1593">
        <v>255</v>
      </c>
    </row>
    <row r="1594" spans="1:10">
      <c r="A1594" s="112" t="str">
        <f>COL_SIZES[[#This Row],[datatype]]&amp;"_"&amp;COL_SIZES[[#This Row],[column_prec]]&amp;"_"&amp;COL_SIZES[[#This Row],[col_len]]</f>
        <v>int_10_4</v>
      </c>
      <c r="B15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94" s="113">
        <f>VLOOKUP(A1594,DBMS_TYPE_SIZES[],2,FALSE)</f>
        <v>9</v>
      </c>
      <c r="D1594" s="113">
        <f>VLOOKUP(A1594,DBMS_TYPE_SIZES[],3,FALSE)</f>
        <v>4</v>
      </c>
      <c r="E1594" s="114">
        <f>VLOOKUP(A1594,DBMS_TYPE_SIZES[],4,FALSE)</f>
        <v>9</v>
      </c>
      <c r="F1594" t="s">
        <v>190</v>
      </c>
      <c r="G1594" t="s">
        <v>156</v>
      </c>
      <c r="H1594" t="s">
        <v>20</v>
      </c>
      <c r="I1594">
        <v>10</v>
      </c>
      <c r="J1594">
        <v>4</v>
      </c>
    </row>
    <row r="1595" spans="1:10">
      <c r="A1595" s="112" t="str">
        <f>COL_SIZES[[#This Row],[datatype]]&amp;"_"&amp;COL_SIZES[[#This Row],[column_prec]]&amp;"_"&amp;COL_SIZES[[#This Row],[col_len]]</f>
        <v>datetime_23_8</v>
      </c>
      <c r="B15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95" s="113">
        <f>VLOOKUP(A1595,DBMS_TYPE_SIZES[],2,FALSE)</f>
        <v>7</v>
      </c>
      <c r="D1595" s="113">
        <f>VLOOKUP(A1595,DBMS_TYPE_SIZES[],3,FALSE)</f>
        <v>8</v>
      </c>
      <c r="E1595" s="114">
        <f>VLOOKUP(A1595,DBMS_TYPE_SIZES[],4,FALSE)</f>
        <v>10</v>
      </c>
      <c r="F1595" t="s">
        <v>190</v>
      </c>
      <c r="G1595" t="s">
        <v>679</v>
      </c>
      <c r="H1595" t="s">
        <v>22</v>
      </c>
      <c r="I1595">
        <v>23</v>
      </c>
      <c r="J1595">
        <v>8</v>
      </c>
    </row>
    <row r="1596" spans="1:10">
      <c r="A1596" s="112" t="str">
        <f>COL_SIZES[[#This Row],[datatype]]&amp;"_"&amp;COL_SIZES[[#This Row],[column_prec]]&amp;"_"&amp;COL_SIZES[[#This Row],[col_len]]</f>
        <v>int_10_4</v>
      </c>
      <c r="B15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96" s="113">
        <f>VLOOKUP(A1596,DBMS_TYPE_SIZES[],2,FALSE)</f>
        <v>9</v>
      </c>
      <c r="D1596" s="113">
        <f>VLOOKUP(A1596,DBMS_TYPE_SIZES[],3,FALSE)</f>
        <v>4</v>
      </c>
      <c r="E1596" s="114">
        <f>VLOOKUP(A1596,DBMS_TYPE_SIZES[],4,FALSE)</f>
        <v>9</v>
      </c>
      <c r="F1596" t="s">
        <v>190</v>
      </c>
      <c r="G1596" t="s">
        <v>802</v>
      </c>
      <c r="H1596" t="s">
        <v>20</v>
      </c>
      <c r="I1596">
        <v>10</v>
      </c>
      <c r="J1596">
        <v>4</v>
      </c>
    </row>
    <row r="1597" spans="1:10">
      <c r="A1597" s="112" t="str">
        <f>COL_SIZES[[#This Row],[datatype]]&amp;"_"&amp;COL_SIZES[[#This Row],[column_prec]]&amp;"_"&amp;COL_SIZES[[#This Row],[col_len]]</f>
        <v>int_10_4</v>
      </c>
      <c r="B15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97" s="113">
        <f>VLOOKUP(A1597,DBMS_TYPE_SIZES[],2,FALSE)</f>
        <v>9</v>
      </c>
      <c r="D1597" s="113">
        <f>VLOOKUP(A1597,DBMS_TYPE_SIZES[],3,FALSE)</f>
        <v>4</v>
      </c>
      <c r="E1597" s="114">
        <f>VLOOKUP(A1597,DBMS_TYPE_SIZES[],4,FALSE)</f>
        <v>9</v>
      </c>
      <c r="F1597" t="s">
        <v>190</v>
      </c>
      <c r="G1597" t="s">
        <v>154</v>
      </c>
      <c r="H1597" t="s">
        <v>20</v>
      </c>
      <c r="I1597">
        <v>10</v>
      </c>
      <c r="J1597">
        <v>4</v>
      </c>
    </row>
    <row r="1598" spans="1:10">
      <c r="A1598" s="112" t="str">
        <f>COL_SIZES[[#This Row],[datatype]]&amp;"_"&amp;COL_SIZES[[#This Row],[column_prec]]&amp;"_"&amp;COL_SIZES[[#This Row],[col_len]]</f>
        <v>int_10_4</v>
      </c>
      <c r="B15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598" s="113">
        <f>VLOOKUP(A1598,DBMS_TYPE_SIZES[],2,FALSE)</f>
        <v>9</v>
      </c>
      <c r="D1598" s="113">
        <f>VLOOKUP(A1598,DBMS_TYPE_SIZES[],3,FALSE)</f>
        <v>4</v>
      </c>
      <c r="E1598" s="114">
        <f>VLOOKUP(A1598,DBMS_TYPE_SIZES[],4,FALSE)</f>
        <v>9</v>
      </c>
      <c r="F1598" t="s">
        <v>190</v>
      </c>
      <c r="G1598" t="s">
        <v>89</v>
      </c>
      <c r="H1598" t="s">
        <v>20</v>
      </c>
      <c r="I1598">
        <v>10</v>
      </c>
      <c r="J1598">
        <v>4</v>
      </c>
    </row>
    <row r="1599" spans="1:10">
      <c r="A1599" s="112" t="str">
        <f>COL_SIZES[[#This Row],[datatype]]&amp;"_"&amp;COL_SIZES[[#This Row],[column_prec]]&amp;"_"&amp;COL_SIZES[[#This Row],[col_len]]</f>
        <v>datetime_23_8</v>
      </c>
      <c r="B15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599" s="113">
        <f>VLOOKUP(A1599,DBMS_TYPE_SIZES[],2,FALSE)</f>
        <v>7</v>
      </c>
      <c r="D1599" s="113">
        <f>VLOOKUP(A1599,DBMS_TYPE_SIZES[],3,FALSE)</f>
        <v>8</v>
      </c>
      <c r="E1599" s="114">
        <f>VLOOKUP(A1599,DBMS_TYPE_SIZES[],4,FALSE)</f>
        <v>10</v>
      </c>
      <c r="F1599" t="s">
        <v>190</v>
      </c>
      <c r="G1599" t="s">
        <v>928</v>
      </c>
      <c r="H1599" t="s">
        <v>22</v>
      </c>
      <c r="I1599">
        <v>23</v>
      </c>
      <c r="J1599">
        <v>8</v>
      </c>
    </row>
    <row r="1600" spans="1:10">
      <c r="A1600" s="112" t="str">
        <f>COL_SIZES[[#This Row],[datatype]]&amp;"_"&amp;COL_SIZES[[#This Row],[column_prec]]&amp;"_"&amp;COL_SIZES[[#This Row],[col_len]]</f>
        <v>int_10_4</v>
      </c>
      <c r="B16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0" s="113">
        <f>VLOOKUP(A1600,DBMS_TYPE_SIZES[],2,FALSE)</f>
        <v>9</v>
      </c>
      <c r="D1600" s="113">
        <f>VLOOKUP(A1600,DBMS_TYPE_SIZES[],3,FALSE)</f>
        <v>4</v>
      </c>
      <c r="E1600" s="114">
        <f>VLOOKUP(A1600,DBMS_TYPE_SIZES[],4,FALSE)</f>
        <v>9</v>
      </c>
      <c r="F1600" t="s">
        <v>190</v>
      </c>
      <c r="G1600" t="s">
        <v>929</v>
      </c>
      <c r="H1600" t="s">
        <v>20</v>
      </c>
      <c r="I1600">
        <v>10</v>
      </c>
      <c r="J1600">
        <v>4</v>
      </c>
    </row>
    <row r="1601" spans="1:10">
      <c r="A1601" s="112" t="str">
        <f>COL_SIZES[[#This Row],[datatype]]&amp;"_"&amp;COL_SIZES[[#This Row],[column_prec]]&amp;"_"&amp;COL_SIZES[[#This Row],[col_len]]</f>
        <v>int_10_4</v>
      </c>
      <c r="B16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1" s="113">
        <f>VLOOKUP(A1601,DBMS_TYPE_SIZES[],2,FALSE)</f>
        <v>9</v>
      </c>
      <c r="D1601" s="113">
        <f>VLOOKUP(A1601,DBMS_TYPE_SIZES[],3,FALSE)</f>
        <v>4</v>
      </c>
      <c r="E1601" s="114">
        <f>VLOOKUP(A1601,DBMS_TYPE_SIZES[],4,FALSE)</f>
        <v>9</v>
      </c>
      <c r="F1601" t="s">
        <v>190</v>
      </c>
      <c r="G1601" t="s">
        <v>224</v>
      </c>
      <c r="H1601" t="s">
        <v>20</v>
      </c>
      <c r="I1601">
        <v>10</v>
      </c>
      <c r="J1601">
        <v>4</v>
      </c>
    </row>
    <row r="1602" spans="1:10">
      <c r="A1602" s="112" t="str">
        <f>COL_SIZES[[#This Row],[datatype]]&amp;"_"&amp;COL_SIZES[[#This Row],[column_prec]]&amp;"_"&amp;COL_SIZES[[#This Row],[col_len]]</f>
        <v>int_10_4</v>
      </c>
      <c r="B16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2" s="113">
        <f>VLOOKUP(A1602,DBMS_TYPE_SIZES[],2,FALSE)</f>
        <v>9</v>
      </c>
      <c r="D1602" s="113">
        <f>VLOOKUP(A1602,DBMS_TYPE_SIZES[],3,FALSE)</f>
        <v>4</v>
      </c>
      <c r="E1602" s="114">
        <f>VLOOKUP(A1602,DBMS_TYPE_SIZES[],4,FALSE)</f>
        <v>9</v>
      </c>
      <c r="F1602" t="s">
        <v>190</v>
      </c>
      <c r="G1602" t="s">
        <v>930</v>
      </c>
      <c r="H1602" t="s">
        <v>20</v>
      </c>
      <c r="I1602">
        <v>10</v>
      </c>
      <c r="J1602">
        <v>4</v>
      </c>
    </row>
    <row r="1603" spans="1:10">
      <c r="A1603" s="112" t="str">
        <f>COL_SIZES[[#This Row],[datatype]]&amp;"_"&amp;COL_SIZES[[#This Row],[column_prec]]&amp;"_"&amp;COL_SIZES[[#This Row],[col_len]]</f>
        <v>int_10_4</v>
      </c>
      <c r="B16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3" s="113">
        <f>VLOOKUP(A1603,DBMS_TYPE_SIZES[],2,FALSE)</f>
        <v>9</v>
      </c>
      <c r="D1603" s="113">
        <f>VLOOKUP(A1603,DBMS_TYPE_SIZES[],3,FALSE)</f>
        <v>4</v>
      </c>
      <c r="E1603" s="114">
        <f>VLOOKUP(A1603,DBMS_TYPE_SIZES[],4,FALSE)</f>
        <v>9</v>
      </c>
      <c r="F1603" t="s">
        <v>190</v>
      </c>
      <c r="G1603" t="s">
        <v>803</v>
      </c>
      <c r="H1603" t="s">
        <v>20</v>
      </c>
      <c r="I1603">
        <v>10</v>
      </c>
      <c r="J1603">
        <v>4</v>
      </c>
    </row>
    <row r="1604" spans="1:10">
      <c r="A1604" s="112" t="str">
        <f>COL_SIZES[[#This Row],[datatype]]&amp;"_"&amp;COL_SIZES[[#This Row],[column_prec]]&amp;"_"&amp;COL_SIZES[[#This Row],[col_len]]</f>
        <v>int_10_4</v>
      </c>
      <c r="B16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4" s="113">
        <f>VLOOKUP(A1604,DBMS_TYPE_SIZES[],2,FALSE)</f>
        <v>9</v>
      </c>
      <c r="D1604" s="113">
        <f>VLOOKUP(A1604,DBMS_TYPE_SIZES[],3,FALSE)</f>
        <v>4</v>
      </c>
      <c r="E1604" s="114">
        <f>VLOOKUP(A1604,DBMS_TYPE_SIZES[],4,FALSE)</f>
        <v>9</v>
      </c>
      <c r="F1604" t="s">
        <v>190</v>
      </c>
      <c r="G1604" t="s">
        <v>804</v>
      </c>
      <c r="H1604" t="s">
        <v>20</v>
      </c>
      <c r="I1604">
        <v>10</v>
      </c>
      <c r="J1604">
        <v>4</v>
      </c>
    </row>
    <row r="1605" spans="1:10">
      <c r="A1605" s="112" t="str">
        <f>COL_SIZES[[#This Row],[datatype]]&amp;"_"&amp;COL_SIZES[[#This Row],[column_prec]]&amp;"_"&amp;COL_SIZES[[#This Row],[col_len]]</f>
        <v>int_10_4</v>
      </c>
      <c r="B16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5" s="113">
        <f>VLOOKUP(A1605,DBMS_TYPE_SIZES[],2,FALSE)</f>
        <v>9</v>
      </c>
      <c r="D1605" s="113">
        <f>VLOOKUP(A1605,DBMS_TYPE_SIZES[],3,FALSE)</f>
        <v>4</v>
      </c>
      <c r="E1605" s="114">
        <f>VLOOKUP(A1605,DBMS_TYPE_SIZES[],4,FALSE)</f>
        <v>9</v>
      </c>
      <c r="F1605" t="s">
        <v>190</v>
      </c>
      <c r="G1605" t="s">
        <v>152</v>
      </c>
      <c r="H1605" t="s">
        <v>20</v>
      </c>
      <c r="I1605">
        <v>10</v>
      </c>
      <c r="J1605">
        <v>4</v>
      </c>
    </row>
    <row r="1606" spans="1:10">
      <c r="A1606" s="112" t="str">
        <f>COL_SIZES[[#This Row],[datatype]]&amp;"_"&amp;COL_SIZES[[#This Row],[column_prec]]&amp;"_"&amp;COL_SIZES[[#This Row],[col_len]]</f>
        <v>varchar_0_255</v>
      </c>
      <c r="B160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06" s="113">
        <f>VLOOKUP(A1606,DBMS_TYPE_SIZES[],2,FALSE)</f>
        <v>255</v>
      </c>
      <c r="D1606" s="113">
        <f>VLOOKUP(A1606,DBMS_TYPE_SIZES[],3,FALSE)</f>
        <v>255</v>
      </c>
      <c r="E1606" s="114">
        <f>VLOOKUP(A1606,DBMS_TYPE_SIZES[],4,FALSE)</f>
        <v>257</v>
      </c>
      <c r="F1606" t="s">
        <v>190</v>
      </c>
      <c r="G1606" t="s">
        <v>805</v>
      </c>
      <c r="H1606" t="s">
        <v>92</v>
      </c>
      <c r="I1606">
        <v>0</v>
      </c>
      <c r="J1606">
        <v>255</v>
      </c>
    </row>
    <row r="1607" spans="1:10">
      <c r="A1607" s="112" t="str">
        <f>COL_SIZES[[#This Row],[datatype]]&amp;"_"&amp;COL_SIZES[[#This Row],[column_prec]]&amp;"_"&amp;COL_SIZES[[#This Row],[col_len]]</f>
        <v>varchar_0_255</v>
      </c>
      <c r="B160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07" s="113">
        <f>VLOOKUP(A1607,DBMS_TYPE_SIZES[],2,FALSE)</f>
        <v>255</v>
      </c>
      <c r="D1607" s="113">
        <f>VLOOKUP(A1607,DBMS_TYPE_SIZES[],3,FALSE)</f>
        <v>255</v>
      </c>
      <c r="E1607" s="114">
        <f>VLOOKUP(A1607,DBMS_TYPE_SIZES[],4,FALSE)</f>
        <v>257</v>
      </c>
      <c r="F1607" t="s">
        <v>190</v>
      </c>
      <c r="G1607" t="s">
        <v>806</v>
      </c>
      <c r="H1607" t="s">
        <v>92</v>
      </c>
      <c r="I1607">
        <v>0</v>
      </c>
      <c r="J1607">
        <v>255</v>
      </c>
    </row>
    <row r="1608" spans="1:10">
      <c r="A1608" s="112" t="str">
        <f>COL_SIZES[[#This Row],[datatype]]&amp;"_"&amp;COL_SIZES[[#This Row],[column_prec]]&amp;"_"&amp;COL_SIZES[[#This Row],[col_len]]</f>
        <v>int_10_4</v>
      </c>
      <c r="B16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08" s="113">
        <f>VLOOKUP(A1608,DBMS_TYPE_SIZES[],2,FALSE)</f>
        <v>9</v>
      </c>
      <c r="D1608" s="113">
        <f>VLOOKUP(A1608,DBMS_TYPE_SIZES[],3,FALSE)</f>
        <v>4</v>
      </c>
      <c r="E1608" s="114">
        <f>VLOOKUP(A1608,DBMS_TYPE_SIZES[],4,FALSE)</f>
        <v>9</v>
      </c>
      <c r="F1608" t="s">
        <v>190</v>
      </c>
      <c r="G1608" t="s">
        <v>807</v>
      </c>
      <c r="H1608" t="s">
        <v>20</v>
      </c>
      <c r="I1608">
        <v>10</v>
      </c>
      <c r="J1608">
        <v>4</v>
      </c>
    </row>
    <row r="1609" spans="1:10">
      <c r="A1609" s="112" t="str">
        <f>COL_SIZES[[#This Row],[datatype]]&amp;"_"&amp;COL_SIZES[[#This Row],[column_prec]]&amp;"_"&amp;COL_SIZES[[#This Row],[col_len]]</f>
        <v>bigint_19_8</v>
      </c>
      <c r="B16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09" s="113">
        <f>VLOOKUP(A1609,DBMS_TYPE_SIZES[],2,FALSE)</f>
        <v>9</v>
      </c>
      <c r="D1609" s="113">
        <f>VLOOKUP(A1609,DBMS_TYPE_SIZES[],3,FALSE)</f>
        <v>8</v>
      </c>
      <c r="E1609" s="114">
        <f>VLOOKUP(A1609,DBMS_TYPE_SIZES[],4,FALSE)</f>
        <v>9</v>
      </c>
      <c r="F1609" t="s">
        <v>190</v>
      </c>
      <c r="G1609" t="s">
        <v>122</v>
      </c>
      <c r="H1609" t="s">
        <v>19</v>
      </c>
      <c r="I1609">
        <v>19</v>
      </c>
      <c r="J1609">
        <v>8</v>
      </c>
    </row>
    <row r="1610" spans="1:10">
      <c r="A1610" s="112" t="str">
        <f>COL_SIZES[[#This Row],[datatype]]&amp;"_"&amp;COL_SIZES[[#This Row],[column_prec]]&amp;"_"&amp;COL_SIZES[[#This Row],[col_len]]</f>
        <v>int_10_4</v>
      </c>
      <c r="B16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0" s="113">
        <f>VLOOKUP(A1610,DBMS_TYPE_SIZES[],2,FALSE)</f>
        <v>9</v>
      </c>
      <c r="D1610" s="113">
        <f>VLOOKUP(A1610,DBMS_TYPE_SIZES[],3,FALSE)</f>
        <v>4</v>
      </c>
      <c r="E1610" s="114">
        <f>VLOOKUP(A1610,DBMS_TYPE_SIZES[],4,FALSE)</f>
        <v>9</v>
      </c>
      <c r="F1610" t="s">
        <v>190</v>
      </c>
      <c r="G1610" t="s">
        <v>123</v>
      </c>
      <c r="H1610" t="s">
        <v>20</v>
      </c>
      <c r="I1610">
        <v>10</v>
      </c>
      <c r="J1610">
        <v>4</v>
      </c>
    </row>
    <row r="1611" spans="1:10">
      <c r="A1611" s="112" t="str">
        <f>COL_SIZES[[#This Row],[datatype]]&amp;"_"&amp;COL_SIZES[[#This Row],[column_prec]]&amp;"_"&amp;COL_SIZES[[#This Row],[col_len]]</f>
        <v>int_10_4</v>
      </c>
      <c r="B16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1" s="113">
        <f>VLOOKUP(A1611,DBMS_TYPE_SIZES[],2,FALSE)</f>
        <v>9</v>
      </c>
      <c r="D1611" s="113">
        <f>VLOOKUP(A1611,DBMS_TYPE_SIZES[],3,FALSE)</f>
        <v>4</v>
      </c>
      <c r="E1611" s="114">
        <f>VLOOKUP(A1611,DBMS_TYPE_SIZES[],4,FALSE)</f>
        <v>9</v>
      </c>
      <c r="F1611" t="s">
        <v>190</v>
      </c>
      <c r="G1611" t="s">
        <v>808</v>
      </c>
      <c r="H1611" t="s">
        <v>20</v>
      </c>
      <c r="I1611">
        <v>10</v>
      </c>
      <c r="J1611">
        <v>4</v>
      </c>
    </row>
    <row r="1612" spans="1:10">
      <c r="A1612" s="112" t="str">
        <f>COL_SIZES[[#This Row],[datatype]]&amp;"_"&amp;COL_SIZES[[#This Row],[column_prec]]&amp;"_"&amp;COL_SIZES[[#This Row],[col_len]]</f>
        <v>datetime_23_8</v>
      </c>
      <c r="B161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12" s="113">
        <f>VLOOKUP(A1612,DBMS_TYPE_SIZES[],2,FALSE)</f>
        <v>7</v>
      </c>
      <c r="D1612" s="113">
        <f>VLOOKUP(A1612,DBMS_TYPE_SIZES[],3,FALSE)</f>
        <v>8</v>
      </c>
      <c r="E1612" s="114">
        <f>VLOOKUP(A1612,DBMS_TYPE_SIZES[],4,FALSE)</f>
        <v>10</v>
      </c>
      <c r="F1612" t="s">
        <v>190</v>
      </c>
      <c r="G1612" t="s">
        <v>809</v>
      </c>
      <c r="H1612" t="s">
        <v>22</v>
      </c>
      <c r="I1612">
        <v>23</v>
      </c>
      <c r="J1612">
        <v>8</v>
      </c>
    </row>
    <row r="1613" spans="1:10">
      <c r="A1613" s="112" t="str">
        <f>COL_SIZES[[#This Row],[datatype]]&amp;"_"&amp;COL_SIZES[[#This Row],[column_prec]]&amp;"_"&amp;COL_SIZES[[#This Row],[col_len]]</f>
        <v>bigint_19_8</v>
      </c>
      <c r="B16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13" s="113">
        <f>VLOOKUP(A1613,DBMS_TYPE_SIZES[],2,FALSE)</f>
        <v>9</v>
      </c>
      <c r="D1613" s="113">
        <f>VLOOKUP(A1613,DBMS_TYPE_SIZES[],3,FALSE)</f>
        <v>8</v>
      </c>
      <c r="E1613" s="114">
        <f>VLOOKUP(A1613,DBMS_TYPE_SIZES[],4,FALSE)</f>
        <v>9</v>
      </c>
      <c r="F1613" t="s">
        <v>190</v>
      </c>
      <c r="G1613" t="s">
        <v>124</v>
      </c>
      <c r="H1613" t="s">
        <v>19</v>
      </c>
      <c r="I1613">
        <v>19</v>
      </c>
      <c r="J1613">
        <v>8</v>
      </c>
    </row>
    <row r="1614" spans="1:10">
      <c r="A1614" s="112" t="str">
        <f>COL_SIZES[[#This Row],[datatype]]&amp;"_"&amp;COL_SIZES[[#This Row],[column_prec]]&amp;"_"&amp;COL_SIZES[[#This Row],[col_len]]</f>
        <v>int_10_4</v>
      </c>
      <c r="B16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4" s="113">
        <f>VLOOKUP(A1614,DBMS_TYPE_SIZES[],2,FALSE)</f>
        <v>9</v>
      </c>
      <c r="D1614" s="113">
        <f>VLOOKUP(A1614,DBMS_TYPE_SIZES[],3,FALSE)</f>
        <v>4</v>
      </c>
      <c r="E1614" s="114">
        <f>VLOOKUP(A1614,DBMS_TYPE_SIZES[],4,FALSE)</f>
        <v>9</v>
      </c>
      <c r="F1614" t="s">
        <v>190</v>
      </c>
      <c r="G1614" t="s">
        <v>102</v>
      </c>
      <c r="H1614" t="s">
        <v>20</v>
      </c>
      <c r="I1614">
        <v>10</v>
      </c>
      <c r="J1614">
        <v>4</v>
      </c>
    </row>
    <row r="1615" spans="1:10">
      <c r="A1615" s="112" t="str">
        <f>COL_SIZES[[#This Row],[datatype]]&amp;"_"&amp;COL_SIZES[[#This Row],[column_prec]]&amp;"_"&amp;COL_SIZES[[#This Row],[col_len]]</f>
        <v>datetime_23_8</v>
      </c>
      <c r="B16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15" s="113">
        <f>VLOOKUP(A1615,DBMS_TYPE_SIZES[],2,FALSE)</f>
        <v>7</v>
      </c>
      <c r="D1615" s="113">
        <f>VLOOKUP(A1615,DBMS_TYPE_SIZES[],3,FALSE)</f>
        <v>8</v>
      </c>
      <c r="E1615" s="114">
        <f>VLOOKUP(A1615,DBMS_TYPE_SIZES[],4,FALSE)</f>
        <v>10</v>
      </c>
      <c r="F1615" t="s">
        <v>190</v>
      </c>
      <c r="G1615" t="s">
        <v>825</v>
      </c>
      <c r="H1615" t="s">
        <v>22</v>
      </c>
      <c r="I1615">
        <v>23</v>
      </c>
      <c r="J1615">
        <v>8</v>
      </c>
    </row>
    <row r="1616" spans="1:10">
      <c r="A1616" s="112" t="str">
        <f>COL_SIZES[[#This Row],[datatype]]&amp;"_"&amp;COL_SIZES[[#This Row],[column_prec]]&amp;"_"&amp;COL_SIZES[[#This Row],[col_len]]</f>
        <v>int_10_4</v>
      </c>
      <c r="B16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6" s="113">
        <f>VLOOKUP(A1616,DBMS_TYPE_SIZES[],2,FALSE)</f>
        <v>9</v>
      </c>
      <c r="D1616" s="113">
        <f>VLOOKUP(A1616,DBMS_TYPE_SIZES[],3,FALSE)</f>
        <v>4</v>
      </c>
      <c r="E1616" s="114">
        <f>VLOOKUP(A1616,DBMS_TYPE_SIZES[],4,FALSE)</f>
        <v>9</v>
      </c>
      <c r="F1616" t="s">
        <v>190</v>
      </c>
      <c r="G1616" t="s">
        <v>826</v>
      </c>
      <c r="H1616" t="s">
        <v>20</v>
      </c>
      <c r="I1616">
        <v>10</v>
      </c>
      <c r="J1616">
        <v>4</v>
      </c>
    </row>
    <row r="1617" spans="1:10">
      <c r="A1617" s="112" t="str">
        <f>COL_SIZES[[#This Row],[datatype]]&amp;"_"&amp;COL_SIZES[[#This Row],[column_prec]]&amp;"_"&amp;COL_SIZES[[#This Row],[col_len]]</f>
        <v>int_10_4</v>
      </c>
      <c r="B16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7" s="113">
        <f>VLOOKUP(A1617,DBMS_TYPE_SIZES[],2,FALSE)</f>
        <v>9</v>
      </c>
      <c r="D1617" s="113">
        <f>VLOOKUP(A1617,DBMS_TYPE_SIZES[],3,FALSE)</f>
        <v>4</v>
      </c>
      <c r="E1617" s="114">
        <f>VLOOKUP(A1617,DBMS_TYPE_SIZES[],4,FALSE)</f>
        <v>9</v>
      </c>
      <c r="F1617" t="s">
        <v>190</v>
      </c>
      <c r="G1617" t="s">
        <v>827</v>
      </c>
      <c r="H1617" t="s">
        <v>20</v>
      </c>
      <c r="I1617">
        <v>10</v>
      </c>
      <c r="J1617">
        <v>4</v>
      </c>
    </row>
    <row r="1618" spans="1:10">
      <c r="A1618" s="112" t="str">
        <f>COL_SIZES[[#This Row],[datatype]]&amp;"_"&amp;COL_SIZES[[#This Row],[column_prec]]&amp;"_"&amp;COL_SIZES[[#This Row],[col_len]]</f>
        <v>varchar_0_255</v>
      </c>
      <c r="B161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18" s="113">
        <f>VLOOKUP(A1618,DBMS_TYPE_SIZES[],2,FALSE)</f>
        <v>255</v>
      </c>
      <c r="D1618" s="113">
        <f>VLOOKUP(A1618,DBMS_TYPE_SIZES[],3,FALSE)</f>
        <v>255</v>
      </c>
      <c r="E1618" s="114">
        <f>VLOOKUP(A1618,DBMS_TYPE_SIZES[],4,FALSE)</f>
        <v>257</v>
      </c>
      <c r="F1618" t="s">
        <v>190</v>
      </c>
      <c r="G1618" t="s">
        <v>931</v>
      </c>
      <c r="H1618" t="s">
        <v>92</v>
      </c>
      <c r="I1618">
        <v>0</v>
      </c>
      <c r="J1618">
        <v>255</v>
      </c>
    </row>
    <row r="1619" spans="1:10">
      <c r="A1619" s="112" t="str">
        <f>COL_SIZES[[#This Row],[datatype]]&amp;"_"&amp;COL_SIZES[[#This Row],[column_prec]]&amp;"_"&amp;COL_SIZES[[#This Row],[col_len]]</f>
        <v>int_10_4</v>
      </c>
      <c r="B16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19" s="113">
        <f>VLOOKUP(A1619,DBMS_TYPE_SIZES[],2,FALSE)</f>
        <v>9</v>
      </c>
      <c r="D1619" s="113">
        <f>VLOOKUP(A1619,DBMS_TYPE_SIZES[],3,FALSE)</f>
        <v>4</v>
      </c>
      <c r="E1619" s="114">
        <f>VLOOKUP(A1619,DBMS_TYPE_SIZES[],4,FALSE)</f>
        <v>9</v>
      </c>
      <c r="F1619" t="s">
        <v>190</v>
      </c>
      <c r="G1619" t="s">
        <v>812</v>
      </c>
      <c r="H1619" t="s">
        <v>20</v>
      </c>
      <c r="I1619">
        <v>10</v>
      </c>
      <c r="J1619">
        <v>4</v>
      </c>
    </row>
    <row r="1620" spans="1:10">
      <c r="A1620" s="112" t="str">
        <f>COL_SIZES[[#This Row],[datatype]]&amp;"_"&amp;COL_SIZES[[#This Row],[column_prec]]&amp;"_"&amp;COL_SIZES[[#This Row],[col_len]]</f>
        <v>int_10_4</v>
      </c>
      <c r="B16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0" s="113">
        <f>VLOOKUP(A1620,DBMS_TYPE_SIZES[],2,FALSE)</f>
        <v>9</v>
      </c>
      <c r="D1620" s="113">
        <f>VLOOKUP(A1620,DBMS_TYPE_SIZES[],3,FALSE)</f>
        <v>4</v>
      </c>
      <c r="E1620" s="114">
        <f>VLOOKUP(A1620,DBMS_TYPE_SIZES[],4,FALSE)</f>
        <v>9</v>
      </c>
      <c r="F1620" t="s">
        <v>190</v>
      </c>
      <c r="G1620" t="s">
        <v>217</v>
      </c>
      <c r="H1620" t="s">
        <v>20</v>
      </c>
      <c r="I1620">
        <v>10</v>
      </c>
      <c r="J1620">
        <v>4</v>
      </c>
    </row>
    <row r="1621" spans="1:10">
      <c r="A1621" s="112" t="str">
        <f>COL_SIZES[[#This Row],[datatype]]&amp;"_"&amp;COL_SIZES[[#This Row],[column_prec]]&amp;"_"&amp;COL_SIZES[[#This Row],[col_len]]</f>
        <v>int_10_4</v>
      </c>
      <c r="B16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1" s="113">
        <f>VLOOKUP(A1621,DBMS_TYPE_SIZES[],2,FALSE)</f>
        <v>9</v>
      </c>
      <c r="D1621" s="113">
        <f>VLOOKUP(A1621,DBMS_TYPE_SIZES[],3,FALSE)</f>
        <v>4</v>
      </c>
      <c r="E1621" s="114">
        <f>VLOOKUP(A1621,DBMS_TYPE_SIZES[],4,FALSE)</f>
        <v>9</v>
      </c>
      <c r="F1621" t="s">
        <v>190</v>
      </c>
      <c r="G1621" t="s">
        <v>815</v>
      </c>
      <c r="H1621" t="s">
        <v>20</v>
      </c>
      <c r="I1621">
        <v>10</v>
      </c>
      <c r="J1621">
        <v>4</v>
      </c>
    </row>
    <row r="1622" spans="1:10">
      <c r="A1622" s="112" t="str">
        <f>COL_SIZES[[#This Row],[datatype]]&amp;"_"&amp;COL_SIZES[[#This Row],[column_prec]]&amp;"_"&amp;COL_SIZES[[#This Row],[col_len]]</f>
        <v>int_10_4</v>
      </c>
      <c r="B16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2" s="113">
        <f>VLOOKUP(A1622,DBMS_TYPE_SIZES[],2,FALSE)</f>
        <v>9</v>
      </c>
      <c r="D1622" s="113">
        <f>VLOOKUP(A1622,DBMS_TYPE_SIZES[],3,FALSE)</f>
        <v>4</v>
      </c>
      <c r="E1622" s="114">
        <f>VLOOKUP(A1622,DBMS_TYPE_SIZES[],4,FALSE)</f>
        <v>9</v>
      </c>
      <c r="F1622" t="s">
        <v>190</v>
      </c>
      <c r="G1622" t="s">
        <v>252</v>
      </c>
      <c r="H1622" t="s">
        <v>20</v>
      </c>
      <c r="I1622">
        <v>10</v>
      </c>
      <c r="J1622">
        <v>4</v>
      </c>
    </row>
    <row r="1623" spans="1:10">
      <c r="A1623" s="112" t="str">
        <f>COL_SIZES[[#This Row],[datatype]]&amp;"_"&amp;COL_SIZES[[#This Row],[column_prec]]&amp;"_"&amp;COL_SIZES[[#This Row],[col_len]]</f>
        <v>int_10_4</v>
      </c>
      <c r="B16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3" s="113">
        <f>VLOOKUP(A1623,DBMS_TYPE_SIZES[],2,FALSE)</f>
        <v>9</v>
      </c>
      <c r="D1623" s="113">
        <f>VLOOKUP(A1623,DBMS_TYPE_SIZES[],3,FALSE)</f>
        <v>4</v>
      </c>
      <c r="E1623" s="114">
        <f>VLOOKUP(A1623,DBMS_TYPE_SIZES[],4,FALSE)</f>
        <v>9</v>
      </c>
      <c r="F1623" t="s">
        <v>190</v>
      </c>
      <c r="G1623" t="s">
        <v>164</v>
      </c>
      <c r="H1623" t="s">
        <v>20</v>
      </c>
      <c r="I1623">
        <v>10</v>
      </c>
      <c r="J1623">
        <v>4</v>
      </c>
    </row>
    <row r="1624" spans="1:10">
      <c r="A1624" s="112" t="str">
        <f>COL_SIZES[[#This Row],[datatype]]&amp;"_"&amp;COL_SIZES[[#This Row],[column_prec]]&amp;"_"&amp;COL_SIZES[[#This Row],[col_len]]</f>
        <v>int_10_4</v>
      </c>
      <c r="B16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4" s="113">
        <f>VLOOKUP(A1624,DBMS_TYPE_SIZES[],2,FALSE)</f>
        <v>9</v>
      </c>
      <c r="D1624" s="113">
        <f>VLOOKUP(A1624,DBMS_TYPE_SIZES[],3,FALSE)</f>
        <v>4</v>
      </c>
      <c r="E1624" s="114">
        <f>VLOOKUP(A1624,DBMS_TYPE_SIZES[],4,FALSE)</f>
        <v>9</v>
      </c>
      <c r="F1624" t="s">
        <v>191</v>
      </c>
      <c r="G1624" t="s">
        <v>156</v>
      </c>
      <c r="H1624" t="s">
        <v>20</v>
      </c>
      <c r="I1624">
        <v>10</v>
      </c>
      <c r="J1624">
        <v>4</v>
      </c>
    </row>
    <row r="1625" spans="1:10">
      <c r="A1625" s="112" t="str">
        <f>COL_SIZES[[#This Row],[datatype]]&amp;"_"&amp;COL_SIZES[[#This Row],[column_prec]]&amp;"_"&amp;COL_SIZES[[#This Row],[col_len]]</f>
        <v>datetime_23_8</v>
      </c>
      <c r="B16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25" s="113">
        <f>VLOOKUP(A1625,DBMS_TYPE_SIZES[],2,FALSE)</f>
        <v>7</v>
      </c>
      <c r="D1625" s="113">
        <f>VLOOKUP(A1625,DBMS_TYPE_SIZES[],3,FALSE)</f>
        <v>8</v>
      </c>
      <c r="E1625" s="114">
        <f>VLOOKUP(A1625,DBMS_TYPE_SIZES[],4,FALSE)</f>
        <v>10</v>
      </c>
      <c r="F1625" t="s">
        <v>191</v>
      </c>
      <c r="G1625" t="s">
        <v>679</v>
      </c>
      <c r="H1625" t="s">
        <v>22</v>
      </c>
      <c r="I1625">
        <v>23</v>
      </c>
      <c r="J1625">
        <v>8</v>
      </c>
    </row>
    <row r="1626" spans="1:10">
      <c r="A1626" s="112" t="str">
        <f>COL_SIZES[[#This Row],[datatype]]&amp;"_"&amp;COL_SIZES[[#This Row],[column_prec]]&amp;"_"&amp;COL_SIZES[[#This Row],[col_len]]</f>
        <v>int_10_4</v>
      </c>
      <c r="B16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6" s="113">
        <f>VLOOKUP(A1626,DBMS_TYPE_SIZES[],2,FALSE)</f>
        <v>9</v>
      </c>
      <c r="D1626" s="113">
        <f>VLOOKUP(A1626,DBMS_TYPE_SIZES[],3,FALSE)</f>
        <v>4</v>
      </c>
      <c r="E1626" s="114">
        <f>VLOOKUP(A1626,DBMS_TYPE_SIZES[],4,FALSE)</f>
        <v>9</v>
      </c>
      <c r="F1626" t="s">
        <v>191</v>
      </c>
      <c r="G1626" t="s">
        <v>802</v>
      </c>
      <c r="H1626" t="s">
        <v>20</v>
      </c>
      <c r="I1626">
        <v>10</v>
      </c>
      <c r="J1626">
        <v>4</v>
      </c>
    </row>
    <row r="1627" spans="1:10">
      <c r="A1627" s="112" t="str">
        <f>COL_SIZES[[#This Row],[datatype]]&amp;"_"&amp;COL_SIZES[[#This Row],[column_prec]]&amp;"_"&amp;COL_SIZES[[#This Row],[col_len]]</f>
        <v>int_10_4</v>
      </c>
      <c r="B16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7" s="113">
        <f>VLOOKUP(A1627,DBMS_TYPE_SIZES[],2,FALSE)</f>
        <v>9</v>
      </c>
      <c r="D1627" s="113">
        <f>VLOOKUP(A1627,DBMS_TYPE_SIZES[],3,FALSE)</f>
        <v>4</v>
      </c>
      <c r="E1627" s="114">
        <f>VLOOKUP(A1627,DBMS_TYPE_SIZES[],4,FALSE)</f>
        <v>9</v>
      </c>
      <c r="F1627" t="s">
        <v>191</v>
      </c>
      <c r="G1627" t="s">
        <v>154</v>
      </c>
      <c r="H1627" t="s">
        <v>20</v>
      </c>
      <c r="I1627">
        <v>10</v>
      </c>
      <c r="J1627">
        <v>4</v>
      </c>
    </row>
    <row r="1628" spans="1:10">
      <c r="A1628" s="112" t="str">
        <f>COL_SIZES[[#This Row],[datatype]]&amp;"_"&amp;COL_SIZES[[#This Row],[column_prec]]&amp;"_"&amp;COL_SIZES[[#This Row],[col_len]]</f>
        <v>int_10_4</v>
      </c>
      <c r="B16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28" s="113">
        <f>VLOOKUP(A1628,DBMS_TYPE_SIZES[],2,FALSE)</f>
        <v>9</v>
      </c>
      <c r="D1628" s="113">
        <f>VLOOKUP(A1628,DBMS_TYPE_SIZES[],3,FALSE)</f>
        <v>4</v>
      </c>
      <c r="E1628" s="114">
        <f>VLOOKUP(A1628,DBMS_TYPE_SIZES[],4,FALSE)</f>
        <v>9</v>
      </c>
      <c r="F1628" t="s">
        <v>191</v>
      </c>
      <c r="G1628" t="s">
        <v>89</v>
      </c>
      <c r="H1628" t="s">
        <v>20</v>
      </c>
      <c r="I1628">
        <v>10</v>
      </c>
      <c r="J1628">
        <v>4</v>
      </c>
    </row>
    <row r="1629" spans="1:10">
      <c r="A1629" s="112" t="str">
        <f>COL_SIZES[[#This Row],[datatype]]&amp;"_"&amp;COL_SIZES[[#This Row],[column_prec]]&amp;"_"&amp;COL_SIZES[[#This Row],[col_len]]</f>
        <v>datetime_23_8</v>
      </c>
      <c r="B162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29" s="113">
        <f>VLOOKUP(A1629,DBMS_TYPE_SIZES[],2,FALSE)</f>
        <v>7</v>
      </c>
      <c r="D1629" s="113">
        <f>VLOOKUP(A1629,DBMS_TYPE_SIZES[],3,FALSE)</f>
        <v>8</v>
      </c>
      <c r="E1629" s="114">
        <f>VLOOKUP(A1629,DBMS_TYPE_SIZES[],4,FALSE)</f>
        <v>10</v>
      </c>
      <c r="F1629" t="s">
        <v>191</v>
      </c>
      <c r="G1629" t="s">
        <v>928</v>
      </c>
      <c r="H1629" t="s">
        <v>22</v>
      </c>
      <c r="I1629">
        <v>23</v>
      </c>
      <c r="J1629">
        <v>8</v>
      </c>
    </row>
    <row r="1630" spans="1:10">
      <c r="A1630" s="112" t="str">
        <f>COL_SIZES[[#This Row],[datatype]]&amp;"_"&amp;COL_SIZES[[#This Row],[column_prec]]&amp;"_"&amp;COL_SIZES[[#This Row],[col_len]]</f>
        <v>int_10_4</v>
      </c>
      <c r="B16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0" s="113">
        <f>VLOOKUP(A1630,DBMS_TYPE_SIZES[],2,FALSE)</f>
        <v>9</v>
      </c>
      <c r="D1630" s="113">
        <f>VLOOKUP(A1630,DBMS_TYPE_SIZES[],3,FALSE)</f>
        <v>4</v>
      </c>
      <c r="E1630" s="114">
        <f>VLOOKUP(A1630,DBMS_TYPE_SIZES[],4,FALSE)</f>
        <v>9</v>
      </c>
      <c r="F1630" t="s">
        <v>191</v>
      </c>
      <c r="G1630" t="s">
        <v>929</v>
      </c>
      <c r="H1630" t="s">
        <v>20</v>
      </c>
      <c r="I1630">
        <v>10</v>
      </c>
      <c r="J1630">
        <v>4</v>
      </c>
    </row>
    <row r="1631" spans="1:10">
      <c r="A1631" s="112" t="str">
        <f>COL_SIZES[[#This Row],[datatype]]&amp;"_"&amp;COL_SIZES[[#This Row],[column_prec]]&amp;"_"&amp;COL_SIZES[[#This Row],[col_len]]</f>
        <v>int_10_4</v>
      </c>
      <c r="B16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1" s="113">
        <f>VLOOKUP(A1631,DBMS_TYPE_SIZES[],2,FALSE)</f>
        <v>9</v>
      </c>
      <c r="D1631" s="113">
        <f>VLOOKUP(A1631,DBMS_TYPE_SIZES[],3,FALSE)</f>
        <v>4</v>
      </c>
      <c r="E1631" s="114">
        <f>VLOOKUP(A1631,DBMS_TYPE_SIZES[],4,FALSE)</f>
        <v>9</v>
      </c>
      <c r="F1631" t="s">
        <v>191</v>
      </c>
      <c r="G1631" t="s">
        <v>224</v>
      </c>
      <c r="H1631" t="s">
        <v>20</v>
      </c>
      <c r="I1631">
        <v>10</v>
      </c>
      <c r="J1631">
        <v>4</v>
      </c>
    </row>
    <row r="1632" spans="1:10">
      <c r="A1632" s="112" t="str">
        <f>COL_SIZES[[#This Row],[datatype]]&amp;"_"&amp;COL_SIZES[[#This Row],[column_prec]]&amp;"_"&amp;COL_SIZES[[#This Row],[col_len]]</f>
        <v>varchar_0_255</v>
      </c>
      <c r="B163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32" s="113">
        <f>VLOOKUP(A1632,DBMS_TYPE_SIZES[],2,FALSE)</f>
        <v>255</v>
      </c>
      <c r="D1632" s="113">
        <f>VLOOKUP(A1632,DBMS_TYPE_SIZES[],3,FALSE)</f>
        <v>255</v>
      </c>
      <c r="E1632" s="114">
        <f>VLOOKUP(A1632,DBMS_TYPE_SIZES[],4,FALSE)</f>
        <v>257</v>
      </c>
      <c r="F1632" t="s">
        <v>191</v>
      </c>
      <c r="G1632" t="s">
        <v>932</v>
      </c>
      <c r="H1632" t="s">
        <v>92</v>
      </c>
      <c r="I1632">
        <v>0</v>
      </c>
      <c r="J1632">
        <v>255</v>
      </c>
    </row>
    <row r="1633" spans="1:10">
      <c r="A1633" s="112" t="str">
        <f>COL_SIZES[[#This Row],[datatype]]&amp;"_"&amp;COL_SIZES[[#This Row],[column_prec]]&amp;"_"&amp;COL_SIZES[[#This Row],[col_len]]</f>
        <v>varchar_0_64</v>
      </c>
      <c r="B1633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633" s="113">
        <f>VLOOKUP(A1633,DBMS_TYPE_SIZES[],2,FALSE)</f>
        <v>64</v>
      </c>
      <c r="D1633" s="113">
        <f>VLOOKUP(A1633,DBMS_TYPE_SIZES[],3,FALSE)</f>
        <v>64</v>
      </c>
      <c r="E1633" s="114">
        <f>VLOOKUP(A1633,DBMS_TYPE_SIZES[],4,FALSE)</f>
        <v>66</v>
      </c>
      <c r="F1633" t="s">
        <v>191</v>
      </c>
      <c r="G1633" t="s">
        <v>933</v>
      </c>
      <c r="H1633" t="s">
        <v>92</v>
      </c>
      <c r="I1633">
        <v>0</v>
      </c>
      <c r="J1633">
        <v>64</v>
      </c>
    </row>
    <row r="1634" spans="1:10">
      <c r="A1634" s="112" t="str">
        <f>COL_SIZES[[#This Row],[datatype]]&amp;"_"&amp;COL_SIZES[[#This Row],[column_prec]]&amp;"_"&amp;COL_SIZES[[#This Row],[col_len]]</f>
        <v>varchar_0_64</v>
      </c>
      <c r="B163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634" s="113">
        <f>VLOOKUP(A1634,DBMS_TYPE_SIZES[],2,FALSE)</f>
        <v>64</v>
      </c>
      <c r="D1634" s="113">
        <f>VLOOKUP(A1634,DBMS_TYPE_SIZES[],3,FALSE)</f>
        <v>64</v>
      </c>
      <c r="E1634" s="114">
        <f>VLOOKUP(A1634,DBMS_TYPE_SIZES[],4,FALSE)</f>
        <v>66</v>
      </c>
      <c r="F1634" t="s">
        <v>191</v>
      </c>
      <c r="G1634" t="s">
        <v>934</v>
      </c>
      <c r="H1634" t="s">
        <v>92</v>
      </c>
      <c r="I1634">
        <v>0</v>
      </c>
      <c r="J1634">
        <v>64</v>
      </c>
    </row>
    <row r="1635" spans="1:10">
      <c r="A1635" s="112" t="str">
        <f>COL_SIZES[[#This Row],[datatype]]&amp;"_"&amp;COL_SIZES[[#This Row],[column_prec]]&amp;"_"&amp;COL_SIZES[[#This Row],[col_len]]</f>
        <v>int_10_4</v>
      </c>
      <c r="B16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5" s="113">
        <f>VLOOKUP(A1635,DBMS_TYPE_SIZES[],2,FALSE)</f>
        <v>9</v>
      </c>
      <c r="D1635" s="113">
        <f>VLOOKUP(A1635,DBMS_TYPE_SIZES[],3,FALSE)</f>
        <v>4</v>
      </c>
      <c r="E1635" s="114">
        <f>VLOOKUP(A1635,DBMS_TYPE_SIZES[],4,FALSE)</f>
        <v>9</v>
      </c>
      <c r="F1635" t="s">
        <v>191</v>
      </c>
      <c r="G1635" t="s">
        <v>930</v>
      </c>
      <c r="H1635" t="s">
        <v>20</v>
      </c>
      <c r="I1635">
        <v>10</v>
      </c>
      <c r="J1635">
        <v>4</v>
      </c>
    </row>
    <row r="1636" spans="1:10">
      <c r="A1636" s="112" t="str">
        <f>COL_SIZES[[#This Row],[datatype]]&amp;"_"&amp;COL_SIZES[[#This Row],[column_prec]]&amp;"_"&amp;COL_SIZES[[#This Row],[col_len]]</f>
        <v>int_10_4</v>
      </c>
      <c r="B16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6" s="113">
        <f>VLOOKUP(A1636,DBMS_TYPE_SIZES[],2,FALSE)</f>
        <v>9</v>
      </c>
      <c r="D1636" s="113">
        <f>VLOOKUP(A1636,DBMS_TYPE_SIZES[],3,FALSE)</f>
        <v>4</v>
      </c>
      <c r="E1636" s="114">
        <f>VLOOKUP(A1636,DBMS_TYPE_SIZES[],4,FALSE)</f>
        <v>9</v>
      </c>
      <c r="F1636" t="s">
        <v>191</v>
      </c>
      <c r="G1636" t="s">
        <v>803</v>
      </c>
      <c r="H1636" t="s">
        <v>20</v>
      </c>
      <c r="I1636">
        <v>10</v>
      </c>
      <c r="J1636">
        <v>4</v>
      </c>
    </row>
    <row r="1637" spans="1:10">
      <c r="A1637" s="112" t="str">
        <f>COL_SIZES[[#This Row],[datatype]]&amp;"_"&amp;COL_SIZES[[#This Row],[column_prec]]&amp;"_"&amp;COL_SIZES[[#This Row],[col_len]]</f>
        <v>int_10_4</v>
      </c>
      <c r="B16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7" s="113">
        <f>VLOOKUP(A1637,DBMS_TYPE_SIZES[],2,FALSE)</f>
        <v>9</v>
      </c>
      <c r="D1637" s="113">
        <f>VLOOKUP(A1637,DBMS_TYPE_SIZES[],3,FALSE)</f>
        <v>4</v>
      </c>
      <c r="E1637" s="114">
        <f>VLOOKUP(A1637,DBMS_TYPE_SIZES[],4,FALSE)</f>
        <v>9</v>
      </c>
      <c r="F1637" t="s">
        <v>191</v>
      </c>
      <c r="G1637" t="s">
        <v>804</v>
      </c>
      <c r="H1637" t="s">
        <v>20</v>
      </c>
      <c r="I1637">
        <v>10</v>
      </c>
      <c r="J1637">
        <v>4</v>
      </c>
    </row>
    <row r="1638" spans="1:10">
      <c r="A1638" s="112" t="str">
        <f>COL_SIZES[[#This Row],[datatype]]&amp;"_"&amp;COL_SIZES[[#This Row],[column_prec]]&amp;"_"&amp;COL_SIZES[[#This Row],[col_len]]</f>
        <v>int_10_4</v>
      </c>
      <c r="B16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38" s="113">
        <f>VLOOKUP(A1638,DBMS_TYPE_SIZES[],2,FALSE)</f>
        <v>9</v>
      </c>
      <c r="D1638" s="113">
        <f>VLOOKUP(A1638,DBMS_TYPE_SIZES[],3,FALSE)</f>
        <v>4</v>
      </c>
      <c r="E1638" s="114">
        <f>VLOOKUP(A1638,DBMS_TYPE_SIZES[],4,FALSE)</f>
        <v>9</v>
      </c>
      <c r="F1638" t="s">
        <v>191</v>
      </c>
      <c r="G1638" t="s">
        <v>152</v>
      </c>
      <c r="H1638" t="s">
        <v>20</v>
      </c>
      <c r="I1638">
        <v>10</v>
      </c>
      <c r="J1638">
        <v>4</v>
      </c>
    </row>
    <row r="1639" spans="1:10">
      <c r="A1639" s="112" t="str">
        <f>COL_SIZES[[#This Row],[datatype]]&amp;"_"&amp;COL_SIZES[[#This Row],[column_prec]]&amp;"_"&amp;COL_SIZES[[#This Row],[col_len]]</f>
        <v>varchar_0_255</v>
      </c>
      <c r="B163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39" s="113">
        <f>VLOOKUP(A1639,DBMS_TYPE_SIZES[],2,FALSE)</f>
        <v>255</v>
      </c>
      <c r="D1639" s="113">
        <f>VLOOKUP(A1639,DBMS_TYPE_SIZES[],3,FALSE)</f>
        <v>255</v>
      </c>
      <c r="E1639" s="114">
        <f>VLOOKUP(A1639,DBMS_TYPE_SIZES[],4,FALSE)</f>
        <v>257</v>
      </c>
      <c r="F1639" t="s">
        <v>191</v>
      </c>
      <c r="G1639" t="s">
        <v>805</v>
      </c>
      <c r="H1639" t="s">
        <v>92</v>
      </c>
      <c r="I1639">
        <v>0</v>
      </c>
      <c r="J1639">
        <v>255</v>
      </c>
    </row>
    <row r="1640" spans="1:10">
      <c r="A1640" s="112" t="str">
        <f>COL_SIZES[[#This Row],[datatype]]&amp;"_"&amp;COL_SIZES[[#This Row],[column_prec]]&amp;"_"&amp;COL_SIZES[[#This Row],[col_len]]</f>
        <v>varchar_0_255</v>
      </c>
      <c r="B16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40" s="113">
        <f>VLOOKUP(A1640,DBMS_TYPE_SIZES[],2,FALSE)</f>
        <v>255</v>
      </c>
      <c r="D1640" s="113">
        <f>VLOOKUP(A1640,DBMS_TYPE_SIZES[],3,FALSE)</f>
        <v>255</v>
      </c>
      <c r="E1640" s="114">
        <f>VLOOKUP(A1640,DBMS_TYPE_SIZES[],4,FALSE)</f>
        <v>257</v>
      </c>
      <c r="F1640" t="s">
        <v>191</v>
      </c>
      <c r="G1640" t="s">
        <v>806</v>
      </c>
      <c r="H1640" t="s">
        <v>92</v>
      </c>
      <c r="I1640">
        <v>0</v>
      </c>
      <c r="J1640">
        <v>255</v>
      </c>
    </row>
    <row r="1641" spans="1:10">
      <c r="A1641" s="112" t="str">
        <f>COL_SIZES[[#This Row],[datatype]]&amp;"_"&amp;COL_SIZES[[#This Row],[column_prec]]&amp;"_"&amp;COL_SIZES[[#This Row],[col_len]]</f>
        <v>int_10_4</v>
      </c>
      <c r="B16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1" s="113">
        <f>VLOOKUP(A1641,DBMS_TYPE_SIZES[],2,FALSE)</f>
        <v>9</v>
      </c>
      <c r="D1641" s="113">
        <f>VLOOKUP(A1641,DBMS_TYPE_SIZES[],3,FALSE)</f>
        <v>4</v>
      </c>
      <c r="E1641" s="114">
        <f>VLOOKUP(A1641,DBMS_TYPE_SIZES[],4,FALSE)</f>
        <v>9</v>
      </c>
      <c r="F1641" t="s">
        <v>191</v>
      </c>
      <c r="G1641" t="s">
        <v>807</v>
      </c>
      <c r="H1641" t="s">
        <v>20</v>
      </c>
      <c r="I1641">
        <v>10</v>
      </c>
      <c r="J1641">
        <v>4</v>
      </c>
    </row>
    <row r="1642" spans="1:10">
      <c r="A1642" s="112" t="str">
        <f>COL_SIZES[[#This Row],[datatype]]&amp;"_"&amp;COL_SIZES[[#This Row],[column_prec]]&amp;"_"&amp;COL_SIZES[[#This Row],[col_len]]</f>
        <v>bigint_19_8</v>
      </c>
      <c r="B164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42" s="113">
        <f>VLOOKUP(A1642,DBMS_TYPE_SIZES[],2,FALSE)</f>
        <v>9</v>
      </c>
      <c r="D1642" s="113">
        <f>VLOOKUP(A1642,DBMS_TYPE_SIZES[],3,FALSE)</f>
        <v>8</v>
      </c>
      <c r="E1642" s="114">
        <f>VLOOKUP(A1642,DBMS_TYPE_SIZES[],4,FALSE)</f>
        <v>9</v>
      </c>
      <c r="F1642" t="s">
        <v>191</v>
      </c>
      <c r="G1642" t="s">
        <v>122</v>
      </c>
      <c r="H1642" t="s">
        <v>19</v>
      </c>
      <c r="I1642">
        <v>19</v>
      </c>
      <c r="J1642">
        <v>8</v>
      </c>
    </row>
    <row r="1643" spans="1:10">
      <c r="A1643" s="112" t="str">
        <f>COL_SIZES[[#This Row],[datatype]]&amp;"_"&amp;COL_SIZES[[#This Row],[column_prec]]&amp;"_"&amp;COL_SIZES[[#This Row],[col_len]]</f>
        <v>int_10_4</v>
      </c>
      <c r="B16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3" s="113">
        <f>VLOOKUP(A1643,DBMS_TYPE_SIZES[],2,FALSE)</f>
        <v>9</v>
      </c>
      <c r="D1643" s="113">
        <f>VLOOKUP(A1643,DBMS_TYPE_SIZES[],3,FALSE)</f>
        <v>4</v>
      </c>
      <c r="E1643" s="114">
        <f>VLOOKUP(A1643,DBMS_TYPE_SIZES[],4,FALSE)</f>
        <v>9</v>
      </c>
      <c r="F1643" t="s">
        <v>191</v>
      </c>
      <c r="G1643" t="s">
        <v>123</v>
      </c>
      <c r="H1643" t="s">
        <v>20</v>
      </c>
      <c r="I1643">
        <v>10</v>
      </c>
      <c r="J1643">
        <v>4</v>
      </c>
    </row>
    <row r="1644" spans="1:10">
      <c r="A1644" s="112" t="str">
        <f>COL_SIZES[[#This Row],[datatype]]&amp;"_"&amp;COL_SIZES[[#This Row],[column_prec]]&amp;"_"&amp;COL_SIZES[[#This Row],[col_len]]</f>
        <v>int_10_4</v>
      </c>
      <c r="B16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4" s="113">
        <f>VLOOKUP(A1644,DBMS_TYPE_SIZES[],2,FALSE)</f>
        <v>9</v>
      </c>
      <c r="D1644" s="113">
        <f>VLOOKUP(A1644,DBMS_TYPE_SIZES[],3,FALSE)</f>
        <v>4</v>
      </c>
      <c r="E1644" s="114">
        <f>VLOOKUP(A1644,DBMS_TYPE_SIZES[],4,FALSE)</f>
        <v>9</v>
      </c>
      <c r="F1644" t="s">
        <v>191</v>
      </c>
      <c r="G1644" t="s">
        <v>808</v>
      </c>
      <c r="H1644" t="s">
        <v>20</v>
      </c>
      <c r="I1644">
        <v>10</v>
      </c>
      <c r="J1644">
        <v>4</v>
      </c>
    </row>
    <row r="1645" spans="1:10">
      <c r="A1645" s="112" t="str">
        <f>COL_SIZES[[#This Row],[datatype]]&amp;"_"&amp;COL_SIZES[[#This Row],[column_prec]]&amp;"_"&amp;COL_SIZES[[#This Row],[col_len]]</f>
        <v>datetime_23_8</v>
      </c>
      <c r="B16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45" s="113">
        <f>VLOOKUP(A1645,DBMS_TYPE_SIZES[],2,FALSE)</f>
        <v>7</v>
      </c>
      <c r="D1645" s="113">
        <f>VLOOKUP(A1645,DBMS_TYPE_SIZES[],3,FALSE)</f>
        <v>8</v>
      </c>
      <c r="E1645" s="114">
        <f>VLOOKUP(A1645,DBMS_TYPE_SIZES[],4,FALSE)</f>
        <v>10</v>
      </c>
      <c r="F1645" t="s">
        <v>191</v>
      </c>
      <c r="G1645" t="s">
        <v>809</v>
      </c>
      <c r="H1645" t="s">
        <v>22</v>
      </c>
      <c r="I1645">
        <v>23</v>
      </c>
      <c r="J1645">
        <v>8</v>
      </c>
    </row>
    <row r="1646" spans="1:10">
      <c r="A1646" s="112" t="str">
        <f>COL_SIZES[[#This Row],[datatype]]&amp;"_"&amp;COL_SIZES[[#This Row],[column_prec]]&amp;"_"&amp;COL_SIZES[[#This Row],[col_len]]</f>
        <v>bigint_19_8</v>
      </c>
      <c r="B16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46" s="113">
        <f>VLOOKUP(A1646,DBMS_TYPE_SIZES[],2,FALSE)</f>
        <v>9</v>
      </c>
      <c r="D1646" s="113">
        <f>VLOOKUP(A1646,DBMS_TYPE_SIZES[],3,FALSE)</f>
        <v>8</v>
      </c>
      <c r="E1646" s="114">
        <f>VLOOKUP(A1646,DBMS_TYPE_SIZES[],4,FALSE)</f>
        <v>9</v>
      </c>
      <c r="F1646" t="s">
        <v>191</v>
      </c>
      <c r="G1646" t="s">
        <v>124</v>
      </c>
      <c r="H1646" t="s">
        <v>19</v>
      </c>
      <c r="I1646">
        <v>19</v>
      </c>
      <c r="J1646">
        <v>8</v>
      </c>
    </row>
    <row r="1647" spans="1:10">
      <c r="A1647" s="112" t="str">
        <f>COL_SIZES[[#This Row],[datatype]]&amp;"_"&amp;COL_SIZES[[#This Row],[column_prec]]&amp;"_"&amp;COL_SIZES[[#This Row],[col_len]]</f>
        <v>int_10_4</v>
      </c>
      <c r="B16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7" s="113">
        <f>VLOOKUP(A1647,DBMS_TYPE_SIZES[],2,FALSE)</f>
        <v>9</v>
      </c>
      <c r="D1647" s="113">
        <f>VLOOKUP(A1647,DBMS_TYPE_SIZES[],3,FALSE)</f>
        <v>4</v>
      </c>
      <c r="E1647" s="114">
        <f>VLOOKUP(A1647,DBMS_TYPE_SIZES[],4,FALSE)</f>
        <v>9</v>
      </c>
      <c r="F1647" t="s">
        <v>191</v>
      </c>
      <c r="G1647" t="s">
        <v>102</v>
      </c>
      <c r="H1647" t="s">
        <v>20</v>
      </c>
      <c r="I1647">
        <v>10</v>
      </c>
      <c r="J1647">
        <v>4</v>
      </c>
    </row>
    <row r="1648" spans="1:10">
      <c r="A1648" s="112" t="str">
        <f>COL_SIZES[[#This Row],[datatype]]&amp;"_"&amp;COL_SIZES[[#This Row],[column_prec]]&amp;"_"&amp;COL_SIZES[[#This Row],[col_len]]</f>
        <v>datetime_23_8</v>
      </c>
      <c r="B16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48" s="113">
        <f>VLOOKUP(A1648,DBMS_TYPE_SIZES[],2,FALSE)</f>
        <v>7</v>
      </c>
      <c r="D1648" s="113">
        <f>VLOOKUP(A1648,DBMS_TYPE_SIZES[],3,FALSE)</f>
        <v>8</v>
      </c>
      <c r="E1648" s="114">
        <f>VLOOKUP(A1648,DBMS_TYPE_SIZES[],4,FALSE)</f>
        <v>10</v>
      </c>
      <c r="F1648" t="s">
        <v>191</v>
      </c>
      <c r="G1648" t="s">
        <v>825</v>
      </c>
      <c r="H1648" t="s">
        <v>22</v>
      </c>
      <c r="I1648">
        <v>23</v>
      </c>
      <c r="J1648">
        <v>8</v>
      </c>
    </row>
    <row r="1649" spans="1:10">
      <c r="A1649" s="112" t="str">
        <f>COL_SIZES[[#This Row],[datatype]]&amp;"_"&amp;COL_SIZES[[#This Row],[column_prec]]&amp;"_"&amp;COL_SIZES[[#This Row],[col_len]]</f>
        <v>int_10_4</v>
      </c>
      <c r="B16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49" s="113">
        <f>VLOOKUP(A1649,DBMS_TYPE_SIZES[],2,FALSE)</f>
        <v>9</v>
      </c>
      <c r="D1649" s="113">
        <f>VLOOKUP(A1649,DBMS_TYPE_SIZES[],3,FALSE)</f>
        <v>4</v>
      </c>
      <c r="E1649" s="114">
        <f>VLOOKUP(A1649,DBMS_TYPE_SIZES[],4,FALSE)</f>
        <v>9</v>
      </c>
      <c r="F1649" t="s">
        <v>191</v>
      </c>
      <c r="G1649" t="s">
        <v>826</v>
      </c>
      <c r="H1649" t="s">
        <v>20</v>
      </c>
      <c r="I1649">
        <v>10</v>
      </c>
      <c r="J1649">
        <v>4</v>
      </c>
    </row>
    <row r="1650" spans="1:10">
      <c r="A1650" s="112" t="str">
        <f>COL_SIZES[[#This Row],[datatype]]&amp;"_"&amp;COL_SIZES[[#This Row],[column_prec]]&amp;"_"&amp;COL_SIZES[[#This Row],[col_len]]</f>
        <v>int_10_4</v>
      </c>
      <c r="B16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0" s="113">
        <f>VLOOKUP(A1650,DBMS_TYPE_SIZES[],2,FALSE)</f>
        <v>9</v>
      </c>
      <c r="D1650" s="113">
        <f>VLOOKUP(A1650,DBMS_TYPE_SIZES[],3,FALSE)</f>
        <v>4</v>
      </c>
      <c r="E1650" s="114">
        <f>VLOOKUP(A1650,DBMS_TYPE_SIZES[],4,FALSE)</f>
        <v>9</v>
      </c>
      <c r="F1650" t="s">
        <v>191</v>
      </c>
      <c r="G1650" t="s">
        <v>827</v>
      </c>
      <c r="H1650" t="s">
        <v>20</v>
      </c>
      <c r="I1650">
        <v>10</v>
      </c>
      <c r="J1650">
        <v>4</v>
      </c>
    </row>
    <row r="1651" spans="1:10">
      <c r="A1651" s="112" t="str">
        <f>COL_SIZES[[#This Row],[datatype]]&amp;"_"&amp;COL_SIZES[[#This Row],[column_prec]]&amp;"_"&amp;COL_SIZES[[#This Row],[col_len]]</f>
        <v>varchar_0_64</v>
      </c>
      <c r="B1651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1651" s="113">
        <f>VLOOKUP(A1651,DBMS_TYPE_SIZES[],2,FALSE)</f>
        <v>64</v>
      </c>
      <c r="D1651" s="113">
        <f>VLOOKUP(A1651,DBMS_TYPE_SIZES[],3,FALSE)</f>
        <v>64</v>
      </c>
      <c r="E1651" s="114">
        <f>VLOOKUP(A1651,DBMS_TYPE_SIZES[],4,FALSE)</f>
        <v>66</v>
      </c>
      <c r="F1651" t="s">
        <v>191</v>
      </c>
      <c r="G1651" t="s">
        <v>935</v>
      </c>
      <c r="H1651" t="s">
        <v>92</v>
      </c>
      <c r="I1651">
        <v>0</v>
      </c>
      <c r="J1651">
        <v>64</v>
      </c>
    </row>
    <row r="1652" spans="1:10">
      <c r="A1652" s="112" t="str">
        <f>COL_SIZES[[#This Row],[datatype]]&amp;"_"&amp;COL_SIZES[[#This Row],[column_prec]]&amp;"_"&amp;COL_SIZES[[#This Row],[col_len]]</f>
        <v>int_10_4</v>
      </c>
      <c r="B16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2" s="113">
        <f>VLOOKUP(A1652,DBMS_TYPE_SIZES[],2,FALSE)</f>
        <v>9</v>
      </c>
      <c r="D1652" s="113">
        <f>VLOOKUP(A1652,DBMS_TYPE_SIZES[],3,FALSE)</f>
        <v>4</v>
      </c>
      <c r="E1652" s="114">
        <f>VLOOKUP(A1652,DBMS_TYPE_SIZES[],4,FALSE)</f>
        <v>9</v>
      </c>
      <c r="F1652" t="s">
        <v>191</v>
      </c>
      <c r="G1652" t="s">
        <v>216</v>
      </c>
      <c r="H1652" t="s">
        <v>20</v>
      </c>
      <c r="I1652">
        <v>10</v>
      </c>
      <c r="J1652">
        <v>4</v>
      </c>
    </row>
    <row r="1653" spans="1:10">
      <c r="A1653" s="112" t="str">
        <f>COL_SIZES[[#This Row],[datatype]]&amp;"_"&amp;COL_SIZES[[#This Row],[column_prec]]&amp;"_"&amp;COL_SIZES[[#This Row],[col_len]]</f>
        <v>int_10_4</v>
      </c>
      <c r="B16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3" s="113">
        <f>VLOOKUP(A1653,DBMS_TYPE_SIZES[],2,FALSE)</f>
        <v>9</v>
      </c>
      <c r="D1653" s="113">
        <f>VLOOKUP(A1653,DBMS_TYPE_SIZES[],3,FALSE)</f>
        <v>4</v>
      </c>
      <c r="E1653" s="114">
        <f>VLOOKUP(A1653,DBMS_TYPE_SIZES[],4,FALSE)</f>
        <v>9</v>
      </c>
      <c r="F1653" t="s">
        <v>191</v>
      </c>
      <c r="G1653" t="s">
        <v>812</v>
      </c>
      <c r="H1653" t="s">
        <v>20</v>
      </c>
      <c r="I1653">
        <v>10</v>
      </c>
      <c r="J1653">
        <v>4</v>
      </c>
    </row>
    <row r="1654" spans="1:10">
      <c r="A1654" s="112" t="str">
        <f>COL_SIZES[[#This Row],[datatype]]&amp;"_"&amp;COL_SIZES[[#This Row],[column_prec]]&amp;"_"&amp;COL_SIZES[[#This Row],[col_len]]</f>
        <v>int_10_4</v>
      </c>
      <c r="B16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4" s="113">
        <f>VLOOKUP(A1654,DBMS_TYPE_SIZES[],2,FALSE)</f>
        <v>9</v>
      </c>
      <c r="D1654" s="113">
        <f>VLOOKUP(A1654,DBMS_TYPE_SIZES[],3,FALSE)</f>
        <v>4</v>
      </c>
      <c r="E1654" s="114">
        <f>VLOOKUP(A1654,DBMS_TYPE_SIZES[],4,FALSE)</f>
        <v>9</v>
      </c>
      <c r="F1654" t="s">
        <v>191</v>
      </c>
      <c r="G1654" t="s">
        <v>217</v>
      </c>
      <c r="H1654" t="s">
        <v>20</v>
      </c>
      <c r="I1654">
        <v>10</v>
      </c>
      <c r="J1654">
        <v>4</v>
      </c>
    </row>
    <row r="1655" spans="1:10">
      <c r="A1655" s="112" t="str">
        <f>COL_SIZES[[#This Row],[datatype]]&amp;"_"&amp;COL_SIZES[[#This Row],[column_prec]]&amp;"_"&amp;COL_SIZES[[#This Row],[col_len]]</f>
        <v>int_10_4</v>
      </c>
      <c r="B16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5" s="113">
        <f>VLOOKUP(A1655,DBMS_TYPE_SIZES[],2,FALSE)</f>
        <v>9</v>
      </c>
      <c r="D1655" s="113">
        <f>VLOOKUP(A1655,DBMS_TYPE_SIZES[],3,FALSE)</f>
        <v>4</v>
      </c>
      <c r="E1655" s="114">
        <f>VLOOKUP(A1655,DBMS_TYPE_SIZES[],4,FALSE)</f>
        <v>9</v>
      </c>
      <c r="F1655" t="s">
        <v>191</v>
      </c>
      <c r="G1655" t="s">
        <v>815</v>
      </c>
      <c r="H1655" t="s">
        <v>20</v>
      </c>
      <c r="I1655">
        <v>10</v>
      </c>
      <c r="J1655">
        <v>4</v>
      </c>
    </row>
    <row r="1656" spans="1:10">
      <c r="A1656" s="112" t="str">
        <f>COL_SIZES[[#This Row],[datatype]]&amp;"_"&amp;COL_SIZES[[#This Row],[column_prec]]&amp;"_"&amp;COL_SIZES[[#This Row],[col_len]]</f>
        <v>int_10_4</v>
      </c>
      <c r="B16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6" s="113">
        <f>VLOOKUP(A1656,DBMS_TYPE_SIZES[],2,FALSE)</f>
        <v>9</v>
      </c>
      <c r="D1656" s="113">
        <f>VLOOKUP(A1656,DBMS_TYPE_SIZES[],3,FALSE)</f>
        <v>4</v>
      </c>
      <c r="E1656" s="114">
        <f>VLOOKUP(A1656,DBMS_TYPE_SIZES[],4,FALSE)</f>
        <v>9</v>
      </c>
      <c r="F1656" t="s">
        <v>191</v>
      </c>
      <c r="G1656" t="s">
        <v>252</v>
      </c>
      <c r="H1656" t="s">
        <v>20</v>
      </c>
      <c r="I1656">
        <v>10</v>
      </c>
      <c r="J1656">
        <v>4</v>
      </c>
    </row>
    <row r="1657" spans="1:10">
      <c r="A1657" s="112" t="str">
        <f>COL_SIZES[[#This Row],[datatype]]&amp;"_"&amp;COL_SIZES[[#This Row],[column_prec]]&amp;"_"&amp;COL_SIZES[[#This Row],[col_len]]</f>
        <v>int_10_4</v>
      </c>
      <c r="B16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7" s="113">
        <f>VLOOKUP(A1657,DBMS_TYPE_SIZES[],2,FALSE)</f>
        <v>9</v>
      </c>
      <c r="D1657" s="113">
        <f>VLOOKUP(A1657,DBMS_TYPE_SIZES[],3,FALSE)</f>
        <v>4</v>
      </c>
      <c r="E1657" s="114">
        <f>VLOOKUP(A1657,DBMS_TYPE_SIZES[],4,FALSE)</f>
        <v>9</v>
      </c>
      <c r="F1657" t="s">
        <v>191</v>
      </c>
      <c r="G1657" t="s">
        <v>164</v>
      </c>
      <c r="H1657" t="s">
        <v>20</v>
      </c>
      <c r="I1657">
        <v>10</v>
      </c>
      <c r="J1657">
        <v>4</v>
      </c>
    </row>
    <row r="1658" spans="1:10">
      <c r="A1658" s="112" t="str">
        <f>COL_SIZES[[#This Row],[datatype]]&amp;"_"&amp;COL_SIZES[[#This Row],[column_prec]]&amp;"_"&amp;COL_SIZES[[#This Row],[col_len]]</f>
        <v>varchar_0_255</v>
      </c>
      <c r="B165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58" s="113">
        <f>VLOOKUP(A1658,DBMS_TYPE_SIZES[],2,FALSE)</f>
        <v>255</v>
      </c>
      <c r="D1658" s="113">
        <f>VLOOKUP(A1658,DBMS_TYPE_SIZES[],3,FALSE)</f>
        <v>255</v>
      </c>
      <c r="E1658" s="114">
        <f>VLOOKUP(A1658,DBMS_TYPE_SIZES[],4,FALSE)</f>
        <v>257</v>
      </c>
      <c r="F1658" t="s">
        <v>191</v>
      </c>
      <c r="G1658" t="s">
        <v>936</v>
      </c>
      <c r="H1658" t="s">
        <v>92</v>
      </c>
      <c r="I1658">
        <v>0</v>
      </c>
      <c r="J1658">
        <v>255</v>
      </c>
    </row>
    <row r="1659" spans="1:10">
      <c r="A1659" s="112" t="str">
        <f>COL_SIZES[[#This Row],[datatype]]&amp;"_"&amp;COL_SIZES[[#This Row],[column_prec]]&amp;"_"&amp;COL_SIZES[[#This Row],[col_len]]</f>
        <v>int_10_4</v>
      </c>
      <c r="B16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59" s="113">
        <f>VLOOKUP(A1659,DBMS_TYPE_SIZES[],2,FALSE)</f>
        <v>9</v>
      </c>
      <c r="D1659" s="113">
        <f>VLOOKUP(A1659,DBMS_TYPE_SIZES[],3,FALSE)</f>
        <v>4</v>
      </c>
      <c r="E1659" s="114">
        <f>VLOOKUP(A1659,DBMS_TYPE_SIZES[],4,FALSE)</f>
        <v>9</v>
      </c>
      <c r="F1659" t="s">
        <v>192</v>
      </c>
      <c r="G1659" t="s">
        <v>156</v>
      </c>
      <c r="H1659" t="s">
        <v>20</v>
      </c>
      <c r="I1659">
        <v>10</v>
      </c>
      <c r="J1659">
        <v>4</v>
      </c>
    </row>
    <row r="1660" spans="1:10">
      <c r="A1660" s="112" t="str">
        <f>COL_SIZES[[#This Row],[datatype]]&amp;"_"&amp;COL_SIZES[[#This Row],[column_prec]]&amp;"_"&amp;COL_SIZES[[#This Row],[col_len]]</f>
        <v>datetime_23_8</v>
      </c>
      <c r="B16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60" s="113">
        <f>VLOOKUP(A1660,DBMS_TYPE_SIZES[],2,FALSE)</f>
        <v>7</v>
      </c>
      <c r="D1660" s="113">
        <f>VLOOKUP(A1660,DBMS_TYPE_SIZES[],3,FALSE)</f>
        <v>8</v>
      </c>
      <c r="E1660" s="114">
        <f>VLOOKUP(A1660,DBMS_TYPE_SIZES[],4,FALSE)</f>
        <v>10</v>
      </c>
      <c r="F1660" t="s">
        <v>192</v>
      </c>
      <c r="G1660" t="s">
        <v>679</v>
      </c>
      <c r="H1660" t="s">
        <v>22</v>
      </c>
      <c r="I1660">
        <v>23</v>
      </c>
      <c r="J1660">
        <v>8</v>
      </c>
    </row>
    <row r="1661" spans="1:10">
      <c r="A1661" s="112" t="str">
        <f>COL_SIZES[[#This Row],[datatype]]&amp;"_"&amp;COL_SIZES[[#This Row],[column_prec]]&amp;"_"&amp;COL_SIZES[[#This Row],[col_len]]</f>
        <v>int_10_4</v>
      </c>
      <c r="B16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1" s="113">
        <f>VLOOKUP(A1661,DBMS_TYPE_SIZES[],2,FALSE)</f>
        <v>9</v>
      </c>
      <c r="D1661" s="113">
        <f>VLOOKUP(A1661,DBMS_TYPE_SIZES[],3,FALSE)</f>
        <v>4</v>
      </c>
      <c r="E1661" s="114">
        <f>VLOOKUP(A1661,DBMS_TYPE_SIZES[],4,FALSE)</f>
        <v>9</v>
      </c>
      <c r="F1661" t="s">
        <v>192</v>
      </c>
      <c r="G1661" t="s">
        <v>802</v>
      </c>
      <c r="H1661" t="s">
        <v>20</v>
      </c>
      <c r="I1661">
        <v>10</v>
      </c>
      <c r="J1661">
        <v>4</v>
      </c>
    </row>
    <row r="1662" spans="1:10">
      <c r="A1662" s="112" t="str">
        <f>COL_SIZES[[#This Row],[datatype]]&amp;"_"&amp;COL_SIZES[[#This Row],[column_prec]]&amp;"_"&amp;COL_SIZES[[#This Row],[col_len]]</f>
        <v>int_10_4</v>
      </c>
      <c r="B16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2" s="113">
        <f>VLOOKUP(A1662,DBMS_TYPE_SIZES[],2,FALSE)</f>
        <v>9</v>
      </c>
      <c r="D1662" s="113">
        <f>VLOOKUP(A1662,DBMS_TYPE_SIZES[],3,FALSE)</f>
        <v>4</v>
      </c>
      <c r="E1662" s="114">
        <f>VLOOKUP(A1662,DBMS_TYPE_SIZES[],4,FALSE)</f>
        <v>9</v>
      </c>
      <c r="F1662" t="s">
        <v>192</v>
      </c>
      <c r="G1662" t="s">
        <v>154</v>
      </c>
      <c r="H1662" t="s">
        <v>20</v>
      </c>
      <c r="I1662">
        <v>10</v>
      </c>
      <c r="J1662">
        <v>4</v>
      </c>
    </row>
    <row r="1663" spans="1:10">
      <c r="A1663" s="112" t="str">
        <f>COL_SIZES[[#This Row],[datatype]]&amp;"_"&amp;COL_SIZES[[#This Row],[column_prec]]&amp;"_"&amp;COL_SIZES[[#This Row],[col_len]]</f>
        <v>int_10_4</v>
      </c>
      <c r="B16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3" s="113">
        <f>VLOOKUP(A1663,DBMS_TYPE_SIZES[],2,FALSE)</f>
        <v>9</v>
      </c>
      <c r="D1663" s="113">
        <f>VLOOKUP(A1663,DBMS_TYPE_SIZES[],3,FALSE)</f>
        <v>4</v>
      </c>
      <c r="E1663" s="114">
        <f>VLOOKUP(A1663,DBMS_TYPE_SIZES[],4,FALSE)</f>
        <v>9</v>
      </c>
      <c r="F1663" t="s">
        <v>192</v>
      </c>
      <c r="G1663" t="s">
        <v>89</v>
      </c>
      <c r="H1663" t="s">
        <v>20</v>
      </c>
      <c r="I1663">
        <v>10</v>
      </c>
      <c r="J1663">
        <v>4</v>
      </c>
    </row>
    <row r="1664" spans="1:10">
      <c r="A1664" s="112" t="str">
        <f>COL_SIZES[[#This Row],[datatype]]&amp;"_"&amp;COL_SIZES[[#This Row],[column_prec]]&amp;"_"&amp;COL_SIZES[[#This Row],[col_len]]</f>
        <v>datetime_23_8</v>
      </c>
      <c r="B166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64" s="113">
        <f>VLOOKUP(A1664,DBMS_TYPE_SIZES[],2,FALSE)</f>
        <v>7</v>
      </c>
      <c r="D1664" s="113">
        <f>VLOOKUP(A1664,DBMS_TYPE_SIZES[],3,FALSE)</f>
        <v>8</v>
      </c>
      <c r="E1664" s="114">
        <f>VLOOKUP(A1664,DBMS_TYPE_SIZES[],4,FALSE)</f>
        <v>10</v>
      </c>
      <c r="F1664" t="s">
        <v>192</v>
      </c>
      <c r="G1664" t="s">
        <v>928</v>
      </c>
      <c r="H1664" t="s">
        <v>22</v>
      </c>
      <c r="I1664">
        <v>23</v>
      </c>
      <c r="J1664">
        <v>8</v>
      </c>
    </row>
    <row r="1665" spans="1:10">
      <c r="A1665" s="112" t="str">
        <f>COL_SIZES[[#This Row],[datatype]]&amp;"_"&amp;COL_SIZES[[#This Row],[column_prec]]&amp;"_"&amp;COL_SIZES[[#This Row],[col_len]]</f>
        <v>int_10_4</v>
      </c>
      <c r="B16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5" s="113">
        <f>VLOOKUP(A1665,DBMS_TYPE_SIZES[],2,FALSE)</f>
        <v>9</v>
      </c>
      <c r="D1665" s="113">
        <f>VLOOKUP(A1665,DBMS_TYPE_SIZES[],3,FALSE)</f>
        <v>4</v>
      </c>
      <c r="E1665" s="114">
        <f>VLOOKUP(A1665,DBMS_TYPE_SIZES[],4,FALSE)</f>
        <v>9</v>
      </c>
      <c r="F1665" t="s">
        <v>192</v>
      </c>
      <c r="G1665" t="s">
        <v>929</v>
      </c>
      <c r="H1665" t="s">
        <v>20</v>
      </c>
      <c r="I1665">
        <v>10</v>
      </c>
      <c r="J1665">
        <v>4</v>
      </c>
    </row>
    <row r="1666" spans="1:10">
      <c r="A1666" s="112" t="str">
        <f>COL_SIZES[[#This Row],[datatype]]&amp;"_"&amp;COL_SIZES[[#This Row],[column_prec]]&amp;"_"&amp;COL_SIZES[[#This Row],[col_len]]</f>
        <v>int_10_4</v>
      </c>
      <c r="B16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6" s="113">
        <f>VLOOKUP(A1666,DBMS_TYPE_SIZES[],2,FALSE)</f>
        <v>9</v>
      </c>
      <c r="D1666" s="113">
        <f>VLOOKUP(A1666,DBMS_TYPE_SIZES[],3,FALSE)</f>
        <v>4</v>
      </c>
      <c r="E1666" s="114">
        <f>VLOOKUP(A1666,DBMS_TYPE_SIZES[],4,FALSE)</f>
        <v>9</v>
      </c>
      <c r="F1666" t="s">
        <v>192</v>
      </c>
      <c r="G1666" t="s">
        <v>224</v>
      </c>
      <c r="H1666" t="s">
        <v>20</v>
      </c>
      <c r="I1666">
        <v>10</v>
      </c>
      <c r="J1666">
        <v>4</v>
      </c>
    </row>
    <row r="1667" spans="1:10">
      <c r="A1667" s="112" t="str">
        <f>COL_SIZES[[#This Row],[datatype]]&amp;"_"&amp;COL_SIZES[[#This Row],[column_prec]]&amp;"_"&amp;COL_SIZES[[#This Row],[col_len]]</f>
        <v>int_10_4</v>
      </c>
      <c r="B16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7" s="113">
        <f>VLOOKUP(A1667,DBMS_TYPE_SIZES[],2,FALSE)</f>
        <v>9</v>
      </c>
      <c r="D1667" s="113">
        <f>VLOOKUP(A1667,DBMS_TYPE_SIZES[],3,FALSE)</f>
        <v>4</v>
      </c>
      <c r="E1667" s="114">
        <f>VLOOKUP(A1667,DBMS_TYPE_SIZES[],4,FALSE)</f>
        <v>9</v>
      </c>
      <c r="F1667" t="s">
        <v>192</v>
      </c>
      <c r="G1667" t="s">
        <v>930</v>
      </c>
      <c r="H1667" t="s">
        <v>20</v>
      </c>
      <c r="I1667">
        <v>10</v>
      </c>
      <c r="J1667">
        <v>4</v>
      </c>
    </row>
    <row r="1668" spans="1:10">
      <c r="A1668" s="112" t="str">
        <f>COL_SIZES[[#This Row],[datatype]]&amp;"_"&amp;COL_SIZES[[#This Row],[column_prec]]&amp;"_"&amp;COL_SIZES[[#This Row],[col_len]]</f>
        <v>int_10_4</v>
      </c>
      <c r="B16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8" s="113">
        <f>VLOOKUP(A1668,DBMS_TYPE_SIZES[],2,FALSE)</f>
        <v>9</v>
      </c>
      <c r="D1668" s="113">
        <f>VLOOKUP(A1668,DBMS_TYPE_SIZES[],3,FALSE)</f>
        <v>4</v>
      </c>
      <c r="E1668" s="114">
        <f>VLOOKUP(A1668,DBMS_TYPE_SIZES[],4,FALSE)</f>
        <v>9</v>
      </c>
      <c r="F1668" t="s">
        <v>192</v>
      </c>
      <c r="G1668" t="s">
        <v>803</v>
      </c>
      <c r="H1668" t="s">
        <v>20</v>
      </c>
      <c r="I1668">
        <v>10</v>
      </c>
      <c r="J1668">
        <v>4</v>
      </c>
    </row>
    <row r="1669" spans="1:10">
      <c r="A1669" s="112" t="str">
        <f>COL_SIZES[[#This Row],[datatype]]&amp;"_"&amp;COL_SIZES[[#This Row],[column_prec]]&amp;"_"&amp;COL_SIZES[[#This Row],[col_len]]</f>
        <v>int_10_4</v>
      </c>
      <c r="B16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69" s="113">
        <f>VLOOKUP(A1669,DBMS_TYPE_SIZES[],2,FALSE)</f>
        <v>9</v>
      </c>
      <c r="D1669" s="113">
        <f>VLOOKUP(A1669,DBMS_TYPE_SIZES[],3,FALSE)</f>
        <v>4</v>
      </c>
      <c r="E1669" s="114">
        <f>VLOOKUP(A1669,DBMS_TYPE_SIZES[],4,FALSE)</f>
        <v>9</v>
      </c>
      <c r="F1669" t="s">
        <v>192</v>
      </c>
      <c r="G1669" t="s">
        <v>804</v>
      </c>
      <c r="H1669" t="s">
        <v>20</v>
      </c>
      <c r="I1669">
        <v>10</v>
      </c>
      <c r="J1669">
        <v>4</v>
      </c>
    </row>
    <row r="1670" spans="1:10">
      <c r="A1670" s="112" t="str">
        <f>COL_SIZES[[#This Row],[datatype]]&amp;"_"&amp;COL_SIZES[[#This Row],[column_prec]]&amp;"_"&amp;COL_SIZES[[#This Row],[col_len]]</f>
        <v>int_10_4</v>
      </c>
      <c r="B16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0" s="113">
        <f>VLOOKUP(A1670,DBMS_TYPE_SIZES[],2,FALSE)</f>
        <v>9</v>
      </c>
      <c r="D1670" s="113">
        <f>VLOOKUP(A1670,DBMS_TYPE_SIZES[],3,FALSE)</f>
        <v>4</v>
      </c>
      <c r="E1670" s="114">
        <f>VLOOKUP(A1670,DBMS_TYPE_SIZES[],4,FALSE)</f>
        <v>9</v>
      </c>
      <c r="F1670" t="s">
        <v>192</v>
      </c>
      <c r="G1670" t="s">
        <v>152</v>
      </c>
      <c r="H1670" t="s">
        <v>20</v>
      </c>
      <c r="I1670">
        <v>10</v>
      </c>
      <c r="J1670">
        <v>4</v>
      </c>
    </row>
    <row r="1671" spans="1:10">
      <c r="A1671" s="112" t="str">
        <f>COL_SIZES[[#This Row],[datatype]]&amp;"_"&amp;COL_SIZES[[#This Row],[column_prec]]&amp;"_"&amp;COL_SIZES[[#This Row],[col_len]]</f>
        <v>varchar_0_255</v>
      </c>
      <c r="B167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71" s="113">
        <f>VLOOKUP(A1671,DBMS_TYPE_SIZES[],2,FALSE)</f>
        <v>255</v>
      </c>
      <c r="D1671" s="113">
        <f>VLOOKUP(A1671,DBMS_TYPE_SIZES[],3,FALSE)</f>
        <v>255</v>
      </c>
      <c r="E1671" s="114">
        <f>VLOOKUP(A1671,DBMS_TYPE_SIZES[],4,FALSE)</f>
        <v>257</v>
      </c>
      <c r="F1671" t="s">
        <v>192</v>
      </c>
      <c r="G1671" t="s">
        <v>805</v>
      </c>
      <c r="H1671" t="s">
        <v>92</v>
      </c>
      <c r="I1671">
        <v>0</v>
      </c>
      <c r="J1671">
        <v>255</v>
      </c>
    </row>
    <row r="1672" spans="1:10">
      <c r="A1672" s="112" t="str">
        <f>COL_SIZES[[#This Row],[datatype]]&amp;"_"&amp;COL_SIZES[[#This Row],[column_prec]]&amp;"_"&amp;COL_SIZES[[#This Row],[col_len]]</f>
        <v>varchar_0_255</v>
      </c>
      <c r="B167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72" s="113">
        <f>VLOOKUP(A1672,DBMS_TYPE_SIZES[],2,FALSE)</f>
        <v>255</v>
      </c>
      <c r="D1672" s="113">
        <f>VLOOKUP(A1672,DBMS_TYPE_SIZES[],3,FALSE)</f>
        <v>255</v>
      </c>
      <c r="E1672" s="114">
        <f>VLOOKUP(A1672,DBMS_TYPE_SIZES[],4,FALSE)</f>
        <v>257</v>
      </c>
      <c r="F1672" t="s">
        <v>192</v>
      </c>
      <c r="G1672" t="s">
        <v>806</v>
      </c>
      <c r="H1672" t="s">
        <v>92</v>
      </c>
      <c r="I1672">
        <v>0</v>
      </c>
      <c r="J1672">
        <v>255</v>
      </c>
    </row>
    <row r="1673" spans="1:10">
      <c r="A1673" s="112" t="str">
        <f>COL_SIZES[[#This Row],[datatype]]&amp;"_"&amp;COL_SIZES[[#This Row],[column_prec]]&amp;"_"&amp;COL_SIZES[[#This Row],[col_len]]</f>
        <v>int_10_4</v>
      </c>
      <c r="B16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3" s="113">
        <f>VLOOKUP(A1673,DBMS_TYPE_SIZES[],2,FALSE)</f>
        <v>9</v>
      </c>
      <c r="D1673" s="113">
        <f>VLOOKUP(A1673,DBMS_TYPE_SIZES[],3,FALSE)</f>
        <v>4</v>
      </c>
      <c r="E1673" s="114">
        <f>VLOOKUP(A1673,DBMS_TYPE_SIZES[],4,FALSE)</f>
        <v>9</v>
      </c>
      <c r="F1673" t="s">
        <v>192</v>
      </c>
      <c r="G1673" t="s">
        <v>807</v>
      </c>
      <c r="H1673" t="s">
        <v>20</v>
      </c>
      <c r="I1673">
        <v>10</v>
      </c>
      <c r="J1673">
        <v>4</v>
      </c>
    </row>
    <row r="1674" spans="1:10">
      <c r="A1674" s="112" t="str">
        <f>COL_SIZES[[#This Row],[datatype]]&amp;"_"&amp;COL_SIZES[[#This Row],[column_prec]]&amp;"_"&amp;COL_SIZES[[#This Row],[col_len]]</f>
        <v>bigint_19_8</v>
      </c>
      <c r="B167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74" s="113">
        <f>VLOOKUP(A1674,DBMS_TYPE_SIZES[],2,FALSE)</f>
        <v>9</v>
      </c>
      <c r="D1674" s="113">
        <f>VLOOKUP(A1674,DBMS_TYPE_SIZES[],3,FALSE)</f>
        <v>8</v>
      </c>
      <c r="E1674" s="114">
        <f>VLOOKUP(A1674,DBMS_TYPE_SIZES[],4,FALSE)</f>
        <v>9</v>
      </c>
      <c r="F1674" t="s">
        <v>192</v>
      </c>
      <c r="G1674" t="s">
        <v>122</v>
      </c>
      <c r="H1674" t="s">
        <v>19</v>
      </c>
      <c r="I1674">
        <v>19</v>
      </c>
      <c r="J1674">
        <v>8</v>
      </c>
    </row>
    <row r="1675" spans="1:10">
      <c r="A1675" s="112" t="str">
        <f>COL_SIZES[[#This Row],[datatype]]&amp;"_"&amp;COL_SIZES[[#This Row],[column_prec]]&amp;"_"&amp;COL_SIZES[[#This Row],[col_len]]</f>
        <v>int_10_4</v>
      </c>
      <c r="B16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5" s="113">
        <f>VLOOKUP(A1675,DBMS_TYPE_SIZES[],2,FALSE)</f>
        <v>9</v>
      </c>
      <c r="D1675" s="113">
        <f>VLOOKUP(A1675,DBMS_TYPE_SIZES[],3,FALSE)</f>
        <v>4</v>
      </c>
      <c r="E1675" s="114">
        <f>VLOOKUP(A1675,DBMS_TYPE_SIZES[],4,FALSE)</f>
        <v>9</v>
      </c>
      <c r="F1675" t="s">
        <v>192</v>
      </c>
      <c r="G1675" t="s">
        <v>123</v>
      </c>
      <c r="H1675" t="s">
        <v>20</v>
      </c>
      <c r="I1675">
        <v>10</v>
      </c>
      <c r="J1675">
        <v>4</v>
      </c>
    </row>
    <row r="1676" spans="1:10">
      <c r="A1676" s="112" t="str">
        <f>COL_SIZES[[#This Row],[datatype]]&amp;"_"&amp;COL_SIZES[[#This Row],[column_prec]]&amp;"_"&amp;COL_SIZES[[#This Row],[col_len]]</f>
        <v>int_10_4</v>
      </c>
      <c r="B16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6" s="113">
        <f>VLOOKUP(A1676,DBMS_TYPE_SIZES[],2,FALSE)</f>
        <v>9</v>
      </c>
      <c r="D1676" s="113">
        <f>VLOOKUP(A1676,DBMS_TYPE_SIZES[],3,FALSE)</f>
        <v>4</v>
      </c>
      <c r="E1676" s="114">
        <f>VLOOKUP(A1676,DBMS_TYPE_SIZES[],4,FALSE)</f>
        <v>9</v>
      </c>
      <c r="F1676" t="s">
        <v>192</v>
      </c>
      <c r="G1676" t="s">
        <v>808</v>
      </c>
      <c r="H1676" t="s">
        <v>20</v>
      </c>
      <c r="I1676">
        <v>10</v>
      </c>
      <c r="J1676">
        <v>4</v>
      </c>
    </row>
    <row r="1677" spans="1:10">
      <c r="A1677" s="112" t="str">
        <f>COL_SIZES[[#This Row],[datatype]]&amp;"_"&amp;COL_SIZES[[#This Row],[column_prec]]&amp;"_"&amp;COL_SIZES[[#This Row],[col_len]]</f>
        <v>datetime_23_8</v>
      </c>
      <c r="B167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77" s="113">
        <f>VLOOKUP(A1677,DBMS_TYPE_SIZES[],2,FALSE)</f>
        <v>7</v>
      </c>
      <c r="D1677" s="113">
        <f>VLOOKUP(A1677,DBMS_TYPE_SIZES[],3,FALSE)</f>
        <v>8</v>
      </c>
      <c r="E1677" s="114">
        <f>VLOOKUP(A1677,DBMS_TYPE_SIZES[],4,FALSE)</f>
        <v>10</v>
      </c>
      <c r="F1677" t="s">
        <v>192</v>
      </c>
      <c r="G1677" t="s">
        <v>809</v>
      </c>
      <c r="H1677" t="s">
        <v>22</v>
      </c>
      <c r="I1677">
        <v>23</v>
      </c>
      <c r="J1677">
        <v>8</v>
      </c>
    </row>
    <row r="1678" spans="1:10">
      <c r="A1678" s="112" t="str">
        <f>COL_SIZES[[#This Row],[datatype]]&amp;"_"&amp;COL_SIZES[[#This Row],[column_prec]]&amp;"_"&amp;COL_SIZES[[#This Row],[col_len]]</f>
        <v>bigint_19_8</v>
      </c>
      <c r="B167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78" s="113">
        <f>VLOOKUP(A1678,DBMS_TYPE_SIZES[],2,FALSE)</f>
        <v>9</v>
      </c>
      <c r="D1678" s="113">
        <f>VLOOKUP(A1678,DBMS_TYPE_SIZES[],3,FALSE)</f>
        <v>8</v>
      </c>
      <c r="E1678" s="114">
        <f>VLOOKUP(A1678,DBMS_TYPE_SIZES[],4,FALSE)</f>
        <v>9</v>
      </c>
      <c r="F1678" t="s">
        <v>192</v>
      </c>
      <c r="G1678" t="s">
        <v>124</v>
      </c>
      <c r="H1678" t="s">
        <v>19</v>
      </c>
      <c r="I1678">
        <v>19</v>
      </c>
      <c r="J1678">
        <v>8</v>
      </c>
    </row>
    <row r="1679" spans="1:10">
      <c r="A1679" s="112" t="str">
        <f>COL_SIZES[[#This Row],[datatype]]&amp;"_"&amp;COL_SIZES[[#This Row],[column_prec]]&amp;"_"&amp;COL_SIZES[[#This Row],[col_len]]</f>
        <v>int_10_4</v>
      </c>
      <c r="B16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79" s="113">
        <f>VLOOKUP(A1679,DBMS_TYPE_SIZES[],2,FALSE)</f>
        <v>9</v>
      </c>
      <c r="D1679" s="113">
        <f>VLOOKUP(A1679,DBMS_TYPE_SIZES[],3,FALSE)</f>
        <v>4</v>
      </c>
      <c r="E1679" s="114">
        <f>VLOOKUP(A1679,DBMS_TYPE_SIZES[],4,FALSE)</f>
        <v>9</v>
      </c>
      <c r="F1679" t="s">
        <v>192</v>
      </c>
      <c r="G1679" t="s">
        <v>102</v>
      </c>
      <c r="H1679" t="s">
        <v>20</v>
      </c>
      <c r="I1679">
        <v>10</v>
      </c>
      <c r="J1679">
        <v>4</v>
      </c>
    </row>
    <row r="1680" spans="1:10">
      <c r="A1680" s="112" t="str">
        <f>COL_SIZES[[#This Row],[datatype]]&amp;"_"&amp;COL_SIZES[[#This Row],[column_prec]]&amp;"_"&amp;COL_SIZES[[#This Row],[col_len]]</f>
        <v>datetime_23_8</v>
      </c>
      <c r="B16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80" s="113">
        <f>VLOOKUP(A1680,DBMS_TYPE_SIZES[],2,FALSE)</f>
        <v>7</v>
      </c>
      <c r="D1680" s="113">
        <f>VLOOKUP(A1680,DBMS_TYPE_SIZES[],3,FALSE)</f>
        <v>8</v>
      </c>
      <c r="E1680" s="114">
        <f>VLOOKUP(A1680,DBMS_TYPE_SIZES[],4,FALSE)</f>
        <v>10</v>
      </c>
      <c r="F1680" t="s">
        <v>192</v>
      </c>
      <c r="G1680" t="s">
        <v>825</v>
      </c>
      <c r="H1680" t="s">
        <v>22</v>
      </c>
      <c r="I1680">
        <v>23</v>
      </c>
      <c r="J1680">
        <v>8</v>
      </c>
    </row>
    <row r="1681" spans="1:10">
      <c r="A1681" s="112" t="str">
        <f>COL_SIZES[[#This Row],[datatype]]&amp;"_"&amp;COL_SIZES[[#This Row],[column_prec]]&amp;"_"&amp;COL_SIZES[[#This Row],[col_len]]</f>
        <v>int_10_4</v>
      </c>
      <c r="B16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1" s="113">
        <f>VLOOKUP(A1681,DBMS_TYPE_SIZES[],2,FALSE)</f>
        <v>9</v>
      </c>
      <c r="D1681" s="113">
        <f>VLOOKUP(A1681,DBMS_TYPE_SIZES[],3,FALSE)</f>
        <v>4</v>
      </c>
      <c r="E1681" s="114">
        <f>VLOOKUP(A1681,DBMS_TYPE_SIZES[],4,FALSE)</f>
        <v>9</v>
      </c>
      <c r="F1681" t="s">
        <v>192</v>
      </c>
      <c r="G1681" t="s">
        <v>826</v>
      </c>
      <c r="H1681" t="s">
        <v>20</v>
      </c>
      <c r="I1681">
        <v>10</v>
      </c>
      <c r="J1681">
        <v>4</v>
      </c>
    </row>
    <row r="1682" spans="1:10">
      <c r="A1682" s="112" t="str">
        <f>COL_SIZES[[#This Row],[datatype]]&amp;"_"&amp;COL_SIZES[[#This Row],[column_prec]]&amp;"_"&amp;COL_SIZES[[#This Row],[col_len]]</f>
        <v>int_10_4</v>
      </c>
      <c r="B16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2" s="113">
        <f>VLOOKUP(A1682,DBMS_TYPE_SIZES[],2,FALSE)</f>
        <v>9</v>
      </c>
      <c r="D1682" s="113">
        <f>VLOOKUP(A1682,DBMS_TYPE_SIZES[],3,FALSE)</f>
        <v>4</v>
      </c>
      <c r="E1682" s="114">
        <f>VLOOKUP(A1682,DBMS_TYPE_SIZES[],4,FALSE)</f>
        <v>9</v>
      </c>
      <c r="F1682" t="s">
        <v>192</v>
      </c>
      <c r="G1682" t="s">
        <v>827</v>
      </c>
      <c r="H1682" t="s">
        <v>20</v>
      </c>
      <c r="I1682">
        <v>10</v>
      </c>
      <c r="J1682">
        <v>4</v>
      </c>
    </row>
    <row r="1683" spans="1:10">
      <c r="A1683" s="112" t="str">
        <f>COL_SIZES[[#This Row],[datatype]]&amp;"_"&amp;COL_SIZES[[#This Row],[column_prec]]&amp;"_"&amp;COL_SIZES[[#This Row],[col_len]]</f>
        <v>varchar_0_255</v>
      </c>
      <c r="B168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83" s="113">
        <f>VLOOKUP(A1683,DBMS_TYPE_SIZES[],2,FALSE)</f>
        <v>255</v>
      </c>
      <c r="D1683" s="113">
        <f>VLOOKUP(A1683,DBMS_TYPE_SIZES[],3,FALSE)</f>
        <v>255</v>
      </c>
      <c r="E1683" s="114">
        <f>VLOOKUP(A1683,DBMS_TYPE_SIZES[],4,FALSE)</f>
        <v>257</v>
      </c>
      <c r="F1683" t="s">
        <v>192</v>
      </c>
      <c r="G1683" t="s">
        <v>931</v>
      </c>
      <c r="H1683" t="s">
        <v>92</v>
      </c>
      <c r="I1683">
        <v>0</v>
      </c>
      <c r="J1683">
        <v>255</v>
      </c>
    </row>
    <row r="1684" spans="1:10">
      <c r="A1684" s="112" t="str">
        <f>COL_SIZES[[#This Row],[datatype]]&amp;"_"&amp;COL_SIZES[[#This Row],[column_prec]]&amp;"_"&amp;COL_SIZES[[#This Row],[col_len]]</f>
        <v>int_10_4</v>
      </c>
      <c r="B16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4" s="113">
        <f>VLOOKUP(A1684,DBMS_TYPE_SIZES[],2,FALSE)</f>
        <v>9</v>
      </c>
      <c r="D1684" s="113">
        <f>VLOOKUP(A1684,DBMS_TYPE_SIZES[],3,FALSE)</f>
        <v>4</v>
      </c>
      <c r="E1684" s="114">
        <f>VLOOKUP(A1684,DBMS_TYPE_SIZES[],4,FALSE)</f>
        <v>9</v>
      </c>
      <c r="F1684" t="s">
        <v>192</v>
      </c>
      <c r="G1684" t="s">
        <v>812</v>
      </c>
      <c r="H1684" t="s">
        <v>20</v>
      </c>
      <c r="I1684">
        <v>10</v>
      </c>
      <c r="J1684">
        <v>4</v>
      </c>
    </row>
    <row r="1685" spans="1:10">
      <c r="A1685" s="112" t="str">
        <f>COL_SIZES[[#This Row],[datatype]]&amp;"_"&amp;COL_SIZES[[#This Row],[column_prec]]&amp;"_"&amp;COL_SIZES[[#This Row],[col_len]]</f>
        <v>int_10_4</v>
      </c>
      <c r="B16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5" s="113">
        <f>VLOOKUP(A1685,DBMS_TYPE_SIZES[],2,FALSE)</f>
        <v>9</v>
      </c>
      <c r="D1685" s="113">
        <f>VLOOKUP(A1685,DBMS_TYPE_SIZES[],3,FALSE)</f>
        <v>4</v>
      </c>
      <c r="E1685" s="114">
        <f>VLOOKUP(A1685,DBMS_TYPE_SIZES[],4,FALSE)</f>
        <v>9</v>
      </c>
      <c r="F1685" t="s">
        <v>192</v>
      </c>
      <c r="G1685" t="s">
        <v>217</v>
      </c>
      <c r="H1685" t="s">
        <v>20</v>
      </c>
      <c r="I1685">
        <v>10</v>
      </c>
      <c r="J1685">
        <v>4</v>
      </c>
    </row>
    <row r="1686" spans="1:10">
      <c r="A1686" s="112" t="str">
        <f>COL_SIZES[[#This Row],[datatype]]&amp;"_"&amp;COL_SIZES[[#This Row],[column_prec]]&amp;"_"&amp;COL_SIZES[[#This Row],[col_len]]</f>
        <v>int_10_4</v>
      </c>
      <c r="B16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6" s="113">
        <f>VLOOKUP(A1686,DBMS_TYPE_SIZES[],2,FALSE)</f>
        <v>9</v>
      </c>
      <c r="D1686" s="113">
        <f>VLOOKUP(A1686,DBMS_TYPE_SIZES[],3,FALSE)</f>
        <v>4</v>
      </c>
      <c r="E1686" s="114">
        <f>VLOOKUP(A1686,DBMS_TYPE_SIZES[],4,FALSE)</f>
        <v>9</v>
      </c>
      <c r="F1686" t="s">
        <v>192</v>
      </c>
      <c r="G1686" t="s">
        <v>252</v>
      </c>
      <c r="H1686" t="s">
        <v>20</v>
      </c>
      <c r="I1686">
        <v>10</v>
      </c>
      <c r="J1686">
        <v>4</v>
      </c>
    </row>
    <row r="1687" spans="1:10">
      <c r="A1687" s="112" t="str">
        <f>COL_SIZES[[#This Row],[datatype]]&amp;"_"&amp;COL_SIZES[[#This Row],[column_prec]]&amp;"_"&amp;COL_SIZES[[#This Row],[col_len]]</f>
        <v>int_10_4</v>
      </c>
      <c r="B16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7" s="113">
        <f>VLOOKUP(A1687,DBMS_TYPE_SIZES[],2,FALSE)</f>
        <v>9</v>
      </c>
      <c r="D1687" s="113">
        <f>VLOOKUP(A1687,DBMS_TYPE_SIZES[],3,FALSE)</f>
        <v>4</v>
      </c>
      <c r="E1687" s="114">
        <f>VLOOKUP(A1687,DBMS_TYPE_SIZES[],4,FALSE)</f>
        <v>9</v>
      </c>
      <c r="F1687" t="s">
        <v>192</v>
      </c>
      <c r="G1687" t="s">
        <v>164</v>
      </c>
      <c r="H1687" t="s">
        <v>20</v>
      </c>
      <c r="I1687">
        <v>10</v>
      </c>
      <c r="J1687">
        <v>4</v>
      </c>
    </row>
    <row r="1688" spans="1:10">
      <c r="A1688" s="112" t="str">
        <f>COL_SIZES[[#This Row],[datatype]]&amp;"_"&amp;COL_SIZES[[#This Row],[column_prec]]&amp;"_"&amp;COL_SIZES[[#This Row],[col_len]]</f>
        <v>varchar_0_255</v>
      </c>
      <c r="B168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88" s="113">
        <f>VLOOKUP(A1688,DBMS_TYPE_SIZES[],2,FALSE)</f>
        <v>255</v>
      </c>
      <c r="D1688" s="113">
        <f>VLOOKUP(A1688,DBMS_TYPE_SIZES[],3,FALSE)</f>
        <v>255</v>
      </c>
      <c r="E1688" s="114">
        <f>VLOOKUP(A1688,DBMS_TYPE_SIZES[],4,FALSE)</f>
        <v>257</v>
      </c>
      <c r="F1688" t="s">
        <v>192</v>
      </c>
      <c r="G1688" t="s">
        <v>937</v>
      </c>
      <c r="H1688" t="s">
        <v>92</v>
      </c>
      <c r="I1688">
        <v>0</v>
      </c>
      <c r="J1688">
        <v>255</v>
      </c>
    </row>
    <row r="1689" spans="1:10">
      <c r="A1689" s="112" t="str">
        <f>COL_SIZES[[#This Row],[datatype]]&amp;"_"&amp;COL_SIZES[[#This Row],[column_prec]]&amp;"_"&amp;COL_SIZES[[#This Row],[col_len]]</f>
        <v>int_10_4</v>
      </c>
      <c r="B16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89" s="113">
        <f>VLOOKUP(A1689,DBMS_TYPE_SIZES[],2,FALSE)</f>
        <v>9</v>
      </c>
      <c r="D1689" s="113">
        <f>VLOOKUP(A1689,DBMS_TYPE_SIZES[],3,FALSE)</f>
        <v>4</v>
      </c>
      <c r="E1689" s="114">
        <f>VLOOKUP(A1689,DBMS_TYPE_SIZES[],4,FALSE)</f>
        <v>9</v>
      </c>
      <c r="F1689" t="s">
        <v>193</v>
      </c>
      <c r="G1689" t="s">
        <v>938</v>
      </c>
      <c r="H1689" t="s">
        <v>20</v>
      </c>
      <c r="I1689">
        <v>10</v>
      </c>
      <c r="J1689">
        <v>4</v>
      </c>
    </row>
    <row r="1690" spans="1:10">
      <c r="A1690" s="112" t="str">
        <f>COL_SIZES[[#This Row],[datatype]]&amp;"_"&amp;COL_SIZES[[#This Row],[column_prec]]&amp;"_"&amp;COL_SIZES[[#This Row],[col_len]]</f>
        <v>int_10_4</v>
      </c>
      <c r="B16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0" s="113">
        <f>VLOOKUP(A1690,DBMS_TYPE_SIZES[],2,FALSE)</f>
        <v>9</v>
      </c>
      <c r="D1690" s="113">
        <f>VLOOKUP(A1690,DBMS_TYPE_SIZES[],3,FALSE)</f>
        <v>4</v>
      </c>
      <c r="E1690" s="114">
        <f>VLOOKUP(A1690,DBMS_TYPE_SIZES[],4,FALSE)</f>
        <v>9</v>
      </c>
      <c r="F1690" t="s">
        <v>193</v>
      </c>
      <c r="G1690" t="s">
        <v>156</v>
      </c>
      <c r="H1690" t="s">
        <v>20</v>
      </c>
      <c r="I1690">
        <v>10</v>
      </c>
      <c r="J1690">
        <v>4</v>
      </c>
    </row>
    <row r="1691" spans="1:10">
      <c r="A1691" s="112" t="str">
        <f>COL_SIZES[[#This Row],[datatype]]&amp;"_"&amp;COL_SIZES[[#This Row],[column_prec]]&amp;"_"&amp;COL_SIZES[[#This Row],[col_len]]</f>
        <v>datetime_23_8</v>
      </c>
      <c r="B16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91" s="113">
        <f>VLOOKUP(A1691,DBMS_TYPE_SIZES[],2,FALSE)</f>
        <v>7</v>
      </c>
      <c r="D1691" s="113">
        <f>VLOOKUP(A1691,DBMS_TYPE_SIZES[],3,FALSE)</f>
        <v>8</v>
      </c>
      <c r="E1691" s="114">
        <f>VLOOKUP(A1691,DBMS_TYPE_SIZES[],4,FALSE)</f>
        <v>10</v>
      </c>
      <c r="F1691" t="s">
        <v>193</v>
      </c>
      <c r="G1691" t="s">
        <v>679</v>
      </c>
      <c r="H1691" t="s">
        <v>22</v>
      </c>
      <c r="I1691">
        <v>23</v>
      </c>
      <c r="J1691">
        <v>8</v>
      </c>
    </row>
    <row r="1692" spans="1:10">
      <c r="A1692" s="112" t="str">
        <f>COL_SIZES[[#This Row],[datatype]]&amp;"_"&amp;COL_SIZES[[#This Row],[column_prec]]&amp;"_"&amp;COL_SIZES[[#This Row],[col_len]]</f>
        <v>int_10_4</v>
      </c>
      <c r="B16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2" s="113">
        <f>VLOOKUP(A1692,DBMS_TYPE_SIZES[],2,FALSE)</f>
        <v>9</v>
      </c>
      <c r="D1692" s="113">
        <f>VLOOKUP(A1692,DBMS_TYPE_SIZES[],3,FALSE)</f>
        <v>4</v>
      </c>
      <c r="E1692" s="114">
        <f>VLOOKUP(A1692,DBMS_TYPE_SIZES[],4,FALSE)</f>
        <v>9</v>
      </c>
      <c r="F1692" t="s">
        <v>193</v>
      </c>
      <c r="G1692" t="s">
        <v>802</v>
      </c>
      <c r="H1692" t="s">
        <v>20</v>
      </c>
      <c r="I1692">
        <v>10</v>
      </c>
      <c r="J1692">
        <v>4</v>
      </c>
    </row>
    <row r="1693" spans="1:10">
      <c r="A1693" s="112" t="str">
        <f>COL_SIZES[[#This Row],[datatype]]&amp;"_"&amp;COL_SIZES[[#This Row],[column_prec]]&amp;"_"&amp;COL_SIZES[[#This Row],[col_len]]</f>
        <v>int_10_4</v>
      </c>
      <c r="B16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3" s="113">
        <f>VLOOKUP(A1693,DBMS_TYPE_SIZES[],2,FALSE)</f>
        <v>9</v>
      </c>
      <c r="D1693" s="113">
        <f>VLOOKUP(A1693,DBMS_TYPE_SIZES[],3,FALSE)</f>
        <v>4</v>
      </c>
      <c r="E1693" s="114">
        <f>VLOOKUP(A1693,DBMS_TYPE_SIZES[],4,FALSE)</f>
        <v>9</v>
      </c>
      <c r="F1693" t="s">
        <v>193</v>
      </c>
      <c r="G1693" t="s">
        <v>154</v>
      </c>
      <c r="H1693" t="s">
        <v>20</v>
      </c>
      <c r="I1693">
        <v>10</v>
      </c>
      <c r="J1693">
        <v>4</v>
      </c>
    </row>
    <row r="1694" spans="1:10">
      <c r="A1694" s="112" t="str">
        <f>COL_SIZES[[#This Row],[datatype]]&amp;"_"&amp;COL_SIZES[[#This Row],[column_prec]]&amp;"_"&amp;COL_SIZES[[#This Row],[col_len]]</f>
        <v>int_10_4</v>
      </c>
      <c r="B16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4" s="113">
        <f>VLOOKUP(A1694,DBMS_TYPE_SIZES[],2,FALSE)</f>
        <v>9</v>
      </c>
      <c r="D1694" s="113">
        <f>VLOOKUP(A1694,DBMS_TYPE_SIZES[],3,FALSE)</f>
        <v>4</v>
      </c>
      <c r="E1694" s="114">
        <f>VLOOKUP(A1694,DBMS_TYPE_SIZES[],4,FALSE)</f>
        <v>9</v>
      </c>
      <c r="F1694" t="s">
        <v>193</v>
      </c>
      <c r="G1694" t="s">
        <v>89</v>
      </c>
      <c r="H1694" t="s">
        <v>20</v>
      </c>
      <c r="I1694">
        <v>10</v>
      </c>
      <c r="J1694">
        <v>4</v>
      </c>
    </row>
    <row r="1695" spans="1:10">
      <c r="A1695" s="112" t="str">
        <f>COL_SIZES[[#This Row],[datatype]]&amp;"_"&amp;COL_SIZES[[#This Row],[column_prec]]&amp;"_"&amp;COL_SIZES[[#This Row],[col_len]]</f>
        <v>datetime_23_8</v>
      </c>
      <c r="B16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695" s="113">
        <f>VLOOKUP(A1695,DBMS_TYPE_SIZES[],2,FALSE)</f>
        <v>7</v>
      </c>
      <c r="D1695" s="113">
        <f>VLOOKUP(A1695,DBMS_TYPE_SIZES[],3,FALSE)</f>
        <v>8</v>
      </c>
      <c r="E1695" s="114">
        <f>VLOOKUP(A1695,DBMS_TYPE_SIZES[],4,FALSE)</f>
        <v>10</v>
      </c>
      <c r="F1695" t="s">
        <v>193</v>
      </c>
      <c r="G1695" t="s">
        <v>928</v>
      </c>
      <c r="H1695" t="s">
        <v>22</v>
      </c>
      <c r="I1695">
        <v>23</v>
      </c>
      <c r="J1695">
        <v>8</v>
      </c>
    </row>
    <row r="1696" spans="1:10">
      <c r="A1696" s="112" t="str">
        <f>COL_SIZES[[#This Row],[datatype]]&amp;"_"&amp;COL_SIZES[[#This Row],[column_prec]]&amp;"_"&amp;COL_SIZES[[#This Row],[col_len]]</f>
        <v>int_10_4</v>
      </c>
      <c r="B16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6" s="113">
        <f>VLOOKUP(A1696,DBMS_TYPE_SIZES[],2,FALSE)</f>
        <v>9</v>
      </c>
      <c r="D1696" s="113">
        <f>VLOOKUP(A1696,DBMS_TYPE_SIZES[],3,FALSE)</f>
        <v>4</v>
      </c>
      <c r="E1696" s="114">
        <f>VLOOKUP(A1696,DBMS_TYPE_SIZES[],4,FALSE)</f>
        <v>9</v>
      </c>
      <c r="F1696" t="s">
        <v>193</v>
      </c>
      <c r="G1696" t="s">
        <v>929</v>
      </c>
      <c r="H1696" t="s">
        <v>20</v>
      </c>
      <c r="I1696">
        <v>10</v>
      </c>
      <c r="J1696">
        <v>4</v>
      </c>
    </row>
    <row r="1697" spans="1:10">
      <c r="A1697" s="112" t="str">
        <f>COL_SIZES[[#This Row],[datatype]]&amp;"_"&amp;COL_SIZES[[#This Row],[column_prec]]&amp;"_"&amp;COL_SIZES[[#This Row],[col_len]]</f>
        <v>int_10_4</v>
      </c>
      <c r="B16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697" s="113">
        <f>VLOOKUP(A1697,DBMS_TYPE_SIZES[],2,FALSE)</f>
        <v>9</v>
      </c>
      <c r="D1697" s="113">
        <f>VLOOKUP(A1697,DBMS_TYPE_SIZES[],3,FALSE)</f>
        <v>4</v>
      </c>
      <c r="E1697" s="114">
        <f>VLOOKUP(A1697,DBMS_TYPE_SIZES[],4,FALSE)</f>
        <v>9</v>
      </c>
      <c r="F1697" t="s">
        <v>193</v>
      </c>
      <c r="G1697" t="s">
        <v>224</v>
      </c>
      <c r="H1697" t="s">
        <v>20</v>
      </c>
      <c r="I1697">
        <v>10</v>
      </c>
      <c r="J1697">
        <v>4</v>
      </c>
    </row>
    <row r="1698" spans="1:10">
      <c r="A1698" s="112" t="str">
        <f>COL_SIZES[[#This Row],[datatype]]&amp;"_"&amp;COL_SIZES[[#This Row],[column_prec]]&amp;"_"&amp;COL_SIZES[[#This Row],[col_len]]</f>
        <v>varchar_0_255</v>
      </c>
      <c r="B169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98" s="113">
        <f>VLOOKUP(A1698,DBMS_TYPE_SIZES[],2,FALSE)</f>
        <v>255</v>
      </c>
      <c r="D1698" s="113">
        <f>VLOOKUP(A1698,DBMS_TYPE_SIZES[],3,FALSE)</f>
        <v>255</v>
      </c>
      <c r="E1698" s="114">
        <f>VLOOKUP(A1698,DBMS_TYPE_SIZES[],4,FALSE)</f>
        <v>257</v>
      </c>
      <c r="F1698" t="s">
        <v>193</v>
      </c>
      <c r="G1698" t="s">
        <v>605</v>
      </c>
      <c r="H1698" t="s">
        <v>92</v>
      </c>
      <c r="I1698">
        <v>0</v>
      </c>
      <c r="J1698">
        <v>255</v>
      </c>
    </row>
    <row r="1699" spans="1:10">
      <c r="A1699" s="112" t="str">
        <f>COL_SIZES[[#This Row],[datatype]]&amp;"_"&amp;COL_SIZES[[#This Row],[column_prec]]&amp;"_"&amp;COL_SIZES[[#This Row],[col_len]]</f>
        <v>varchar_0_255</v>
      </c>
      <c r="B169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699" s="113">
        <f>VLOOKUP(A1699,DBMS_TYPE_SIZES[],2,FALSE)</f>
        <v>255</v>
      </c>
      <c r="D1699" s="113">
        <f>VLOOKUP(A1699,DBMS_TYPE_SIZES[],3,FALSE)</f>
        <v>255</v>
      </c>
      <c r="E1699" s="114">
        <f>VLOOKUP(A1699,DBMS_TYPE_SIZES[],4,FALSE)</f>
        <v>257</v>
      </c>
      <c r="F1699" t="s">
        <v>193</v>
      </c>
      <c r="G1699" t="s">
        <v>939</v>
      </c>
      <c r="H1699" t="s">
        <v>92</v>
      </c>
      <c r="I1699">
        <v>0</v>
      </c>
      <c r="J1699">
        <v>255</v>
      </c>
    </row>
    <row r="1700" spans="1:10">
      <c r="A1700" s="112" t="str">
        <f>COL_SIZES[[#This Row],[datatype]]&amp;"_"&amp;COL_SIZES[[#This Row],[column_prec]]&amp;"_"&amp;COL_SIZES[[#This Row],[col_len]]</f>
        <v>int_10_4</v>
      </c>
      <c r="B17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0" s="113">
        <f>VLOOKUP(A1700,DBMS_TYPE_SIZES[],2,FALSE)</f>
        <v>9</v>
      </c>
      <c r="D1700" s="113">
        <f>VLOOKUP(A1700,DBMS_TYPE_SIZES[],3,FALSE)</f>
        <v>4</v>
      </c>
      <c r="E1700" s="114">
        <f>VLOOKUP(A1700,DBMS_TYPE_SIZES[],4,FALSE)</f>
        <v>9</v>
      </c>
      <c r="F1700" t="s">
        <v>193</v>
      </c>
      <c r="G1700" t="s">
        <v>930</v>
      </c>
      <c r="H1700" t="s">
        <v>20</v>
      </c>
      <c r="I1700">
        <v>10</v>
      </c>
      <c r="J1700">
        <v>4</v>
      </c>
    </row>
    <row r="1701" spans="1:10">
      <c r="A1701" s="112" t="str">
        <f>COL_SIZES[[#This Row],[datatype]]&amp;"_"&amp;COL_SIZES[[#This Row],[column_prec]]&amp;"_"&amp;COL_SIZES[[#This Row],[col_len]]</f>
        <v>int_10_4</v>
      </c>
      <c r="B17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1" s="113">
        <f>VLOOKUP(A1701,DBMS_TYPE_SIZES[],2,FALSE)</f>
        <v>9</v>
      </c>
      <c r="D1701" s="113">
        <f>VLOOKUP(A1701,DBMS_TYPE_SIZES[],3,FALSE)</f>
        <v>4</v>
      </c>
      <c r="E1701" s="114">
        <f>VLOOKUP(A1701,DBMS_TYPE_SIZES[],4,FALSE)</f>
        <v>9</v>
      </c>
      <c r="F1701" t="s">
        <v>193</v>
      </c>
      <c r="G1701" t="s">
        <v>803</v>
      </c>
      <c r="H1701" t="s">
        <v>20</v>
      </c>
      <c r="I1701">
        <v>10</v>
      </c>
      <c r="J1701">
        <v>4</v>
      </c>
    </row>
    <row r="1702" spans="1:10">
      <c r="A1702" s="112" t="str">
        <f>COL_SIZES[[#This Row],[datatype]]&amp;"_"&amp;COL_SIZES[[#This Row],[column_prec]]&amp;"_"&amp;COL_SIZES[[#This Row],[col_len]]</f>
        <v>int_10_4</v>
      </c>
      <c r="B17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2" s="113">
        <f>VLOOKUP(A1702,DBMS_TYPE_SIZES[],2,FALSE)</f>
        <v>9</v>
      </c>
      <c r="D1702" s="113">
        <f>VLOOKUP(A1702,DBMS_TYPE_SIZES[],3,FALSE)</f>
        <v>4</v>
      </c>
      <c r="E1702" s="114">
        <f>VLOOKUP(A1702,DBMS_TYPE_SIZES[],4,FALSE)</f>
        <v>9</v>
      </c>
      <c r="F1702" t="s">
        <v>193</v>
      </c>
      <c r="G1702" t="s">
        <v>804</v>
      </c>
      <c r="H1702" t="s">
        <v>20</v>
      </c>
      <c r="I1702">
        <v>10</v>
      </c>
      <c r="J1702">
        <v>4</v>
      </c>
    </row>
    <row r="1703" spans="1:10">
      <c r="A1703" s="112" t="str">
        <f>COL_SIZES[[#This Row],[datatype]]&amp;"_"&amp;COL_SIZES[[#This Row],[column_prec]]&amp;"_"&amp;COL_SIZES[[#This Row],[col_len]]</f>
        <v>int_10_4</v>
      </c>
      <c r="B17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3" s="113">
        <f>VLOOKUP(A1703,DBMS_TYPE_SIZES[],2,FALSE)</f>
        <v>9</v>
      </c>
      <c r="D1703" s="113">
        <f>VLOOKUP(A1703,DBMS_TYPE_SIZES[],3,FALSE)</f>
        <v>4</v>
      </c>
      <c r="E1703" s="114">
        <f>VLOOKUP(A1703,DBMS_TYPE_SIZES[],4,FALSE)</f>
        <v>9</v>
      </c>
      <c r="F1703" t="s">
        <v>193</v>
      </c>
      <c r="G1703" t="s">
        <v>152</v>
      </c>
      <c r="H1703" t="s">
        <v>20</v>
      </c>
      <c r="I1703">
        <v>10</v>
      </c>
      <c r="J1703">
        <v>4</v>
      </c>
    </row>
    <row r="1704" spans="1:10">
      <c r="A1704" s="112" t="str">
        <f>COL_SIZES[[#This Row],[datatype]]&amp;"_"&amp;COL_SIZES[[#This Row],[column_prec]]&amp;"_"&amp;COL_SIZES[[#This Row],[col_len]]</f>
        <v>varchar_0_255</v>
      </c>
      <c r="B170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04" s="113">
        <f>VLOOKUP(A1704,DBMS_TYPE_SIZES[],2,FALSE)</f>
        <v>255</v>
      </c>
      <c r="D1704" s="113">
        <f>VLOOKUP(A1704,DBMS_TYPE_SIZES[],3,FALSE)</f>
        <v>255</v>
      </c>
      <c r="E1704" s="114">
        <f>VLOOKUP(A1704,DBMS_TYPE_SIZES[],4,FALSE)</f>
        <v>257</v>
      </c>
      <c r="F1704" t="s">
        <v>193</v>
      </c>
      <c r="G1704" t="s">
        <v>805</v>
      </c>
      <c r="H1704" t="s">
        <v>92</v>
      </c>
      <c r="I1704">
        <v>0</v>
      </c>
      <c r="J1704">
        <v>255</v>
      </c>
    </row>
    <row r="1705" spans="1:10">
      <c r="A1705" s="112" t="str">
        <f>COL_SIZES[[#This Row],[datatype]]&amp;"_"&amp;COL_SIZES[[#This Row],[column_prec]]&amp;"_"&amp;COL_SIZES[[#This Row],[col_len]]</f>
        <v>varchar_0_255</v>
      </c>
      <c r="B17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05" s="113">
        <f>VLOOKUP(A1705,DBMS_TYPE_SIZES[],2,FALSE)</f>
        <v>255</v>
      </c>
      <c r="D1705" s="113">
        <f>VLOOKUP(A1705,DBMS_TYPE_SIZES[],3,FALSE)</f>
        <v>255</v>
      </c>
      <c r="E1705" s="114">
        <f>VLOOKUP(A1705,DBMS_TYPE_SIZES[],4,FALSE)</f>
        <v>257</v>
      </c>
      <c r="F1705" t="s">
        <v>193</v>
      </c>
      <c r="G1705" t="s">
        <v>806</v>
      </c>
      <c r="H1705" t="s">
        <v>92</v>
      </c>
      <c r="I1705">
        <v>0</v>
      </c>
      <c r="J1705">
        <v>255</v>
      </c>
    </row>
    <row r="1706" spans="1:10">
      <c r="A1706" s="112" t="str">
        <f>COL_SIZES[[#This Row],[datatype]]&amp;"_"&amp;COL_SIZES[[#This Row],[column_prec]]&amp;"_"&amp;COL_SIZES[[#This Row],[col_len]]</f>
        <v>int_10_4</v>
      </c>
      <c r="B17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6" s="113">
        <f>VLOOKUP(A1706,DBMS_TYPE_SIZES[],2,FALSE)</f>
        <v>9</v>
      </c>
      <c r="D1706" s="113">
        <f>VLOOKUP(A1706,DBMS_TYPE_SIZES[],3,FALSE)</f>
        <v>4</v>
      </c>
      <c r="E1706" s="114">
        <f>VLOOKUP(A1706,DBMS_TYPE_SIZES[],4,FALSE)</f>
        <v>9</v>
      </c>
      <c r="F1706" t="s">
        <v>193</v>
      </c>
      <c r="G1706" t="s">
        <v>807</v>
      </c>
      <c r="H1706" t="s">
        <v>20</v>
      </c>
      <c r="I1706">
        <v>10</v>
      </c>
      <c r="J1706">
        <v>4</v>
      </c>
    </row>
    <row r="1707" spans="1:10">
      <c r="A1707" s="112" t="str">
        <f>COL_SIZES[[#This Row],[datatype]]&amp;"_"&amp;COL_SIZES[[#This Row],[column_prec]]&amp;"_"&amp;COL_SIZES[[#This Row],[col_len]]</f>
        <v>bigint_19_8</v>
      </c>
      <c r="B170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07" s="113">
        <f>VLOOKUP(A1707,DBMS_TYPE_SIZES[],2,FALSE)</f>
        <v>9</v>
      </c>
      <c r="D1707" s="113">
        <f>VLOOKUP(A1707,DBMS_TYPE_SIZES[],3,FALSE)</f>
        <v>8</v>
      </c>
      <c r="E1707" s="114">
        <f>VLOOKUP(A1707,DBMS_TYPE_SIZES[],4,FALSE)</f>
        <v>9</v>
      </c>
      <c r="F1707" t="s">
        <v>193</v>
      </c>
      <c r="G1707" t="s">
        <v>122</v>
      </c>
      <c r="H1707" t="s">
        <v>19</v>
      </c>
      <c r="I1707">
        <v>19</v>
      </c>
      <c r="J1707">
        <v>8</v>
      </c>
    </row>
    <row r="1708" spans="1:10">
      <c r="A1708" s="112" t="str">
        <f>COL_SIZES[[#This Row],[datatype]]&amp;"_"&amp;COL_SIZES[[#This Row],[column_prec]]&amp;"_"&amp;COL_SIZES[[#This Row],[col_len]]</f>
        <v>int_10_4</v>
      </c>
      <c r="B17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8" s="113">
        <f>VLOOKUP(A1708,DBMS_TYPE_SIZES[],2,FALSE)</f>
        <v>9</v>
      </c>
      <c r="D1708" s="113">
        <f>VLOOKUP(A1708,DBMS_TYPE_SIZES[],3,FALSE)</f>
        <v>4</v>
      </c>
      <c r="E1708" s="114">
        <f>VLOOKUP(A1708,DBMS_TYPE_SIZES[],4,FALSE)</f>
        <v>9</v>
      </c>
      <c r="F1708" t="s">
        <v>193</v>
      </c>
      <c r="G1708" t="s">
        <v>123</v>
      </c>
      <c r="H1708" t="s">
        <v>20</v>
      </c>
      <c r="I1708">
        <v>10</v>
      </c>
      <c r="J1708">
        <v>4</v>
      </c>
    </row>
    <row r="1709" spans="1:10">
      <c r="A1709" s="112" t="str">
        <f>COL_SIZES[[#This Row],[datatype]]&amp;"_"&amp;COL_SIZES[[#This Row],[column_prec]]&amp;"_"&amp;COL_SIZES[[#This Row],[col_len]]</f>
        <v>int_10_4</v>
      </c>
      <c r="B17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09" s="113">
        <f>VLOOKUP(A1709,DBMS_TYPE_SIZES[],2,FALSE)</f>
        <v>9</v>
      </c>
      <c r="D1709" s="113">
        <f>VLOOKUP(A1709,DBMS_TYPE_SIZES[],3,FALSE)</f>
        <v>4</v>
      </c>
      <c r="E1709" s="114">
        <f>VLOOKUP(A1709,DBMS_TYPE_SIZES[],4,FALSE)</f>
        <v>9</v>
      </c>
      <c r="F1709" t="s">
        <v>193</v>
      </c>
      <c r="G1709" t="s">
        <v>808</v>
      </c>
      <c r="H1709" t="s">
        <v>20</v>
      </c>
      <c r="I1709">
        <v>10</v>
      </c>
      <c r="J1709">
        <v>4</v>
      </c>
    </row>
    <row r="1710" spans="1:10">
      <c r="A1710" s="112" t="str">
        <f>COL_SIZES[[#This Row],[datatype]]&amp;"_"&amp;COL_SIZES[[#This Row],[column_prec]]&amp;"_"&amp;COL_SIZES[[#This Row],[col_len]]</f>
        <v>datetime_23_8</v>
      </c>
      <c r="B171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10" s="113">
        <f>VLOOKUP(A1710,DBMS_TYPE_SIZES[],2,FALSE)</f>
        <v>7</v>
      </c>
      <c r="D1710" s="113">
        <f>VLOOKUP(A1710,DBMS_TYPE_SIZES[],3,FALSE)</f>
        <v>8</v>
      </c>
      <c r="E1710" s="114">
        <f>VLOOKUP(A1710,DBMS_TYPE_SIZES[],4,FALSE)</f>
        <v>10</v>
      </c>
      <c r="F1710" t="s">
        <v>193</v>
      </c>
      <c r="G1710" t="s">
        <v>809</v>
      </c>
      <c r="H1710" t="s">
        <v>22</v>
      </c>
      <c r="I1710">
        <v>23</v>
      </c>
      <c r="J1710">
        <v>8</v>
      </c>
    </row>
    <row r="1711" spans="1:10">
      <c r="A1711" s="112" t="str">
        <f>COL_SIZES[[#This Row],[datatype]]&amp;"_"&amp;COL_SIZES[[#This Row],[column_prec]]&amp;"_"&amp;COL_SIZES[[#This Row],[col_len]]</f>
        <v>bigint_19_8</v>
      </c>
      <c r="B171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11" s="113">
        <f>VLOOKUP(A1711,DBMS_TYPE_SIZES[],2,FALSE)</f>
        <v>9</v>
      </c>
      <c r="D1711" s="113">
        <f>VLOOKUP(A1711,DBMS_TYPE_SIZES[],3,FALSE)</f>
        <v>8</v>
      </c>
      <c r="E1711" s="114">
        <f>VLOOKUP(A1711,DBMS_TYPE_SIZES[],4,FALSE)</f>
        <v>9</v>
      </c>
      <c r="F1711" t="s">
        <v>193</v>
      </c>
      <c r="G1711" t="s">
        <v>124</v>
      </c>
      <c r="H1711" t="s">
        <v>19</v>
      </c>
      <c r="I1711">
        <v>19</v>
      </c>
      <c r="J1711">
        <v>8</v>
      </c>
    </row>
    <row r="1712" spans="1:10">
      <c r="A1712" s="112" t="str">
        <f>COL_SIZES[[#This Row],[datatype]]&amp;"_"&amp;COL_SIZES[[#This Row],[column_prec]]&amp;"_"&amp;COL_SIZES[[#This Row],[col_len]]</f>
        <v>int_10_4</v>
      </c>
      <c r="B17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2" s="113">
        <f>VLOOKUP(A1712,DBMS_TYPE_SIZES[],2,FALSE)</f>
        <v>9</v>
      </c>
      <c r="D1712" s="113">
        <f>VLOOKUP(A1712,DBMS_TYPE_SIZES[],3,FALSE)</f>
        <v>4</v>
      </c>
      <c r="E1712" s="114">
        <f>VLOOKUP(A1712,DBMS_TYPE_SIZES[],4,FALSE)</f>
        <v>9</v>
      </c>
      <c r="F1712" t="s">
        <v>193</v>
      </c>
      <c r="G1712" t="s">
        <v>102</v>
      </c>
      <c r="H1712" t="s">
        <v>20</v>
      </c>
      <c r="I1712">
        <v>10</v>
      </c>
      <c r="J1712">
        <v>4</v>
      </c>
    </row>
    <row r="1713" spans="1:10">
      <c r="A1713" s="112" t="str">
        <f>COL_SIZES[[#This Row],[datatype]]&amp;"_"&amp;COL_SIZES[[#This Row],[column_prec]]&amp;"_"&amp;COL_SIZES[[#This Row],[col_len]]</f>
        <v>datetime_23_8</v>
      </c>
      <c r="B17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13" s="113">
        <f>VLOOKUP(A1713,DBMS_TYPE_SIZES[],2,FALSE)</f>
        <v>7</v>
      </c>
      <c r="D1713" s="113">
        <f>VLOOKUP(A1713,DBMS_TYPE_SIZES[],3,FALSE)</f>
        <v>8</v>
      </c>
      <c r="E1713" s="114">
        <f>VLOOKUP(A1713,DBMS_TYPE_SIZES[],4,FALSE)</f>
        <v>10</v>
      </c>
      <c r="F1713" t="s">
        <v>193</v>
      </c>
      <c r="G1713" t="s">
        <v>825</v>
      </c>
      <c r="H1713" t="s">
        <v>22</v>
      </c>
      <c r="I1713">
        <v>23</v>
      </c>
      <c r="J1713">
        <v>8</v>
      </c>
    </row>
    <row r="1714" spans="1:10">
      <c r="A1714" s="112" t="str">
        <f>COL_SIZES[[#This Row],[datatype]]&amp;"_"&amp;COL_SIZES[[#This Row],[column_prec]]&amp;"_"&amp;COL_SIZES[[#This Row],[col_len]]</f>
        <v>int_10_4</v>
      </c>
      <c r="B17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4" s="113">
        <f>VLOOKUP(A1714,DBMS_TYPE_SIZES[],2,FALSE)</f>
        <v>9</v>
      </c>
      <c r="D1714" s="113">
        <f>VLOOKUP(A1714,DBMS_TYPE_SIZES[],3,FALSE)</f>
        <v>4</v>
      </c>
      <c r="E1714" s="114">
        <f>VLOOKUP(A1714,DBMS_TYPE_SIZES[],4,FALSE)</f>
        <v>9</v>
      </c>
      <c r="F1714" t="s">
        <v>193</v>
      </c>
      <c r="G1714" t="s">
        <v>826</v>
      </c>
      <c r="H1714" t="s">
        <v>20</v>
      </c>
      <c r="I1714">
        <v>10</v>
      </c>
      <c r="J1714">
        <v>4</v>
      </c>
    </row>
    <row r="1715" spans="1:10">
      <c r="A1715" s="112" t="str">
        <f>COL_SIZES[[#This Row],[datatype]]&amp;"_"&amp;COL_SIZES[[#This Row],[column_prec]]&amp;"_"&amp;COL_SIZES[[#This Row],[col_len]]</f>
        <v>int_10_4</v>
      </c>
      <c r="B17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5" s="113">
        <f>VLOOKUP(A1715,DBMS_TYPE_SIZES[],2,FALSE)</f>
        <v>9</v>
      </c>
      <c r="D1715" s="113">
        <f>VLOOKUP(A1715,DBMS_TYPE_SIZES[],3,FALSE)</f>
        <v>4</v>
      </c>
      <c r="E1715" s="114">
        <f>VLOOKUP(A1715,DBMS_TYPE_SIZES[],4,FALSE)</f>
        <v>9</v>
      </c>
      <c r="F1715" t="s">
        <v>193</v>
      </c>
      <c r="G1715" t="s">
        <v>827</v>
      </c>
      <c r="H1715" t="s">
        <v>20</v>
      </c>
      <c r="I1715">
        <v>10</v>
      </c>
      <c r="J1715">
        <v>4</v>
      </c>
    </row>
    <row r="1716" spans="1:10">
      <c r="A1716" s="112" t="str">
        <f>COL_SIZES[[#This Row],[datatype]]&amp;"_"&amp;COL_SIZES[[#This Row],[column_prec]]&amp;"_"&amp;COL_SIZES[[#This Row],[col_len]]</f>
        <v>varchar_0_255</v>
      </c>
      <c r="B171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16" s="113">
        <f>VLOOKUP(A1716,DBMS_TYPE_SIZES[],2,FALSE)</f>
        <v>255</v>
      </c>
      <c r="D1716" s="113">
        <f>VLOOKUP(A1716,DBMS_TYPE_SIZES[],3,FALSE)</f>
        <v>255</v>
      </c>
      <c r="E1716" s="114">
        <f>VLOOKUP(A1716,DBMS_TYPE_SIZES[],4,FALSE)</f>
        <v>257</v>
      </c>
      <c r="F1716" t="s">
        <v>193</v>
      </c>
      <c r="G1716" t="s">
        <v>931</v>
      </c>
      <c r="H1716" t="s">
        <v>92</v>
      </c>
      <c r="I1716">
        <v>0</v>
      </c>
      <c r="J1716">
        <v>255</v>
      </c>
    </row>
    <row r="1717" spans="1:10">
      <c r="A1717" s="112" t="str">
        <f>COL_SIZES[[#This Row],[datatype]]&amp;"_"&amp;COL_SIZES[[#This Row],[column_prec]]&amp;"_"&amp;COL_SIZES[[#This Row],[col_len]]</f>
        <v>int_10_4</v>
      </c>
      <c r="B17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7" s="113">
        <f>VLOOKUP(A1717,DBMS_TYPE_SIZES[],2,FALSE)</f>
        <v>9</v>
      </c>
      <c r="D1717" s="113">
        <f>VLOOKUP(A1717,DBMS_TYPE_SIZES[],3,FALSE)</f>
        <v>4</v>
      </c>
      <c r="E1717" s="114">
        <f>VLOOKUP(A1717,DBMS_TYPE_SIZES[],4,FALSE)</f>
        <v>9</v>
      </c>
      <c r="F1717" t="s">
        <v>193</v>
      </c>
      <c r="G1717" t="s">
        <v>812</v>
      </c>
      <c r="H1717" t="s">
        <v>20</v>
      </c>
      <c r="I1717">
        <v>10</v>
      </c>
      <c r="J1717">
        <v>4</v>
      </c>
    </row>
    <row r="1718" spans="1:10">
      <c r="A1718" s="112" t="str">
        <f>COL_SIZES[[#This Row],[datatype]]&amp;"_"&amp;COL_SIZES[[#This Row],[column_prec]]&amp;"_"&amp;COL_SIZES[[#This Row],[col_len]]</f>
        <v>int_10_4</v>
      </c>
      <c r="B17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8" s="113">
        <f>VLOOKUP(A1718,DBMS_TYPE_SIZES[],2,FALSE)</f>
        <v>9</v>
      </c>
      <c r="D1718" s="113">
        <f>VLOOKUP(A1718,DBMS_TYPE_SIZES[],3,FALSE)</f>
        <v>4</v>
      </c>
      <c r="E1718" s="114">
        <f>VLOOKUP(A1718,DBMS_TYPE_SIZES[],4,FALSE)</f>
        <v>9</v>
      </c>
      <c r="F1718" t="s">
        <v>193</v>
      </c>
      <c r="G1718" t="s">
        <v>217</v>
      </c>
      <c r="H1718" t="s">
        <v>20</v>
      </c>
      <c r="I1718">
        <v>10</v>
      </c>
      <c r="J1718">
        <v>4</v>
      </c>
    </row>
    <row r="1719" spans="1:10">
      <c r="A1719" s="112" t="str">
        <f>COL_SIZES[[#This Row],[datatype]]&amp;"_"&amp;COL_SIZES[[#This Row],[column_prec]]&amp;"_"&amp;COL_SIZES[[#This Row],[col_len]]</f>
        <v>int_10_4</v>
      </c>
      <c r="B17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19" s="113">
        <f>VLOOKUP(A1719,DBMS_TYPE_SIZES[],2,FALSE)</f>
        <v>9</v>
      </c>
      <c r="D1719" s="113">
        <f>VLOOKUP(A1719,DBMS_TYPE_SIZES[],3,FALSE)</f>
        <v>4</v>
      </c>
      <c r="E1719" s="114">
        <f>VLOOKUP(A1719,DBMS_TYPE_SIZES[],4,FALSE)</f>
        <v>9</v>
      </c>
      <c r="F1719" t="s">
        <v>193</v>
      </c>
      <c r="G1719" t="s">
        <v>815</v>
      </c>
      <c r="H1719" t="s">
        <v>20</v>
      </c>
      <c r="I1719">
        <v>10</v>
      </c>
      <c r="J1719">
        <v>4</v>
      </c>
    </row>
    <row r="1720" spans="1:10">
      <c r="A1720" s="112" t="str">
        <f>COL_SIZES[[#This Row],[datatype]]&amp;"_"&amp;COL_SIZES[[#This Row],[column_prec]]&amp;"_"&amp;COL_SIZES[[#This Row],[col_len]]</f>
        <v>int_10_4</v>
      </c>
      <c r="B17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0" s="113">
        <f>VLOOKUP(A1720,DBMS_TYPE_SIZES[],2,FALSE)</f>
        <v>9</v>
      </c>
      <c r="D1720" s="113">
        <f>VLOOKUP(A1720,DBMS_TYPE_SIZES[],3,FALSE)</f>
        <v>4</v>
      </c>
      <c r="E1720" s="114">
        <f>VLOOKUP(A1720,DBMS_TYPE_SIZES[],4,FALSE)</f>
        <v>9</v>
      </c>
      <c r="F1720" t="s">
        <v>193</v>
      </c>
      <c r="G1720" t="s">
        <v>164</v>
      </c>
      <c r="H1720" t="s">
        <v>20</v>
      </c>
      <c r="I1720">
        <v>10</v>
      </c>
      <c r="J1720">
        <v>4</v>
      </c>
    </row>
    <row r="1721" spans="1:10">
      <c r="A1721" s="112" t="str">
        <f>COL_SIZES[[#This Row],[datatype]]&amp;"_"&amp;COL_SIZES[[#This Row],[column_prec]]&amp;"_"&amp;COL_SIZES[[#This Row],[col_len]]</f>
        <v>int_10_4</v>
      </c>
      <c r="B17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1" s="113">
        <f>VLOOKUP(A1721,DBMS_TYPE_SIZES[],2,FALSE)</f>
        <v>9</v>
      </c>
      <c r="D1721" s="113">
        <f>VLOOKUP(A1721,DBMS_TYPE_SIZES[],3,FALSE)</f>
        <v>4</v>
      </c>
      <c r="E1721" s="114">
        <f>VLOOKUP(A1721,DBMS_TYPE_SIZES[],4,FALSE)</f>
        <v>9</v>
      </c>
      <c r="F1721" t="s">
        <v>194</v>
      </c>
      <c r="G1721" t="s">
        <v>156</v>
      </c>
      <c r="H1721" t="s">
        <v>20</v>
      </c>
      <c r="I1721">
        <v>10</v>
      </c>
      <c r="J1721">
        <v>4</v>
      </c>
    </row>
    <row r="1722" spans="1:10">
      <c r="A1722" s="112" t="str">
        <f>COL_SIZES[[#This Row],[datatype]]&amp;"_"&amp;COL_SIZES[[#This Row],[column_prec]]&amp;"_"&amp;COL_SIZES[[#This Row],[col_len]]</f>
        <v>datetime_23_8</v>
      </c>
      <c r="B172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22" s="113">
        <f>VLOOKUP(A1722,DBMS_TYPE_SIZES[],2,FALSE)</f>
        <v>7</v>
      </c>
      <c r="D1722" s="113">
        <f>VLOOKUP(A1722,DBMS_TYPE_SIZES[],3,FALSE)</f>
        <v>8</v>
      </c>
      <c r="E1722" s="114">
        <f>VLOOKUP(A1722,DBMS_TYPE_SIZES[],4,FALSE)</f>
        <v>10</v>
      </c>
      <c r="F1722" t="s">
        <v>194</v>
      </c>
      <c r="G1722" t="s">
        <v>679</v>
      </c>
      <c r="H1722" t="s">
        <v>22</v>
      </c>
      <c r="I1722">
        <v>23</v>
      </c>
      <c r="J1722">
        <v>8</v>
      </c>
    </row>
    <row r="1723" spans="1:10">
      <c r="A1723" s="112" t="str">
        <f>COL_SIZES[[#This Row],[datatype]]&amp;"_"&amp;COL_SIZES[[#This Row],[column_prec]]&amp;"_"&amp;COL_SIZES[[#This Row],[col_len]]</f>
        <v>int_10_4</v>
      </c>
      <c r="B17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3" s="113">
        <f>VLOOKUP(A1723,DBMS_TYPE_SIZES[],2,FALSE)</f>
        <v>9</v>
      </c>
      <c r="D1723" s="113">
        <f>VLOOKUP(A1723,DBMS_TYPE_SIZES[],3,FALSE)</f>
        <v>4</v>
      </c>
      <c r="E1723" s="114">
        <f>VLOOKUP(A1723,DBMS_TYPE_SIZES[],4,FALSE)</f>
        <v>9</v>
      </c>
      <c r="F1723" t="s">
        <v>194</v>
      </c>
      <c r="G1723" t="s">
        <v>802</v>
      </c>
      <c r="H1723" t="s">
        <v>20</v>
      </c>
      <c r="I1723">
        <v>10</v>
      </c>
      <c r="J1723">
        <v>4</v>
      </c>
    </row>
    <row r="1724" spans="1:10">
      <c r="A1724" s="112" t="str">
        <f>COL_SIZES[[#This Row],[datatype]]&amp;"_"&amp;COL_SIZES[[#This Row],[column_prec]]&amp;"_"&amp;COL_SIZES[[#This Row],[col_len]]</f>
        <v>int_10_4</v>
      </c>
      <c r="B17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4" s="113">
        <f>VLOOKUP(A1724,DBMS_TYPE_SIZES[],2,FALSE)</f>
        <v>9</v>
      </c>
      <c r="D1724" s="113">
        <f>VLOOKUP(A1724,DBMS_TYPE_SIZES[],3,FALSE)</f>
        <v>4</v>
      </c>
      <c r="E1724" s="114">
        <f>VLOOKUP(A1724,DBMS_TYPE_SIZES[],4,FALSE)</f>
        <v>9</v>
      </c>
      <c r="F1724" t="s">
        <v>194</v>
      </c>
      <c r="G1724" t="s">
        <v>154</v>
      </c>
      <c r="H1724" t="s">
        <v>20</v>
      </c>
      <c r="I1724">
        <v>10</v>
      </c>
      <c r="J1724">
        <v>4</v>
      </c>
    </row>
    <row r="1725" spans="1:10">
      <c r="A1725" s="112" t="str">
        <f>COL_SIZES[[#This Row],[datatype]]&amp;"_"&amp;COL_SIZES[[#This Row],[column_prec]]&amp;"_"&amp;COL_SIZES[[#This Row],[col_len]]</f>
        <v>int_10_4</v>
      </c>
      <c r="B17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5" s="113">
        <f>VLOOKUP(A1725,DBMS_TYPE_SIZES[],2,FALSE)</f>
        <v>9</v>
      </c>
      <c r="D1725" s="113">
        <f>VLOOKUP(A1725,DBMS_TYPE_SIZES[],3,FALSE)</f>
        <v>4</v>
      </c>
      <c r="E1725" s="114">
        <f>VLOOKUP(A1725,DBMS_TYPE_SIZES[],4,FALSE)</f>
        <v>9</v>
      </c>
      <c r="F1725" t="s">
        <v>194</v>
      </c>
      <c r="G1725" t="s">
        <v>89</v>
      </c>
      <c r="H1725" t="s">
        <v>20</v>
      </c>
      <c r="I1725">
        <v>10</v>
      </c>
      <c r="J1725">
        <v>4</v>
      </c>
    </row>
    <row r="1726" spans="1:10">
      <c r="A1726" s="112" t="str">
        <f>COL_SIZES[[#This Row],[datatype]]&amp;"_"&amp;COL_SIZES[[#This Row],[column_prec]]&amp;"_"&amp;COL_SIZES[[#This Row],[col_len]]</f>
        <v>datetime_23_8</v>
      </c>
      <c r="B17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26" s="113">
        <f>VLOOKUP(A1726,DBMS_TYPE_SIZES[],2,FALSE)</f>
        <v>7</v>
      </c>
      <c r="D1726" s="113">
        <f>VLOOKUP(A1726,DBMS_TYPE_SIZES[],3,FALSE)</f>
        <v>8</v>
      </c>
      <c r="E1726" s="114">
        <f>VLOOKUP(A1726,DBMS_TYPE_SIZES[],4,FALSE)</f>
        <v>10</v>
      </c>
      <c r="F1726" t="s">
        <v>194</v>
      </c>
      <c r="G1726" t="s">
        <v>928</v>
      </c>
      <c r="H1726" t="s">
        <v>22</v>
      </c>
      <c r="I1726">
        <v>23</v>
      </c>
      <c r="J1726">
        <v>8</v>
      </c>
    </row>
    <row r="1727" spans="1:10">
      <c r="A1727" s="112" t="str">
        <f>COL_SIZES[[#This Row],[datatype]]&amp;"_"&amp;COL_SIZES[[#This Row],[column_prec]]&amp;"_"&amp;COL_SIZES[[#This Row],[col_len]]</f>
        <v>int_10_4</v>
      </c>
      <c r="B17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7" s="113">
        <f>VLOOKUP(A1727,DBMS_TYPE_SIZES[],2,FALSE)</f>
        <v>9</v>
      </c>
      <c r="D1727" s="113">
        <f>VLOOKUP(A1727,DBMS_TYPE_SIZES[],3,FALSE)</f>
        <v>4</v>
      </c>
      <c r="E1727" s="114">
        <f>VLOOKUP(A1727,DBMS_TYPE_SIZES[],4,FALSE)</f>
        <v>9</v>
      </c>
      <c r="F1727" t="s">
        <v>194</v>
      </c>
      <c r="G1727" t="s">
        <v>929</v>
      </c>
      <c r="H1727" t="s">
        <v>20</v>
      </c>
      <c r="I1727">
        <v>10</v>
      </c>
      <c r="J1727">
        <v>4</v>
      </c>
    </row>
    <row r="1728" spans="1:10">
      <c r="A1728" s="112" t="str">
        <f>COL_SIZES[[#This Row],[datatype]]&amp;"_"&amp;COL_SIZES[[#This Row],[column_prec]]&amp;"_"&amp;COL_SIZES[[#This Row],[col_len]]</f>
        <v>int_10_4</v>
      </c>
      <c r="B17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28" s="113">
        <f>VLOOKUP(A1728,DBMS_TYPE_SIZES[],2,FALSE)</f>
        <v>9</v>
      </c>
      <c r="D1728" s="113">
        <f>VLOOKUP(A1728,DBMS_TYPE_SIZES[],3,FALSE)</f>
        <v>4</v>
      </c>
      <c r="E1728" s="114">
        <f>VLOOKUP(A1728,DBMS_TYPE_SIZES[],4,FALSE)</f>
        <v>9</v>
      </c>
      <c r="F1728" t="s">
        <v>194</v>
      </c>
      <c r="G1728" t="s">
        <v>224</v>
      </c>
      <c r="H1728" t="s">
        <v>20</v>
      </c>
      <c r="I1728">
        <v>10</v>
      </c>
      <c r="J1728">
        <v>4</v>
      </c>
    </row>
    <row r="1729" spans="1:10">
      <c r="A1729" s="112" t="str">
        <f>COL_SIZES[[#This Row],[datatype]]&amp;"_"&amp;COL_SIZES[[#This Row],[column_prec]]&amp;"_"&amp;COL_SIZES[[#This Row],[col_len]]</f>
        <v>varchar_0_255</v>
      </c>
      <c r="B17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29" s="113">
        <f>VLOOKUP(A1729,DBMS_TYPE_SIZES[],2,FALSE)</f>
        <v>255</v>
      </c>
      <c r="D1729" s="113">
        <f>VLOOKUP(A1729,DBMS_TYPE_SIZES[],3,FALSE)</f>
        <v>255</v>
      </c>
      <c r="E1729" s="114">
        <f>VLOOKUP(A1729,DBMS_TYPE_SIZES[],4,FALSE)</f>
        <v>257</v>
      </c>
      <c r="F1729" t="s">
        <v>194</v>
      </c>
      <c r="G1729" t="s">
        <v>605</v>
      </c>
      <c r="H1729" t="s">
        <v>92</v>
      </c>
      <c r="I1729">
        <v>0</v>
      </c>
      <c r="J1729">
        <v>255</v>
      </c>
    </row>
    <row r="1730" spans="1:10">
      <c r="A1730" s="112" t="str">
        <f>COL_SIZES[[#This Row],[datatype]]&amp;"_"&amp;COL_SIZES[[#This Row],[column_prec]]&amp;"_"&amp;COL_SIZES[[#This Row],[col_len]]</f>
        <v>varchar_0_255</v>
      </c>
      <c r="B173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30" s="113">
        <f>VLOOKUP(A1730,DBMS_TYPE_SIZES[],2,FALSE)</f>
        <v>255</v>
      </c>
      <c r="D1730" s="113">
        <f>VLOOKUP(A1730,DBMS_TYPE_SIZES[],3,FALSE)</f>
        <v>255</v>
      </c>
      <c r="E1730" s="114">
        <f>VLOOKUP(A1730,DBMS_TYPE_SIZES[],4,FALSE)</f>
        <v>257</v>
      </c>
      <c r="F1730" t="s">
        <v>194</v>
      </c>
      <c r="G1730" t="s">
        <v>939</v>
      </c>
      <c r="H1730" t="s">
        <v>92</v>
      </c>
      <c r="I1730">
        <v>0</v>
      </c>
      <c r="J1730">
        <v>255</v>
      </c>
    </row>
    <row r="1731" spans="1:10">
      <c r="A1731" s="112" t="str">
        <f>COL_SIZES[[#This Row],[datatype]]&amp;"_"&amp;COL_SIZES[[#This Row],[column_prec]]&amp;"_"&amp;COL_SIZES[[#This Row],[col_len]]</f>
        <v>int_10_4</v>
      </c>
      <c r="B17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1" s="113">
        <f>VLOOKUP(A1731,DBMS_TYPE_SIZES[],2,FALSE)</f>
        <v>9</v>
      </c>
      <c r="D1731" s="113">
        <f>VLOOKUP(A1731,DBMS_TYPE_SIZES[],3,FALSE)</f>
        <v>4</v>
      </c>
      <c r="E1731" s="114">
        <f>VLOOKUP(A1731,DBMS_TYPE_SIZES[],4,FALSE)</f>
        <v>9</v>
      </c>
      <c r="F1731" t="s">
        <v>194</v>
      </c>
      <c r="G1731" t="s">
        <v>930</v>
      </c>
      <c r="H1731" t="s">
        <v>20</v>
      </c>
      <c r="I1731">
        <v>10</v>
      </c>
      <c r="J1731">
        <v>4</v>
      </c>
    </row>
    <row r="1732" spans="1:10">
      <c r="A1732" s="112" t="str">
        <f>COL_SIZES[[#This Row],[datatype]]&amp;"_"&amp;COL_SIZES[[#This Row],[column_prec]]&amp;"_"&amp;COL_SIZES[[#This Row],[col_len]]</f>
        <v>int_10_4</v>
      </c>
      <c r="B17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2" s="113">
        <f>VLOOKUP(A1732,DBMS_TYPE_SIZES[],2,FALSE)</f>
        <v>9</v>
      </c>
      <c r="D1732" s="113">
        <f>VLOOKUP(A1732,DBMS_TYPE_SIZES[],3,FALSE)</f>
        <v>4</v>
      </c>
      <c r="E1732" s="114">
        <f>VLOOKUP(A1732,DBMS_TYPE_SIZES[],4,FALSE)</f>
        <v>9</v>
      </c>
      <c r="F1732" t="s">
        <v>194</v>
      </c>
      <c r="G1732" t="s">
        <v>803</v>
      </c>
      <c r="H1732" t="s">
        <v>20</v>
      </c>
      <c r="I1732">
        <v>10</v>
      </c>
      <c r="J1732">
        <v>4</v>
      </c>
    </row>
    <row r="1733" spans="1:10">
      <c r="A1733" s="112" t="str">
        <f>COL_SIZES[[#This Row],[datatype]]&amp;"_"&amp;COL_SIZES[[#This Row],[column_prec]]&amp;"_"&amp;COL_SIZES[[#This Row],[col_len]]</f>
        <v>int_10_4</v>
      </c>
      <c r="B17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3" s="113">
        <f>VLOOKUP(A1733,DBMS_TYPE_SIZES[],2,FALSE)</f>
        <v>9</v>
      </c>
      <c r="D1733" s="113">
        <f>VLOOKUP(A1733,DBMS_TYPE_SIZES[],3,FALSE)</f>
        <v>4</v>
      </c>
      <c r="E1733" s="114">
        <f>VLOOKUP(A1733,DBMS_TYPE_SIZES[],4,FALSE)</f>
        <v>9</v>
      </c>
      <c r="F1733" t="s">
        <v>194</v>
      </c>
      <c r="G1733" t="s">
        <v>804</v>
      </c>
      <c r="H1733" t="s">
        <v>20</v>
      </c>
      <c r="I1733">
        <v>10</v>
      </c>
      <c r="J1733">
        <v>4</v>
      </c>
    </row>
    <row r="1734" spans="1:10">
      <c r="A1734" s="112" t="str">
        <f>COL_SIZES[[#This Row],[datatype]]&amp;"_"&amp;COL_SIZES[[#This Row],[column_prec]]&amp;"_"&amp;COL_SIZES[[#This Row],[col_len]]</f>
        <v>int_10_4</v>
      </c>
      <c r="B17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4" s="113">
        <f>VLOOKUP(A1734,DBMS_TYPE_SIZES[],2,FALSE)</f>
        <v>9</v>
      </c>
      <c r="D1734" s="113">
        <f>VLOOKUP(A1734,DBMS_TYPE_SIZES[],3,FALSE)</f>
        <v>4</v>
      </c>
      <c r="E1734" s="114">
        <f>VLOOKUP(A1734,DBMS_TYPE_SIZES[],4,FALSE)</f>
        <v>9</v>
      </c>
      <c r="F1734" t="s">
        <v>194</v>
      </c>
      <c r="G1734" t="s">
        <v>152</v>
      </c>
      <c r="H1734" t="s">
        <v>20</v>
      </c>
      <c r="I1734">
        <v>10</v>
      </c>
      <c r="J1734">
        <v>4</v>
      </c>
    </row>
    <row r="1735" spans="1:10">
      <c r="A1735" s="112" t="str">
        <f>COL_SIZES[[#This Row],[datatype]]&amp;"_"&amp;COL_SIZES[[#This Row],[column_prec]]&amp;"_"&amp;COL_SIZES[[#This Row],[col_len]]</f>
        <v>varchar_0_255</v>
      </c>
      <c r="B173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35" s="113">
        <f>VLOOKUP(A1735,DBMS_TYPE_SIZES[],2,FALSE)</f>
        <v>255</v>
      </c>
      <c r="D1735" s="113">
        <f>VLOOKUP(A1735,DBMS_TYPE_SIZES[],3,FALSE)</f>
        <v>255</v>
      </c>
      <c r="E1735" s="114">
        <f>VLOOKUP(A1735,DBMS_TYPE_SIZES[],4,FALSE)</f>
        <v>257</v>
      </c>
      <c r="F1735" t="s">
        <v>194</v>
      </c>
      <c r="G1735" t="s">
        <v>805</v>
      </c>
      <c r="H1735" t="s">
        <v>92</v>
      </c>
      <c r="I1735">
        <v>0</v>
      </c>
      <c r="J1735">
        <v>255</v>
      </c>
    </row>
    <row r="1736" spans="1:10">
      <c r="A1736" s="112" t="str">
        <f>COL_SIZES[[#This Row],[datatype]]&amp;"_"&amp;COL_SIZES[[#This Row],[column_prec]]&amp;"_"&amp;COL_SIZES[[#This Row],[col_len]]</f>
        <v>varchar_0_255</v>
      </c>
      <c r="B173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36" s="113">
        <f>VLOOKUP(A1736,DBMS_TYPE_SIZES[],2,FALSE)</f>
        <v>255</v>
      </c>
      <c r="D1736" s="113">
        <f>VLOOKUP(A1736,DBMS_TYPE_SIZES[],3,FALSE)</f>
        <v>255</v>
      </c>
      <c r="E1736" s="114">
        <f>VLOOKUP(A1736,DBMS_TYPE_SIZES[],4,FALSE)</f>
        <v>257</v>
      </c>
      <c r="F1736" t="s">
        <v>194</v>
      </c>
      <c r="G1736" t="s">
        <v>806</v>
      </c>
      <c r="H1736" t="s">
        <v>92</v>
      </c>
      <c r="I1736">
        <v>0</v>
      </c>
      <c r="J1736">
        <v>255</v>
      </c>
    </row>
    <row r="1737" spans="1:10">
      <c r="A1737" s="112" t="str">
        <f>COL_SIZES[[#This Row],[datatype]]&amp;"_"&amp;COL_SIZES[[#This Row],[column_prec]]&amp;"_"&amp;COL_SIZES[[#This Row],[col_len]]</f>
        <v>int_10_4</v>
      </c>
      <c r="B17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7" s="113">
        <f>VLOOKUP(A1737,DBMS_TYPE_SIZES[],2,FALSE)</f>
        <v>9</v>
      </c>
      <c r="D1737" s="113">
        <f>VLOOKUP(A1737,DBMS_TYPE_SIZES[],3,FALSE)</f>
        <v>4</v>
      </c>
      <c r="E1737" s="114">
        <f>VLOOKUP(A1737,DBMS_TYPE_SIZES[],4,FALSE)</f>
        <v>9</v>
      </c>
      <c r="F1737" t="s">
        <v>194</v>
      </c>
      <c r="G1737" t="s">
        <v>807</v>
      </c>
      <c r="H1737" t="s">
        <v>20</v>
      </c>
      <c r="I1737">
        <v>10</v>
      </c>
      <c r="J1737">
        <v>4</v>
      </c>
    </row>
    <row r="1738" spans="1:10">
      <c r="A1738" s="112" t="str">
        <f>COL_SIZES[[#This Row],[datatype]]&amp;"_"&amp;COL_SIZES[[#This Row],[column_prec]]&amp;"_"&amp;COL_SIZES[[#This Row],[col_len]]</f>
        <v>bigint_19_8</v>
      </c>
      <c r="B173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38" s="113">
        <f>VLOOKUP(A1738,DBMS_TYPE_SIZES[],2,FALSE)</f>
        <v>9</v>
      </c>
      <c r="D1738" s="113">
        <f>VLOOKUP(A1738,DBMS_TYPE_SIZES[],3,FALSE)</f>
        <v>8</v>
      </c>
      <c r="E1738" s="114">
        <f>VLOOKUP(A1738,DBMS_TYPE_SIZES[],4,FALSE)</f>
        <v>9</v>
      </c>
      <c r="F1738" t="s">
        <v>194</v>
      </c>
      <c r="G1738" t="s">
        <v>122</v>
      </c>
      <c r="H1738" t="s">
        <v>19</v>
      </c>
      <c r="I1738">
        <v>19</v>
      </c>
      <c r="J1738">
        <v>8</v>
      </c>
    </row>
    <row r="1739" spans="1:10">
      <c r="A1739" s="112" t="str">
        <f>COL_SIZES[[#This Row],[datatype]]&amp;"_"&amp;COL_SIZES[[#This Row],[column_prec]]&amp;"_"&amp;COL_SIZES[[#This Row],[col_len]]</f>
        <v>int_10_4</v>
      </c>
      <c r="B17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39" s="113">
        <f>VLOOKUP(A1739,DBMS_TYPE_SIZES[],2,FALSE)</f>
        <v>9</v>
      </c>
      <c r="D1739" s="113">
        <f>VLOOKUP(A1739,DBMS_TYPE_SIZES[],3,FALSE)</f>
        <v>4</v>
      </c>
      <c r="E1739" s="114">
        <f>VLOOKUP(A1739,DBMS_TYPE_SIZES[],4,FALSE)</f>
        <v>9</v>
      </c>
      <c r="F1739" t="s">
        <v>194</v>
      </c>
      <c r="G1739" t="s">
        <v>123</v>
      </c>
      <c r="H1739" t="s">
        <v>20</v>
      </c>
      <c r="I1739">
        <v>10</v>
      </c>
      <c r="J1739">
        <v>4</v>
      </c>
    </row>
    <row r="1740" spans="1:10">
      <c r="A1740" s="112" t="str">
        <f>COL_SIZES[[#This Row],[datatype]]&amp;"_"&amp;COL_SIZES[[#This Row],[column_prec]]&amp;"_"&amp;COL_SIZES[[#This Row],[col_len]]</f>
        <v>int_10_4</v>
      </c>
      <c r="B17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0" s="113">
        <f>VLOOKUP(A1740,DBMS_TYPE_SIZES[],2,FALSE)</f>
        <v>9</v>
      </c>
      <c r="D1740" s="113">
        <f>VLOOKUP(A1740,DBMS_TYPE_SIZES[],3,FALSE)</f>
        <v>4</v>
      </c>
      <c r="E1740" s="114">
        <f>VLOOKUP(A1740,DBMS_TYPE_SIZES[],4,FALSE)</f>
        <v>9</v>
      </c>
      <c r="F1740" t="s">
        <v>194</v>
      </c>
      <c r="G1740" t="s">
        <v>808</v>
      </c>
      <c r="H1740" t="s">
        <v>20</v>
      </c>
      <c r="I1740">
        <v>10</v>
      </c>
      <c r="J1740">
        <v>4</v>
      </c>
    </row>
    <row r="1741" spans="1:10">
      <c r="A1741" s="112" t="str">
        <f>COL_SIZES[[#This Row],[datatype]]&amp;"_"&amp;COL_SIZES[[#This Row],[column_prec]]&amp;"_"&amp;COL_SIZES[[#This Row],[col_len]]</f>
        <v>datetime_23_8</v>
      </c>
      <c r="B17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41" s="113">
        <f>VLOOKUP(A1741,DBMS_TYPE_SIZES[],2,FALSE)</f>
        <v>7</v>
      </c>
      <c r="D1741" s="113">
        <f>VLOOKUP(A1741,DBMS_TYPE_SIZES[],3,FALSE)</f>
        <v>8</v>
      </c>
      <c r="E1741" s="114">
        <f>VLOOKUP(A1741,DBMS_TYPE_SIZES[],4,FALSE)</f>
        <v>10</v>
      </c>
      <c r="F1741" t="s">
        <v>194</v>
      </c>
      <c r="G1741" t="s">
        <v>809</v>
      </c>
      <c r="H1741" t="s">
        <v>22</v>
      </c>
      <c r="I1741">
        <v>23</v>
      </c>
      <c r="J1741">
        <v>8</v>
      </c>
    </row>
    <row r="1742" spans="1:10">
      <c r="A1742" s="112" t="str">
        <f>COL_SIZES[[#This Row],[datatype]]&amp;"_"&amp;COL_SIZES[[#This Row],[column_prec]]&amp;"_"&amp;COL_SIZES[[#This Row],[col_len]]</f>
        <v>bigint_19_8</v>
      </c>
      <c r="B174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42" s="113">
        <f>VLOOKUP(A1742,DBMS_TYPE_SIZES[],2,FALSE)</f>
        <v>9</v>
      </c>
      <c r="D1742" s="113">
        <f>VLOOKUP(A1742,DBMS_TYPE_SIZES[],3,FALSE)</f>
        <v>8</v>
      </c>
      <c r="E1742" s="114">
        <f>VLOOKUP(A1742,DBMS_TYPE_SIZES[],4,FALSE)</f>
        <v>9</v>
      </c>
      <c r="F1742" t="s">
        <v>194</v>
      </c>
      <c r="G1742" t="s">
        <v>124</v>
      </c>
      <c r="H1742" t="s">
        <v>19</v>
      </c>
      <c r="I1742">
        <v>19</v>
      </c>
      <c r="J1742">
        <v>8</v>
      </c>
    </row>
    <row r="1743" spans="1:10">
      <c r="A1743" s="112" t="str">
        <f>COL_SIZES[[#This Row],[datatype]]&amp;"_"&amp;COL_SIZES[[#This Row],[column_prec]]&amp;"_"&amp;COL_SIZES[[#This Row],[col_len]]</f>
        <v>int_10_4</v>
      </c>
      <c r="B17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3" s="113">
        <f>VLOOKUP(A1743,DBMS_TYPE_SIZES[],2,FALSE)</f>
        <v>9</v>
      </c>
      <c r="D1743" s="113">
        <f>VLOOKUP(A1743,DBMS_TYPE_SIZES[],3,FALSE)</f>
        <v>4</v>
      </c>
      <c r="E1743" s="114">
        <f>VLOOKUP(A1743,DBMS_TYPE_SIZES[],4,FALSE)</f>
        <v>9</v>
      </c>
      <c r="F1743" t="s">
        <v>194</v>
      </c>
      <c r="G1743" t="s">
        <v>102</v>
      </c>
      <c r="H1743" t="s">
        <v>20</v>
      </c>
      <c r="I1743">
        <v>10</v>
      </c>
      <c r="J1743">
        <v>4</v>
      </c>
    </row>
    <row r="1744" spans="1:10">
      <c r="A1744" s="112" t="str">
        <f>COL_SIZES[[#This Row],[datatype]]&amp;"_"&amp;COL_SIZES[[#This Row],[column_prec]]&amp;"_"&amp;COL_SIZES[[#This Row],[col_len]]</f>
        <v>datetime_23_8</v>
      </c>
      <c r="B17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44" s="113">
        <f>VLOOKUP(A1744,DBMS_TYPE_SIZES[],2,FALSE)</f>
        <v>7</v>
      </c>
      <c r="D1744" s="113">
        <f>VLOOKUP(A1744,DBMS_TYPE_SIZES[],3,FALSE)</f>
        <v>8</v>
      </c>
      <c r="E1744" s="114">
        <f>VLOOKUP(A1744,DBMS_TYPE_SIZES[],4,FALSE)</f>
        <v>10</v>
      </c>
      <c r="F1744" t="s">
        <v>194</v>
      </c>
      <c r="G1744" t="s">
        <v>825</v>
      </c>
      <c r="H1744" t="s">
        <v>22</v>
      </c>
      <c r="I1744">
        <v>23</v>
      </c>
      <c r="J1744">
        <v>8</v>
      </c>
    </row>
    <row r="1745" spans="1:10">
      <c r="A1745" s="112" t="str">
        <f>COL_SIZES[[#This Row],[datatype]]&amp;"_"&amp;COL_SIZES[[#This Row],[column_prec]]&amp;"_"&amp;COL_SIZES[[#This Row],[col_len]]</f>
        <v>int_10_4</v>
      </c>
      <c r="B17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5" s="113">
        <f>VLOOKUP(A1745,DBMS_TYPE_SIZES[],2,FALSE)</f>
        <v>9</v>
      </c>
      <c r="D1745" s="113">
        <f>VLOOKUP(A1745,DBMS_TYPE_SIZES[],3,FALSE)</f>
        <v>4</v>
      </c>
      <c r="E1745" s="114">
        <f>VLOOKUP(A1745,DBMS_TYPE_SIZES[],4,FALSE)</f>
        <v>9</v>
      </c>
      <c r="F1745" t="s">
        <v>194</v>
      </c>
      <c r="G1745" t="s">
        <v>826</v>
      </c>
      <c r="H1745" t="s">
        <v>20</v>
      </c>
      <c r="I1745">
        <v>10</v>
      </c>
      <c r="J1745">
        <v>4</v>
      </c>
    </row>
    <row r="1746" spans="1:10">
      <c r="A1746" s="112" t="str">
        <f>COL_SIZES[[#This Row],[datatype]]&amp;"_"&amp;COL_SIZES[[#This Row],[column_prec]]&amp;"_"&amp;COL_SIZES[[#This Row],[col_len]]</f>
        <v>int_10_4</v>
      </c>
      <c r="B17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6" s="113">
        <f>VLOOKUP(A1746,DBMS_TYPE_SIZES[],2,FALSE)</f>
        <v>9</v>
      </c>
      <c r="D1746" s="113">
        <f>VLOOKUP(A1746,DBMS_TYPE_SIZES[],3,FALSE)</f>
        <v>4</v>
      </c>
      <c r="E1746" s="114">
        <f>VLOOKUP(A1746,DBMS_TYPE_SIZES[],4,FALSE)</f>
        <v>9</v>
      </c>
      <c r="F1746" t="s">
        <v>194</v>
      </c>
      <c r="G1746" t="s">
        <v>827</v>
      </c>
      <c r="H1746" t="s">
        <v>20</v>
      </c>
      <c r="I1746">
        <v>10</v>
      </c>
      <c r="J1746">
        <v>4</v>
      </c>
    </row>
    <row r="1747" spans="1:10">
      <c r="A1747" s="112" t="str">
        <f>COL_SIZES[[#This Row],[datatype]]&amp;"_"&amp;COL_SIZES[[#This Row],[column_prec]]&amp;"_"&amp;COL_SIZES[[#This Row],[col_len]]</f>
        <v>varchar_0_255</v>
      </c>
      <c r="B174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47" s="113">
        <f>VLOOKUP(A1747,DBMS_TYPE_SIZES[],2,FALSE)</f>
        <v>255</v>
      </c>
      <c r="D1747" s="113">
        <f>VLOOKUP(A1747,DBMS_TYPE_SIZES[],3,FALSE)</f>
        <v>255</v>
      </c>
      <c r="E1747" s="114">
        <f>VLOOKUP(A1747,DBMS_TYPE_SIZES[],4,FALSE)</f>
        <v>257</v>
      </c>
      <c r="F1747" t="s">
        <v>194</v>
      </c>
      <c r="G1747" t="s">
        <v>931</v>
      </c>
      <c r="H1747" t="s">
        <v>92</v>
      </c>
      <c r="I1747">
        <v>0</v>
      </c>
      <c r="J1747">
        <v>255</v>
      </c>
    </row>
    <row r="1748" spans="1:10">
      <c r="A1748" s="112" t="str">
        <f>COL_SIZES[[#This Row],[datatype]]&amp;"_"&amp;COL_SIZES[[#This Row],[column_prec]]&amp;"_"&amp;COL_SIZES[[#This Row],[col_len]]</f>
        <v>int_10_4</v>
      </c>
      <c r="B17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8" s="113">
        <f>VLOOKUP(A1748,DBMS_TYPE_SIZES[],2,FALSE)</f>
        <v>9</v>
      </c>
      <c r="D1748" s="113">
        <f>VLOOKUP(A1748,DBMS_TYPE_SIZES[],3,FALSE)</f>
        <v>4</v>
      </c>
      <c r="E1748" s="114">
        <f>VLOOKUP(A1748,DBMS_TYPE_SIZES[],4,FALSE)</f>
        <v>9</v>
      </c>
      <c r="F1748" t="s">
        <v>194</v>
      </c>
      <c r="G1748" t="s">
        <v>812</v>
      </c>
      <c r="H1748" t="s">
        <v>20</v>
      </c>
      <c r="I1748">
        <v>10</v>
      </c>
      <c r="J1748">
        <v>4</v>
      </c>
    </row>
    <row r="1749" spans="1:10">
      <c r="A1749" s="112" t="str">
        <f>COL_SIZES[[#This Row],[datatype]]&amp;"_"&amp;COL_SIZES[[#This Row],[column_prec]]&amp;"_"&amp;COL_SIZES[[#This Row],[col_len]]</f>
        <v>int_10_4</v>
      </c>
      <c r="B17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49" s="113">
        <f>VLOOKUP(A1749,DBMS_TYPE_SIZES[],2,FALSE)</f>
        <v>9</v>
      </c>
      <c r="D1749" s="113">
        <f>VLOOKUP(A1749,DBMS_TYPE_SIZES[],3,FALSE)</f>
        <v>4</v>
      </c>
      <c r="E1749" s="114">
        <f>VLOOKUP(A1749,DBMS_TYPE_SIZES[],4,FALSE)</f>
        <v>9</v>
      </c>
      <c r="F1749" t="s">
        <v>194</v>
      </c>
      <c r="G1749" t="s">
        <v>217</v>
      </c>
      <c r="H1749" t="s">
        <v>20</v>
      </c>
      <c r="I1749">
        <v>10</v>
      </c>
      <c r="J1749">
        <v>4</v>
      </c>
    </row>
    <row r="1750" spans="1:10">
      <c r="A1750" s="112" t="str">
        <f>COL_SIZES[[#This Row],[datatype]]&amp;"_"&amp;COL_SIZES[[#This Row],[column_prec]]&amp;"_"&amp;COL_SIZES[[#This Row],[col_len]]</f>
        <v>int_10_4</v>
      </c>
      <c r="B17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0" s="113">
        <f>VLOOKUP(A1750,DBMS_TYPE_SIZES[],2,FALSE)</f>
        <v>9</v>
      </c>
      <c r="D1750" s="113">
        <f>VLOOKUP(A1750,DBMS_TYPE_SIZES[],3,FALSE)</f>
        <v>4</v>
      </c>
      <c r="E1750" s="114">
        <f>VLOOKUP(A1750,DBMS_TYPE_SIZES[],4,FALSE)</f>
        <v>9</v>
      </c>
      <c r="F1750" t="s">
        <v>194</v>
      </c>
      <c r="G1750" t="s">
        <v>815</v>
      </c>
      <c r="H1750" t="s">
        <v>20</v>
      </c>
      <c r="I1750">
        <v>10</v>
      </c>
      <c r="J1750">
        <v>4</v>
      </c>
    </row>
    <row r="1751" spans="1:10">
      <c r="A1751" s="112" t="str">
        <f>COL_SIZES[[#This Row],[datatype]]&amp;"_"&amp;COL_SIZES[[#This Row],[column_prec]]&amp;"_"&amp;COL_SIZES[[#This Row],[col_len]]</f>
        <v>int_10_4</v>
      </c>
      <c r="B17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1" s="113">
        <f>VLOOKUP(A1751,DBMS_TYPE_SIZES[],2,FALSE)</f>
        <v>9</v>
      </c>
      <c r="D1751" s="113">
        <f>VLOOKUP(A1751,DBMS_TYPE_SIZES[],3,FALSE)</f>
        <v>4</v>
      </c>
      <c r="E1751" s="114">
        <f>VLOOKUP(A1751,DBMS_TYPE_SIZES[],4,FALSE)</f>
        <v>9</v>
      </c>
      <c r="F1751" t="s">
        <v>194</v>
      </c>
      <c r="G1751" t="s">
        <v>252</v>
      </c>
      <c r="H1751" t="s">
        <v>20</v>
      </c>
      <c r="I1751">
        <v>10</v>
      </c>
      <c r="J1751">
        <v>4</v>
      </c>
    </row>
    <row r="1752" spans="1:10">
      <c r="A1752" s="112" t="str">
        <f>COL_SIZES[[#This Row],[datatype]]&amp;"_"&amp;COL_SIZES[[#This Row],[column_prec]]&amp;"_"&amp;COL_SIZES[[#This Row],[col_len]]</f>
        <v>int_10_4</v>
      </c>
      <c r="B17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2" s="113">
        <f>VLOOKUP(A1752,DBMS_TYPE_SIZES[],2,FALSE)</f>
        <v>9</v>
      </c>
      <c r="D1752" s="113">
        <f>VLOOKUP(A1752,DBMS_TYPE_SIZES[],3,FALSE)</f>
        <v>4</v>
      </c>
      <c r="E1752" s="114">
        <f>VLOOKUP(A1752,DBMS_TYPE_SIZES[],4,FALSE)</f>
        <v>9</v>
      </c>
      <c r="F1752" t="s">
        <v>194</v>
      </c>
      <c r="G1752" t="s">
        <v>164</v>
      </c>
      <c r="H1752" t="s">
        <v>20</v>
      </c>
      <c r="I1752">
        <v>10</v>
      </c>
      <c r="J1752">
        <v>4</v>
      </c>
    </row>
    <row r="1753" spans="1:10">
      <c r="A1753" s="112" t="str">
        <f>COL_SIZES[[#This Row],[datatype]]&amp;"_"&amp;COL_SIZES[[#This Row],[column_prec]]&amp;"_"&amp;COL_SIZES[[#This Row],[col_len]]</f>
        <v>int_10_4</v>
      </c>
      <c r="B17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3" s="113">
        <f>VLOOKUP(A1753,DBMS_TYPE_SIZES[],2,FALSE)</f>
        <v>9</v>
      </c>
      <c r="D1753" s="113">
        <f>VLOOKUP(A1753,DBMS_TYPE_SIZES[],3,FALSE)</f>
        <v>4</v>
      </c>
      <c r="E1753" s="114">
        <f>VLOOKUP(A1753,DBMS_TYPE_SIZES[],4,FALSE)</f>
        <v>9</v>
      </c>
      <c r="F1753" t="s">
        <v>195</v>
      </c>
      <c r="G1753" t="s">
        <v>156</v>
      </c>
      <c r="H1753" t="s">
        <v>20</v>
      </c>
      <c r="I1753">
        <v>10</v>
      </c>
      <c r="J1753">
        <v>4</v>
      </c>
    </row>
    <row r="1754" spans="1:10">
      <c r="A1754" s="112" t="str">
        <f>COL_SIZES[[#This Row],[datatype]]&amp;"_"&amp;COL_SIZES[[#This Row],[column_prec]]&amp;"_"&amp;COL_SIZES[[#This Row],[col_len]]</f>
        <v>datetime_23_8</v>
      </c>
      <c r="B175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54" s="113">
        <f>VLOOKUP(A1754,DBMS_TYPE_SIZES[],2,FALSE)</f>
        <v>7</v>
      </c>
      <c r="D1754" s="113">
        <f>VLOOKUP(A1754,DBMS_TYPE_SIZES[],3,FALSE)</f>
        <v>8</v>
      </c>
      <c r="E1754" s="114">
        <f>VLOOKUP(A1754,DBMS_TYPE_SIZES[],4,FALSE)</f>
        <v>10</v>
      </c>
      <c r="F1754" t="s">
        <v>195</v>
      </c>
      <c r="G1754" t="s">
        <v>679</v>
      </c>
      <c r="H1754" t="s">
        <v>22</v>
      </c>
      <c r="I1754">
        <v>23</v>
      </c>
      <c r="J1754">
        <v>8</v>
      </c>
    </row>
    <row r="1755" spans="1:10">
      <c r="A1755" s="112" t="str">
        <f>COL_SIZES[[#This Row],[datatype]]&amp;"_"&amp;COL_SIZES[[#This Row],[column_prec]]&amp;"_"&amp;COL_SIZES[[#This Row],[col_len]]</f>
        <v>int_10_4</v>
      </c>
      <c r="B17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5" s="113">
        <f>VLOOKUP(A1755,DBMS_TYPE_SIZES[],2,FALSE)</f>
        <v>9</v>
      </c>
      <c r="D1755" s="113">
        <f>VLOOKUP(A1755,DBMS_TYPE_SIZES[],3,FALSE)</f>
        <v>4</v>
      </c>
      <c r="E1755" s="114">
        <f>VLOOKUP(A1755,DBMS_TYPE_SIZES[],4,FALSE)</f>
        <v>9</v>
      </c>
      <c r="F1755" t="s">
        <v>195</v>
      </c>
      <c r="G1755" t="s">
        <v>802</v>
      </c>
      <c r="H1755" t="s">
        <v>20</v>
      </c>
      <c r="I1755">
        <v>10</v>
      </c>
      <c r="J1755">
        <v>4</v>
      </c>
    </row>
    <row r="1756" spans="1:10">
      <c r="A1756" s="112" t="str">
        <f>COL_SIZES[[#This Row],[datatype]]&amp;"_"&amp;COL_SIZES[[#This Row],[column_prec]]&amp;"_"&amp;COL_SIZES[[#This Row],[col_len]]</f>
        <v>int_10_4</v>
      </c>
      <c r="B17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6" s="113">
        <f>VLOOKUP(A1756,DBMS_TYPE_SIZES[],2,FALSE)</f>
        <v>9</v>
      </c>
      <c r="D1756" s="113">
        <f>VLOOKUP(A1756,DBMS_TYPE_SIZES[],3,FALSE)</f>
        <v>4</v>
      </c>
      <c r="E1756" s="114">
        <f>VLOOKUP(A1756,DBMS_TYPE_SIZES[],4,FALSE)</f>
        <v>9</v>
      </c>
      <c r="F1756" t="s">
        <v>195</v>
      </c>
      <c r="G1756" t="s">
        <v>154</v>
      </c>
      <c r="H1756" t="s">
        <v>20</v>
      </c>
      <c r="I1756">
        <v>10</v>
      </c>
      <c r="J1756">
        <v>4</v>
      </c>
    </row>
    <row r="1757" spans="1:10">
      <c r="A1757" s="112" t="str">
        <f>COL_SIZES[[#This Row],[datatype]]&amp;"_"&amp;COL_SIZES[[#This Row],[column_prec]]&amp;"_"&amp;COL_SIZES[[#This Row],[col_len]]</f>
        <v>int_10_4</v>
      </c>
      <c r="B17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7" s="113">
        <f>VLOOKUP(A1757,DBMS_TYPE_SIZES[],2,FALSE)</f>
        <v>9</v>
      </c>
      <c r="D1757" s="113">
        <f>VLOOKUP(A1757,DBMS_TYPE_SIZES[],3,FALSE)</f>
        <v>4</v>
      </c>
      <c r="E1757" s="114">
        <f>VLOOKUP(A1757,DBMS_TYPE_SIZES[],4,FALSE)</f>
        <v>9</v>
      </c>
      <c r="F1757" t="s">
        <v>195</v>
      </c>
      <c r="G1757" t="s">
        <v>89</v>
      </c>
      <c r="H1757" t="s">
        <v>20</v>
      </c>
      <c r="I1757">
        <v>10</v>
      </c>
      <c r="J1757">
        <v>4</v>
      </c>
    </row>
    <row r="1758" spans="1:10">
      <c r="A1758" s="112" t="str">
        <f>COL_SIZES[[#This Row],[datatype]]&amp;"_"&amp;COL_SIZES[[#This Row],[column_prec]]&amp;"_"&amp;COL_SIZES[[#This Row],[col_len]]</f>
        <v>datetime_23_8</v>
      </c>
      <c r="B17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58" s="113">
        <f>VLOOKUP(A1758,DBMS_TYPE_SIZES[],2,FALSE)</f>
        <v>7</v>
      </c>
      <c r="D1758" s="113">
        <f>VLOOKUP(A1758,DBMS_TYPE_SIZES[],3,FALSE)</f>
        <v>8</v>
      </c>
      <c r="E1758" s="114">
        <f>VLOOKUP(A1758,DBMS_TYPE_SIZES[],4,FALSE)</f>
        <v>10</v>
      </c>
      <c r="F1758" t="s">
        <v>195</v>
      </c>
      <c r="G1758" t="s">
        <v>928</v>
      </c>
      <c r="H1758" t="s">
        <v>22</v>
      </c>
      <c r="I1758">
        <v>23</v>
      </c>
      <c r="J1758">
        <v>8</v>
      </c>
    </row>
    <row r="1759" spans="1:10">
      <c r="A1759" s="112" t="str">
        <f>COL_SIZES[[#This Row],[datatype]]&amp;"_"&amp;COL_SIZES[[#This Row],[column_prec]]&amp;"_"&amp;COL_SIZES[[#This Row],[col_len]]</f>
        <v>int_10_4</v>
      </c>
      <c r="B17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59" s="113">
        <f>VLOOKUP(A1759,DBMS_TYPE_SIZES[],2,FALSE)</f>
        <v>9</v>
      </c>
      <c r="D1759" s="113">
        <f>VLOOKUP(A1759,DBMS_TYPE_SIZES[],3,FALSE)</f>
        <v>4</v>
      </c>
      <c r="E1759" s="114">
        <f>VLOOKUP(A1759,DBMS_TYPE_SIZES[],4,FALSE)</f>
        <v>9</v>
      </c>
      <c r="F1759" t="s">
        <v>195</v>
      </c>
      <c r="G1759" t="s">
        <v>929</v>
      </c>
      <c r="H1759" t="s">
        <v>20</v>
      </c>
      <c r="I1759">
        <v>10</v>
      </c>
      <c r="J1759">
        <v>4</v>
      </c>
    </row>
    <row r="1760" spans="1:10">
      <c r="A1760" s="112" t="str">
        <f>COL_SIZES[[#This Row],[datatype]]&amp;"_"&amp;COL_SIZES[[#This Row],[column_prec]]&amp;"_"&amp;COL_SIZES[[#This Row],[col_len]]</f>
        <v>int_10_4</v>
      </c>
      <c r="B17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0" s="113">
        <f>VLOOKUP(A1760,DBMS_TYPE_SIZES[],2,FALSE)</f>
        <v>9</v>
      </c>
      <c r="D1760" s="113">
        <f>VLOOKUP(A1760,DBMS_TYPE_SIZES[],3,FALSE)</f>
        <v>4</v>
      </c>
      <c r="E1760" s="114">
        <f>VLOOKUP(A1760,DBMS_TYPE_SIZES[],4,FALSE)</f>
        <v>9</v>
      </c>
      <c r="F1760" t="s">
        <v>195</v>
      </c>
      <c r="G1760" t="s">
        <v>224</v>
      </c>
      <c r="H1760" t="s">
        <v>20</v>
      </c>
      <c r="I1760">
        <v>10</v>
      </c>
      <c r="J1760">
        <v>4</v>
      </c>
    </row>
    <row r="1761" spans="1:10">
      <c r="A1761" s="112" t="str">
        <f>COL_SIZES[[#This Row],[datatype]]&amp;"_"&amp;COL_SIZES[[#This Row],[column_prec]]&amp;"_"&amp;COL_SIZES[[#This Row],[col_len]]</f>
        <v>varchar_0_255</v>
      </c>
      <c r="B17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61" s="113">
        <f>VLOOKUP(A1761,DBMS_TYPE_SIZES[],2,FALSE)</f>
        <v>255</v>
      </c>
      <c r="D1761" s="113">
        <f>VLOOKUP(A1761,DBMS_TYPE_SIZES[],3,FALSE)</f>
        <v>255</v>
      </c>
      <c r="E1761" s="114">
        <f>VLOOKUP(A1761,DBMS_TYPE_SIZES[],4,FALSE)</f>
        <v>257</v>
      </c>
      <c r="F1761" t="s">
        <v>195</v>
      </c>
      <c r="G1761" t="s">
        <v>605</v>
      </c>
      <c r="H1761" t="s">
        <v>92</v>
      </c>
      <c r="I1761">
        <v>0</v>
      </c>
      <c r="J1761">
        <v>255</v>
      </c>
    </row>
    <row r="1762" spans="1:10">
      <c r="A1762" s="112" t="str">
        <f>COL_SIZES[[#This Row],[datatype]]&amp;"_"&amp;COL_SIZES[[#This Row],[column_prec]]&amp;"_"&amp;COL_SIZES[[#This Row],[col_len]]</f>
        <v>int_10_4</v>
      </c>
      <c r="B17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2" s="113">
        <f>VLOOKUP(A1762,DBMS_TYPE_SIZES[],2,FALSE)</f>
        <v>9</v>
      </c>
      <c r="D1762" s="113">
        <f>VLOOKUP(A1762,DBMS_TYPE_SIZES[],3,FALSE)</f>
        <v>4</v>
      </c>
      <c r="E1762" s="114">
        <f>VLOOKUP(A1762,DBMS_TYPE_SIZES[],4,FALSE)</f>
        <v>9</v>
      </c>
      <c r="F1762" t="s">
        <v>195</v>
      </c>
      <c r="G1762" t="s">
        <v>940</v>
      </c>
      <c r="H1762" t="s">
        <v>20</v>
      </c>
      <c r="I1762">
        <v>10</v>
      </c>
      <c r="J1762">
        <v>4</v>
      </c>
    </row>
    <row r="1763" spans="1:10">
      <c r="A1763" s="112" t="str">
        <f>COL_SIZES[[#This Row],[datatype]]&amp;"_"&amp;COL_SIZES[[#This Row],[column_prec]]&amp;"_"&amp;COL_SIZES[[#This Row],[col_len]]</f>
        <v>int_10_4</v>
      </c>
      <c r="B17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3" s="113">
        <f>VLOOKUP(A1763,DBMS_TYPE_SIZES[],2,FALSE)</f>
        <v>9</v>
      </c>
      <c r="D1763" s="113">
        <f>VLOOKUP(A1763,DBMS_TYPE_SIZES[],3,FALSE)</f>
        <v>4</v>
      </c>
      <c r="E1763" s="114">
        <f>VLOOKUP(A1763,DBMS_TYPE_SIZES[],4,FALSE)</f>
        <v>9</v>
      </c>
      <c r="F1763" t="s">
        <v>195</v>
      </c>
      <c r="G1763" t="s">
        <v>930</v>
      </c>
      <c r="H1763" t="s">
        <v>20</v>
      </c>
      <c r="I1763">
        <v>10</v>
      </c>
      <c r="J1763">
        <v>4</v>
      </c>
    </row>
    <row r="1764" spans="1:10">
      <c r="A1764" s="112" t="str">
        <f>COL_SIZES[[#This Row],[datatype]]&amp;"_"&amp;COL_SIZES[[#This Row],[column_prec]]&amp;"_"&amp;COL_SIZES[[#This Row],[col_len]]</f>
        <v>int_10_4</v>
      </c>
      <c r="B17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4" s="113">
        <f>VLOOKUP(A1764,DBMS_TYPE_SIZES[],2,FALSE)</f>
        <v>9</v>
      </c>
      <c r="D1764" s="113">
        <f>VLOOKUP(A1764,DBMS_TYPE_SIZES[],3,FALSE)</f>
        <v>4</v>
      </c>
      <c r="E1764" s="114">
        <f>VLOOKUP(A1764,DBMS_TYPE_SIZES[],4,FALSE)</f>
        <v>9</v>
      </c>
      <c r="F1764" t="s">
        <v>195</v>
      </c>
      <c r="G1764" t="s">
        <v>803</v>
      </c>
      <c r="H1764" t="s">
        <v>20</v>
      </c>
      <c r="I1764">
        <v>10</v>
      </c>
      <c r="J1764">
        <v>4</v>
      </c>
    </row>
    <row r="1765" spans="1:10">
      <c r="A1765" s="112" t="str">
        <f>COL_SIZES[[#This Row],[datatype]]&amp;"_"&amp;COL_SIZES[[#This Row],[column_prec]]&amp;"_"&amp;COL_SIZES[[#This Row],[col_len]]</f>
        <v>int_10_4</v>
      </c>
      <c r="B17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5" s="113">
        <f>VLOOKUP(A1765,DBMS_TYPE_SIZES[],2,FALSE)</f>
        <v>9</v>
      </c>
      <c r="D1765" s="113">
        <f>VLOOKUP(A1765,DBMS_TYPE_SIZES[],3,FALSE)</f>
        <v>4</v>
      </c>
      <c r="E1765" s="114">
        <f>VLOOKUP(A1765,DBMS_TYPE_SIZES[],4,FALSE)</f>
        <v>9</v>
      </c>
      <c r="F1765" t="s">
        <v>195</v>
      </c>
      <c r="G1765" t="s">
        <v>804</v>
      </c>
      <c r="H1765" t="s">
        <v>20</v>
      </c>
      <c r="I1765">
        <v>10</v>
      </c>
      <c r="J1765">
        <v>4</v>
      </c>
    </row>
    <row r="1766" spans="1:10">
      <c r="A1766" s="112" t="str">
        <f>COL_SIZES[[#This Row],[datatype]]&amp;"_"&amp;COL_SIZES[[#This Row],[column_prec]]&amp;"_"&amp;COL_SIZES[[#This Row],[col_len]]</f>
        <v>int_10_4</v>
      </c>
      <c r="B17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6" s="113">
        <f>VLOOKUP(A1766,DBMS_TYPE_SIZES[],2,FALSE)</f>
        <v>9</v>
      </c>
      <c r="D1766" s="113">
        <f>VLOOKUP(A1766,DBMS_TYPE_SIZES[],3,FALSE)</f>
        <v>4</v>
      </c>
      <c r="E1766" s="114">
        <f>VLOOKUP(A1766,DBMS_TYPE_SIZES[],4,FALSE)</f>
        <v>9</v>
      </c>
      <c r="F1766" t="s">
        <v>195</v>
      </c>
      <c r="G1766" t="s">
        <v>152</v>
      </c>
      <c r="H1766" t="s">
        <v>20</v>
      </c>
      <c r="I1766">
        <v>10</v>
      </c>
      <c r="J1766">
        <v>4</v>
      </c>
    </row>
    <row r="1767" spans="1:10">
      <c r="A1767" s="112" t="str">
        <f>COL_SIZES[[#This Row],[datatype]]&amp;"_"&amp;COL_SIZES[[#This Row],[column_prec]]&amp;"_"&amp;COL_SIZES[[#This Row],[col_len]]</f>
        <v>varchar_0_255</v>
      </c>
      <c r="B176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67" s="113">
        <f>VLOOKUP(A1767,DBMS_TYPE_SIZES[],2,FALSE)</f>
        <v>255</v>
      </c>
      <c r="D1767" s="113">
        <f>VLOOKUP(A1767,DBMS_TYPE_SIZES[],3,FALSE)</f>
        <v>255</v>
      </c>
      <c r="E1767" s="114">
        <f>VLOOKUP(A1767,DBMS_TYPE_SIZES[],4,FALSE)</f>
        <v>257</v>
      </c>
      <c r="F1767" t="s">
        <v>195</v>
      </c>
      <c r="G1767" t="s">
        <v>805</v>
      </c>
      <c r="H1767" t="s">
        <v>92</v>
      </c>
      <c r="I1767">
        <v>0</v>
      </c>
      <c r="J1767">
        <v>255</v>
      </c>
    </row>
    <row r="1768" spans="1:10">
      <c r="A1768" s="112" t="str">
        <f>COL_SIZES[[#This Row],[datatype]]&amp;"_"&amp;COL_SIZES[[#This Row],[column_prec]]&amp;"_"&amp;COL_SIZES[[#This Row],[col_len]]</f>
        <v>varchar_0_255</v>
      </c>
      <c r="B176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68" s="113">
        <f>VLOOKUP(A1768,DBMS_TYPE_SIZES[],2,FALSE)</f>
        <v>255</v>
      </c>
      <c r="D1768" s="113">
        <f>VLOOKUP(A1768,DBMS_TYPE_SIZES[],3,FALSE)</f>
        <v>255</v>
      </c>
      <c r="E1768" s="114">
        <f>VLOOKUP(A1768,DBMS_TYPE_SIZES[],4,FALSE)</f>
        <v>257</v>
      </c>
      <c r="F1768" t="s">
        <v>195</v>
      </c>
      <c r="G1768" t="s">
        <v>806</v>
      </c>
      <c r="H1768" t="s">
        <v>92</v>
      </c>
      <c r="I1768">
        <v>0</v>
      </c>
      <c r="J1768">
        <v>255</v>
      </c>
    </row>
    <row r="1769" spans="1:10">
      <c r="A1769" s="112" t="str">
        <f>COL_SIZES[[#This Row],[datatype]]&amp;"_"&amp;COL_SIZES[[#This Row],[column_prec]]&amp;"_"&amp;COL_SIZES[[#This Row],[col_len]]</f>
        <v>int_10_4</v>
      </c>
      <c r="B17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69" s="113">
        <f>VLOOKUP(A1769,DBMS_TYPE_SIZES[],2,FALSE)</f>
        <v>9</v>
      </c>
      <c r="D1769" s="113">
        <f>VLOOKUP(A1769,DBMS_TYPE_SIZES[],3,FALSE)</f>
        <v>4</v>
      </c>
      <c r="E1769" s="114">
        <f>VLOOKUP(A1769,DBMS_TYPE_SIZES[],4,FALSE)</f>
        <v>9</v>
      </c>
      <c r="F1769" t="s">
        <v>195</v>
      </c>
      <c r="G1769" t="s">
        <v>807</v>
      </c>
      <c r="H1769" t="s">
        <v>20</v>
      </c>
      <c r="I1769">
        <v>10</v>
      </c>
      <c r="J1769">
        <v>4</v>
      </c>
    </row>
    <row r="1770" spans="1:10">
      <c r="A1770" s="112" t="str">
        <f>COL_SIZES[[#This Row],[datatype]]&amp;"_"&amp;COL_SIZES[[#This Row],[column_prec]]&amp;"_"&amp;COL_SIZES[[#This Row],[col_len]]</f>
        <v>bigint_19_8</v>
      </c>
      <c r="B177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70" s="113">
        <f>VLOOKUP(A1770,DBMS_TYPE_SIZES[],2,FALSE)</f>
        <v>9</v>
      </c>
      <c r="D1770" s="113">
        <f>VLOOKUP(A1770,DBMS_TYPE_SIZES[],3,FALSE)</f>
        <v>8</v>
      </c>
      <c r="E1770" s="114">
        <f>VLOOKUP(A1770,DBMS_TYPE_SIZES[],4,FALSE)</f>
        <v>9</v>
      </c>
      <c r="F1770" t="s">
        <v>195</v>
      </c>
      <c r="G1770" t="s">
        <v>122</v>
      </c>
      <c r="H1770" t="s">
        <v>19</v>
      </c>
      <c r="I1770">
        <v>19</v>
      </c>
      <c r="J1770">
        <v>8</v>
      </c>
    </row>
    <row r="1771" spans="1:10">
      <c r="A1771" s="112" t="str">
        <f>COL_SIZES[[#This Row],[datatype]]&amp;"_"&amp;COL_SIZES[[#This Row],[column_prec]]&amp;"_"&amp;COL_SIZES[[#This Row],[col_len]]</f>
        <v>int_10_4</v>
      </c>
      <c r="B17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1" s="113">
        <f>VLOOKUP(A1771,DBMS_TYPE_SIZES[],2,FALSE)</f>
        <v>9</v>
      </c>
      <c r="D1771" s="113">
        <f>VLOOKUP(A1771,DBMS_TYPE_SIZES[],3,FALSE)</f>
        <v>4</v>
      </c>
      <c r="E1771" s="114">
        <f>VLOOKUP(A1771,DBMS_TYPE_SIZES[],4,FALSE)</f>
        <v>9</v>
      </c>
      <c r="F1771" t="s">
        <v>195</v>
      </c>
      <c r="G1771" t="s">
        <v>123</v>
      </c>
      <c r="H1771" t="s">
        <v>20</v>
      </c>
      <c r="I1771">
        <v>10</v>
      </c>
      <c r="J1771">
        <v>4</v>
      </c>
    </row>
    <row r="1772" spans="1:10">
      <c r="A1772" s="112" t="str">
        <f>COL_SIZES[[#This Row],[datatype]]&amp;"_"&amp;COL_SIZES[[#This Row],[column_prec]]&amp;"_"&amp;COL_SIZES[[#This Row],[col_len]]</f>
        <v>int_10_4</v>
      </c>
      <c r="B17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2" s="113">
        <f>VLOOKUP(A1772,DBMS_TYPE_SIZES[],2,FALSE)</f>
        <v>9</v>
      </c>
      <c r="D1772" s="113">
        <f>VLOOKUP(A1772,DBMS_TYPE_SIZES[],3,FALSE)</f>
        <v>4</v>
      </c>
      <c r="E1772" s="114">
        <f>VLOOKUP(A1772,DBMS_TYPE_SIZES[],4,FALSE)</f>
        <v>9</v>
      </c>
      <c r="F1772" t="s">
        <v>195</v>
      </c>
      <c r="G1772" t="s">
        <v>808</v>
      </c>
      <c r="H1772" t="s">
        <v>20</v>
      </c>
      <c r="I1772">
        <v>10</v>
      </c>
      <c r="J1772">
        <v>4</v>
      </c>
    </row>
    <row r="1773" spans="1:10">
      <c r="A1773" s="112" t="str">
        <f>COL_SIZES[[#This Row],[datatype]]&amp;"_"&amp;COL_SIZES[[#This Row],[column_prec]]&amp;"_"&amp;COL_SIZES[[#This Row],[col_len]]</f>
        <v>datetime_23_8</v>
      </c>
      <c r="B177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73" s="113">
        <f>VLOOKUP(A1773,DBMS_TYPE_SIZES[],2,FALSE)</f>
        <v>7</v>
      </c>
      <c r="D1773" s="113">
        <f>VLOOKUP(A1773,DBMS_TYPE_SIZES[],3,FALSE)</f>
        <v>8</v>
      </c>
      <c r="E1773" s="114">
        <f>VLOOKUP(A1773,DBMS_TYPE_SIZES[],4,FALSE)</f>
        <v>10</v>
      </c>
      <c r="F1773" t="s">
        <v>195</v>
      </c>
      <c r="G1773" t="s">
        <v>809</v>
      </c>
      <c r="H1773" t="s">
        <v>22</v>
      </c>
      <c r="I1773">
        <v>23</v>
      </c>
      <c r="J1773">
        <v>8</v>
      </c>
    </row>
    <row r="1774" spans="1:10">
      <c r="A1774" s="112" t="str">
        <f>COL_SIZES[[#This Row],[datatype]]&amp;"_"&amp;COL_SIZES[[#This Row],[column_prec]]&amp;"_"&amp;COL_SIZES[[#This Row],[col_len]]</f>
        <v>bigint_19_8</v>
      </c>
      <c r="B177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74" s="113">
        <f>VLOOKUP(A1774,DBMS_TYPE_SIZES[],2,FALSE)</f>
        <v>9</v>
      </c>
      <c r="D1774" s="113">
        <f>VLOOKUP(A1774,DBMS_TYPE_SIZES[],3,FALSE)</f>
        <v>8</v>
      </c>
      <c r="E1774" s="114">
        <f>VLOOKUP(A1774,DBMS_TYPE_SIZES[],4,FALSE)</f>
        <v>9</v>
      </c>
      <c r="F1774" t="s">
        <v>195</v>
      </c>
      <c r="G1774" t="s">
        <v>124</v>
      </c>
      <c r="H1774" t="s">
        <v>19</v>
      </c>
      <c r="I1774">
        <v>19</v>
      </c>
      <c r="J1774">
        <v>8</v>
      </c>
    </row>
    <row r="1775" spans="1:10">
      <c r="A1775" s="112" t="str">
        <f>COL_SIZES[[#This Row],[datatype]]&amp;"_"&amp;COL_SIZES[[#This Row],[column_prec]]&amp;"_"&amp;COL_SIZES[[#This Row],[col_len]]</f>
        <v>int_10_4</v>
      </c>
      <c r="B17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5" s="113">
        <f>VLOOKUP(A1775,DBMS_TYPE_SIZES[],2,FALSE)</f>
        <v>9</v>
      </c>
      <c r="D1775" s="113">
        <f>VLOOKUP(A1775,DBMS_TYPE_SIZES[],3,FALSE)</f>
        <v>4</v>
      </c>
      <c r="E1775" s="114">
        <f>VLOOKUP(A1775,DBMS_TYPE_SIZES[],4,FALSE)</f>
        <v>9</v>
      </c>
      <c r="F1775" t="s">
        <v>195</v>
      </c>
      <c r="G1775" t="s">
        <v>102</v>
      </c>
      <c r="H1775" t="s">
        <v>20</v>
      </c>
      <c r="I1775">
        <v>10</v>
      </c>
      <c r="J1775">
        <v>4</v>
      </c>
    </row>
    <row r="1776" spans="1:10">
      <c r="A1776" s="112" t="str">
        <f>COL_SIZES[[#This Row],[datatype]]&amp;"_"&amp;COL_SIZES[[#This Row],[column_prec]]&amp;"_"&amp;COL_SIZES[[#This Row],[col_len]]</f>
        <v>datetime_23_8</v>
      </c>
      <c r="B177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76" s="113">
        <f>VLOOKUP(A1776,DBMS_TYPE_SIZES[],2,FALSE)</f>
        <v>7</v>
      </c>
      <c r="D1776" s="113">
        <f>VLOOKUP(A1776,DBMS_TYPE_SIZES[],3,FALSE)</f>
        <v>8</v>
      </c>
      <c r="E1776" s="114">
        <f>VLOOKUP(A1776,DBMS_TYPE_SIZES[],4,FALSE)</f>
        <v>10</v>
      </c>
      <c r="F1776" t="s">
        <v>195</v>
      </c>
      <c r="G1776" t="s">
        <v>825</v>
      </c>
      <c r="H1776" t="s">
        <v>22</v>
      </c>
      <c r="I1776">
        <v>23</v>
      </c>
      <c r="J1776">
        <v>8</v>
      </c>
    </row>
    <row r="1777" spans="1:10">
      <c r="A1777" s="112" t="str">
        <f>COL_SIZES[[#This Row],[datatype]]&amp;"_"&amp;COL_SIZES[[#This Row],[column_prec]]&amp;"_"&amp;COL_SIZES[[#This Row],[col_len]]</f>
        <v>int_10_4</v>
      </c>
      <c r="B17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7" s="113">
        <f>VLOOKUP(A1777,DBMS_TYPE_SIZES[],2,FALSE)</f>
        <v>9</v>
      </c>
      <c r="D1777" s="113">
        <f>VLOOKUP(A1777,DBMS_TYPE_SIZES[],3,FALSE)</f>
        <v>4</v>
      </c>
      <c r="E1777" s="114">
        <f>VLOOKUP(A1777,DBMS_TYPE_SIZES[],4,FALSE)</f>
        <v>9</v>
      </c>
      <c r="F1777" t="s">
        <v>195</v>
      </c>
      <c r="G1777" t="s">
        <v>826</v>
      </c>
      <c r="H1777" t="s">
        <v>20</v>
      </c>
      <c r="I1777">
        <v>10</v>
      </c>
      <c r="J1777">
        <v>4</v>
      </c>
    </row>
    <row r="1778" spans="1:10">
      <c r="A1778" s="112" t="str">
        <f>COL_SIZES[[#This Row],[datatype]]&amp;"_"&amp;COL_SIZES[[#This Row],[column_prec]]&amp;"_"&amp;COL_SIZES[[#This Row],[col_len]]</f>
        <v>int_10_4</v>
      </c>
      <c r="B17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8" s="113">
        <f>VLOOKUP(A1778,DBMS_TYPE_SIZES[],2,FALSE)</f>
        <v>9</v>
      </c>
      <c r="D1778" s="113">
        <f>VLOOKUP(A1778,DBMS_TYPE_SIZES[],3,FALSE)</f>
        <v>4</v>
      </c>
      <c r="E1778" s="114">
        <f>VLOOKUP(A1778,DBMS_TYPE_SIZES[],4,FALSE)</f>
        <v>9</v>
      </c>
      <c r="F1778" t="s">
        <v>195</v>
      </c>
      <c r="G1778" t="s">
        <v>827</v>
      </c>
      <c r="H1778" t="s">
        <v>20</v>
      </c>
      <c r="I1778">
        <v>10</v>
      </c>
      <c r="J1778">
        <v>4</v>
      </c>
    </row>
    <row r="1779" spans="1:10">
      <c r="A1779" s="112" t="str">
        <f>COL_SIZES[[#This Row],[datatype]]&amp;"_"&amp;COL_SIZES[[#This Row],[column_prec]]&amp;"_"&amp;COL_SIZES[[#This Row],[col_len]]</f>
        <v>int_10_4</v>
      </c>
      <c r="B17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79" s="113">
        <f>VLOOKUP(A1779,DBMS_TYPE_SIZES[],2,FALSE)</f>
        <v>9</v>
      </c>
      <c r="D1779" s="113">
        <f>VLOOKUP(A1779,DBMS_TYPE_SIZES[],3,FALSE)</f>
        <v>4</v>
      </c>
      <c r="E1779" s="114">
        <f>VLOOKUP(A1779,DBMS_TYPE_SIZES[],4,FALSE)</f>
        <v>9</v>
      </c>
      <c r="F1779" t="s">
        <v>195</v>
      </c>
      <c r="G1779" t="s">
        <v>941</v>
      </c>
      <c r="H1779" t="s">
        <v>20</v>
      </c>
      <c r="I1779">
        <v>10</v>
      </c>
      <c r="J1779">
        <v>4</v>
      </c>
    </row>
    <row r="1780" spans="1:10">
      <c r="A1780" s="112" t="str">
        <f>COL_SIZES[[#This Row],[datatype]]&amp;"_"&amp;COL_SIZES[[#This Row],[column_prec]]&amp;"_"&amp;COL_SIZES[[#This Row],[col_len]]</f>
        <v>int_10_4</v>
      </c>
      <c r="B17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0" s="113">
        <f>VLOOKUP(A1780,DBMS_TYPE_SIZES[],2,FALSE)</f>
        <v>9</v>
      </c>
      <c r="D1780" s="113">
        <f>VLOOKUP(A1780,DBMS_TYPE_SIZES[],3,FALSE)</f>
        <v>4</v>
      </c>
      <c r="E1780" s="114">
        <f>VLOOKUP(A1780,DBMS_TYPE_SIZES[],4,FALSE)</f>
        <v>9</v>
      </c>
      <c r="F1780" t="s">
        <v>195</v>
      </c>
      <c r="G1780" t="s">
        <v>942</v>
      </c>
      <c r="H1780" t="s">
        <v>20</v>
      </c>
      <c r="I1780">
        <v>10</v>
      </c>
      <c r="J1780">
        <v>4</v>
      </c>
    </row>
    <row r="1781" spans="1:10">
      <c r="A1781" s="112" t="str">
        <f>COL_SIZES[[#This Row],[datatype]]&amp;"_"&amp;COL_SIZES[[#This Row],[column_prec]]&amp;"_"&amp;COL_SIZES[[#This Row],[col_len]]</f>
        <v>varchar_0_255</v>
      </c>
      <c r="B178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81" s="113">
        <f>VLOOKUP(A1781,DBMS_TYPE_SIZES[],2,FALSE)</f>
        <v>255</v>
      </c>
      <c r="D1781" s="113">
        <f>VLOOKUP(A1781,DBMS_TYPE_SIZES[],3,FALSE)</f>
        <v>255</v>
      </c>
      <c r="E1781" s="114">
        <f>VLOOKUP(A1781,DBMS_TYPE_SIZES[],4,FALSE)</f>
        <v>257</v>
      </c>
      <c r="F1781" t="s">
        <v>195</v>
      </c>
      <c r="G1781" t="s">
        <v>931</v>
      </c>
      <c r="H1781" t="s">
        <v>92</v>
      </c>
      <c r="I1781">
        <v>0</v>
      </c>
      <c r="J1781">
        <v>255</v>
      </c>
    </row>
    <row r="1782" spans="1:10">
      <c r="A1782" s="112" t="str">
        <f>COL_SIZES[[#This Row],[datatype]]&amp;"_"&amp;COL_SIZES[[#This Row],[column_prec]]&amp;"_"&amp;COL_SIZES[[#This Row],[col_len]]</f>
        <v>int_10_4</v>
      </c>
      <c r="B17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2" s="113">
        <f>VLOOKUP(A1782,DBMS_TYPE_SIZES[],2,FALSE)</f>
        <v>9</v>
      </c>
      <c r="D1782" s="113">
        <f>VLOOKUP(A1782,DBMS_TYPE_SIZES[],3,FALSE)</f>
        <v>4</v>
      </c>
      <c r="E1782" s="114">
        <f>VLOOKUP(A1782,DBMS_TYPE_SIZES[],4,FALSE)</f>
        <v>9</v>
      </c>
      <c r="F1782" t="s">
        <v>195</v>
      </c>
      <c r="G1782" t="s">
        <v>812</v>
      </c>
      <c r="H1782" t="s">
        <v>20</v>
      </c>
      <c r="I1782">
        <v>10</v>
      </c>
      <c r="J1782">
        <v>4</v>
      </c>
    </row>
    <row r="1783" spans="1:10">
      <c r="A1783" s="112" t="str">
        <f>COL_SIZES[[#This Row],[datatype]]&amp;"_"&amp;COL_SIZES[[#This Row],[column_prec]]&amp;"_"&amp;COL_SIZES[[#This Row],[col_len]]</f>
        <v>int_10_4</v>
      </c>
      <c r="B17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3" s="113">
        <f>VLOOKUP(A1783,DBMS_TYPE_SIZES[],2,FALSE)</f>
        <v>9</v>
      </c>
      <c r="D1783" s="113">
        <f>VLOOKUP(A1783,DBMS_TYPE_SIZES[],3,FALSE)</f>
        <v>4</v>
      </c>
      <c r="E1783" s="114">
        <f>VLOOKUP(A1783,DBMS_TYPE_SIZES[],4,FALSE)</f>
        <v>9</v>
      </c>
      <c r="F1783" t="s">
        <v>195</v>
      </c>
      <c r="G1783" t="s">
        <v>217</v>
      </c>
      <c r="H1783" t="s">
        <v>20</v>
      </c>
      <c r="I1783">
        <v>10</v>
      </c>
      <c r="J1783">
        <v>4</v>
      </c>
    </row>
    <row r="1784" spans="1:10">
      <c r="A1784" s="112" t="str">
        <f>COL_SIZES[[#This Row],[datatype]]&amp;"_"&amp;COL_SIZES[[#This Row],[column_prec]]&amp;"_"&amp;COL_SIZES[[#This Row],[col_len]]</f>
        <v>int_10_4</v>
      </c>
      <c r="B17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4" s="113">
        <f>VLOOKUP(A1784,DBMS_TYPE_SIZES[],2,FALSE)</f>
        <v>9</v>
      </c>
      <c r="D1784" s="113">
        <f>VLOOKUP(A1784,DBMS_TYPE_SIZES[],3,FALSE)</f>
        <v>4</v>
      </c>
      <c r="E1784" s="114">
        <f>VLOOKUP(A1784,DBMS_TYPE_SIZES[],4,FALSE)</f>
        <v>9</v>
      </c>
      <c r="F1784" t="s">
        <v>195</v>
      </c>
      <c r="G1784" t="s">
        <v>943</v>
      </c>
      <c r="H1784" t="s">
        <v>20</v>
      </c>
      <c r="I1784">
        <v>10</v>
      </c>
      <c r="J1784">
        <v>4</v>
      </c>
    </row>
    <row r="1785" spans="1:10">
      <c r="A1785" s="112" t="str">
        <f>COL_SIZES[[#This Row],[datatype]]&amp;"_"&amp;COL_SIZES[[#This Row],[column_prec]]&amp;"_"&amp;COL_SIZES[[#This Row],[col_len]]</f>
        <v>int_10_4</v>
      </c>
      <c r="B17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5" s="113">
        <f>VLOOKUP(A1785,DBMS_TYPE_SIZES[],2,FALSE)</f>
        <v>9</v>
      </c>
      <c r="D1785" s="113">
        <f>VLOOKUP(A1785,DBMS_TYPE_SIZES[],3,FALSE)</f>
        <v>4</v>
      </c>
      <c r="E1785" s="114">
        <f>VLOOKUP(A1785,DBMS_TYPE_SIZES[],4,FALSE)</f>
        <v>9</v>
      </c>
      <c r="F1785" t="s">
        <v>195</v>
      </c>
      <c r="G1785" t="s">
        <v>815</v>
      </c>
      <c r="H1785" t="s">
        <v>20</v>
      </c>
      <c r="I1785">
        <v>10</v>
      </c>
      <c r="J1785">
        <v>4</v>
      </c>
    </row>
    <row r="1786" spans="1:10">
      <c r="A1786" s="112" t="str">
        <f>COL_SIZES[[#This Row],[datatype]]&amp;"_"&amp;COL_SIZES[[#This Row],[column_prec]]&amp;"_"&amp;COL_SIZES[[#This Row],[col_len]]</f>
        <v>int_10_4</v>
      </c>
      <c r="B17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6" s="113">
        <f>VLOOKUP(A1786,DBMS_TYPE_SIZES[],2,FALSE)</f>
        <v>9</v>
      </c>
      <c r="D1786" s="113">
        <f>VLOOKUP(A1786,DBMS_TYPE_SIZES[],3,FALSE)</f>
        <v>4</v>
      </c>
      <c r="E1786" s="114">
        <f>VLOOKUP(A1786,DBMS_TYPE_SIZES[],4,FALSE)</f>
        <v>9</v>
      </c>
      <c r="F1786" t="s">
        <v>195</v>
      </c>
      <c r="G1786" t="s">
        <v>944</v>
      </c>
      <c r="H1786" t="s">
        <v>20</v>
      </c>
      <c r="I1786">
        <v>10</v>
      </c>
      <c r="J1786">
        <v>4</v>
      </c>
    </row>
    <row r="1787" spans="1:10">
      <c r="A1787" s="112" t="str">
        <f>COL_SIZES[[#This Row],[datatype]]&amp;"_"&amp;COL_SIZES[[#This Row],[column_prec]]&amp;"_"&amp;COL_SIZES[[#This Row],[col_len]]</f>
        <v>int_10_4</v>
      </c>
      <c r="B17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7" s="113">
        <f>VLOOKUP(A1787,DBMS_TYPE_SIZES[],2,FALSE)</f>
        <v>9</v>
      </c>
      <c r="D1787" s="113">
        <f>VLOOKUP(A1787,DBMS_TYPE_SIZES[],3,FALSE)</f>
        <v>4</v>
      </c>
      <c r="E1787" s="114">
        <f>VLOOKUP(A1787,DBMS_TYPE_SIZES[],4,FALSE)</f>
        <v>9</v>
      </c>
      <c r="F1787" t="s">
        <v>195</v>
      </c>
      <c r="G1787" t="s">
        <v>945</v>
      </c>
      <c r="H1787" t="s">
        <v>20</v>
      </c>
      <c r="I1787">
        <v>10</v>
      </c>
      <c r="J1787">
        <v>4</v>
      </c>
    </row>
    <row r="1788" spans="1:10">
      <c r="A1788" s="112" t="str">
        <f>COL_SIZES[[#This Row],[datatype]]&amp;"_"&amp;COL_SIZES[[#This Row],[column_prec]]&amp;"_"&amp;COL_SIZES[[#This Row],[col_len]]</f>
        <v>int_10_4</v>
      </c>
      <c r="B17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8" s="113">
        <f>VLOOKUP(A1788,DBMS_TYPE_SIZES[],2,FALSE)</f>
        <v>9</v>
      </c>
      <c r="D1788" s="113">
        <f>VLOOKUP(A1788,DBMS_TYPE_SIZES[],3,FALSE)</f>
        <v>4</v>
      </c>
      <c r="E1788" s="114">
        <f>VLOOKUP(A1788,DBMS_TYPE_SIZES[],4,FALSE)</f>
        <v>9</v>
      </c>
      <c r="F1788" t="s">
        <v>195</v>
      </c>
      <c r="G1788" t="s">
        <v>164</v>
      </c>
      <c r="H1788" t="s">
        <v>20</v>
      </c>
      <c r="I1788">
        <v>10</v>
      </c>
      <c r="J1788">
        <v>4</v>
      </c>
    </row>
    <row r="1789" spans="1:10">
      <c r="A1789" s="112" t="str">
        <f>COL_SIZES[[#This Row],[datatype]]&amp;"_"&amp;COL_SIZES[[#This Row],[column_prec]]&amp;"_"&amp;COL_SIZES[[#This Row],[col_len]]</f>
        <v>int_10_4</v>
      </c>
      <c r="B17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89" s="113">
        <f>VLOOKUP(A1789,DBMS_TYPE_SIZES[],2,FALSE)</f>
        <v>9</v>
      </c>
      <c r="D1789" s="113">
        <f>VLOOKUP(A1789,DBMS_TYPE_SIZES[],3,FALSE)</f>
        <v>4</v>
      </c>
      <c r="E1789" s="114">
        <f>VLOOKUP(A1789,DBMS_TYPE_SIZES[],4,FALSE)</f>
        <v>9</v>
      </c>
      <c r="F1789" t="s">
        <v>196</v>
      </c>
      <c r="G1789" t="s">
        <v>156</v>
      </c>
      <c r="H1789" t="s">
        <v>20</v>
      </c>
      <c r="I1789">
        <v>10</v>
      </c>
      <c r="J1789">
        <v>4</v>
      </c>
    </row>
    <row r="1790" spans="1:10">
      <c r="A1790" s="112" t="str">
        <f>COL_SIZES[[#This Row],[datatype]]&amp;"_"&amp;COL_SIZES[[#This Row],[column_prec]]&amp;"_"&amp;COL_SIZES[[#This Row],[col_len]]</f>
        <v>datetime_23_8</v>
      </c>
      <c r="B17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90" s="113">
        <f>VLOOKUP(A1790,DBMS_TYPE_SIZES[],2,FALSE)</f>
        <v>7</v>
      </c>
      <c r="D1790" s="113">
        <f>VLOOKUP(A1790,DBMS_TYPE_SIZES[],3,FALSE)</f>
        <v>8</v>
      </c>
      <c r="E1790" s="114">
        <f>VLOOKUP(A1790,DBMS_TYPE_SIZES[],4,FALSE)</f>
        <v>10</v>
      </c>
      <c r="F1790" t="s">
        <v>196</v>
      </c>
      <c r="G1790" t="s">
        <v>679</v>
      </c>
      <c r="H1790" t="s">
        <v>22</v>
      </c>
      <c r="I1790">
        <v>23</v>
      </c>
      <c r="J1790">
        <v>8</v>
      </c>
    </row>
    <row r="1791" spans="1:10">
      <c r="A1791" s="112" t="str">
        <f>COL_SIZES[[#This Row],[datatype]]&amp;"_"&amp;COL_SIZES[[#This Row],[column_prec]]&amp;"_"&amp;COL_SIZES[[#This Row],[col_len]]</f>
        <v>int_10_4</v>
      </c>
      <c r="B17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1" s="113">
        <f>VLOOKUP(A1791,DBMS_TYPE_SIZES[],2,FALSE)</f>
        <v>9</v>
      </c>
      <c r="D1791" s="113">
        <f>VLOOKUP(A1791,DBMS_TYPE_SIZES[],3,FALSE)</f>
        <v>4</v>
      </c>
      <c r="E1791" s="114">
        <f>VLOOKUP(A1791,DBMS_TYPE_SIZES[],4,FALSE)</f>
        <v>9</v>
      </c>
      <c r="F1791" t="s">
        <v>196</v>
      </c>
      <c r="G1791" t="s">
        <v>802</v>
      </c>
      <c r="H1791" t="s">
        <v>20</v>
      </c>
      <c r="I1791">
        <v>10</v>
      </c>
      <c r="J1791">
        <v>4</v>
      </c>
    </row>
    <row r="1792" spans="1:10">
      <c r="A1792" s="112" t="str">
        <f>COL_SIZES[[#This Row],[datatype]]&amp;"_"&amp;COL_SIZES[[#This Row],[column_prec]]&amp;"_"&amp;COL_SIZES[[#This Row],[col_len]]</f>
        <v>int_10_4</v>
      </c>
      <c r="B17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2" s="113">
        <f>VLOOKUP(A1792,DBMS_TYPE_SIZES[],2,FALSE)</f>
        <v>9</v>
      </c>
      <c r="D1792" s="113">
        <f>VLOOKUP(A1792,DBMS_TYPE_SIZES[],3,FALSE)</f>
        <v>4</v>
      </c>
      <c r="E1792" s="114">
        <f>VLOOKUP(A1792,DBMS_TYPE_SIZES[],4,FALSE)</f>
        <v>9</v>
      </c>
      <c r="F1792" t="s">
        <v>196</v>
      </c>
      <c r="G1792" t="s">
        <v>154</v>
      </c>
      <c r="H1792" t="s">
        <v>20</v>
      </c>
      <c r="I1792">
        <v>10</v>
      </c>
      <c r="J1792">
        <v>4</v>
      </c>
    </row>
    <row r="1793" spans="1:10">
      <c r="A1793" s="112" t="str">
        <f>COL_SIZES[[#This Row],[datatype]]&amp;"_"&amp;COL_SIZES[[#This Row],[column_prec]]&amp;"_"&amp;COL_SIZES[[#This Row],[col_len]]</f>
        <v>int_10_4</v>
      </c>
      <c r="B17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3" s="113">
        <f>VLOOKUP(A1793,DBMS_TYPE_SIZES[],2,FALSE)</f>
        <v>9</v>
      </c>
      <c r="D1793" s="113">
        <f>VLOOKUP(A1793,DBMS_TYPE_SIZES[],3,FALSE)</f>
        <v>4</v>
      </c>
      <c r="E1793" s="114">
        <f>VLOOKUP(A1793,DBMS_TYPE_SIZES[],4,FALSE)</f>
        <v>9</v>
      </c>
      <c r="F1793" t="s">
        <v>196</v>
      </c>
      <c r="G1793" t="s">
        <v>89</v>
      </c>
      <c r="H1793" t="s">
        <v>20</v>
      </c>
      <c r="I1793">
        <v>10</v>
      </c>
      <c r="J1793">
        <v>4</v>
      </c>
    </row>
    <row r="1794" spans="1:10">
      <c r="A1794" s="112" t="str">
        <f>COL_SIZES[[#This Row],[datatype]]&amp;"_"&amp;COL_SIZES[[#This Row],[column_prec]]&amp;"_"&amp;COL_SIZES[[#This Row],[col_len]]</f>
        <v>datetime_23_8</v>
      </c>
      <c r="B17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794" s="113">
        <f>VLOOKUP(A1794,DBMS_TYPE_SIZES[],2,FALSE)</f>
        <v>7</v>
      </c>
      <c r="D1794" s="113">
        <f>VLOOKUP(A1794,DBMS_TYPE_SIZES[],3,FALSE)</f>
        <v>8</v>
      </c>
      <c r="E1794" s="114">
        <f>VLOOKUP(A1794,DBMS_TYPE_SIZES[],4,FALSE)</f>
        <v>10</v>
      </c>
      <c r="F1794" t="s">
        <v>196</v>
      </c>
      <c r="G1794" t="s">
        <v>928</v>
      </c>
      <c r="H1794" t="s">
        <v>22</v>
      </c>
      <c r="I1794">
        <v>23</v>
      </c>
      <c r="J1794">
        <v>8</v>
      </c>
    </row>
    <row r="1795" spans="1:10">
      <c r="A1795" s="112" t="str">
        <f>COL_SIZES[[#This Row],[datatype]]&amp;"_"&amp;COL_SIZES[[#This Row],[column_prec]]&amp;"_"&amp;COL_SIZES[[#This Row],[col_len]]</f>
        <v>int_10_4</v>
      </c>
      <c r="B17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5" s="113">
        <f>VLOOKUP(A1795,DBMS_TYPE_SIZES[],2,FALSE)</f>
        <v>9</v>
      </c>
      <c r="D1795" s="113">
        <f>VLOOKUP(A1795,DBMS_TYPE_SIZES[],3,FALSE)</f>
        <v>4</v>
      </c>
      <c r="E1795" s="114">
        <f>VLOOKUP(A1795,DBMS_TYPE_SIZES[],4,FALSE)</f>
        <v>9</v>
      </c>
      <c r="F1795" t="s">
        <v>196</v>
      </c>
      <c r="G1795" t="s">
        <v>929</v>
      </c>
      <c r="H1795" t="s">
        <v>20</v>
      </c>
      <c r="I1795">
        <v>10</v>
      </c>
      <c r="J1795">
        <v>4</v>
      </c>
    </row>
    <row r="1796" spans="1:10">
      <c r="A1796" s="112" t="str">
        <f>COL_SIZES[[#This Row],[datatype]]&amp;"_"&amp;COL_SIZES[[#This Row],[column_prec]]&amp;"_"&amp;COL_SIZES[[#This Row],[col_len]]</f>
        <v>int_10_4</v>
      </c>
      <c r="B17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6" s="113">
        <f>VLOOKUP(A1796,DBMS_TYPE_SIZES[],2,FALSE)</f>
        <v>9</v>
      </c>
      <c r="D1796" s="113">
        <f>VLOOKUP(A1796,DBMS_TYPE_SIZES[],3,FALSE)</f>
        <v>4</v>
      </c>
      <c r="E1796" s="114">
        <f>VLOOKUP(A1796,DBMS_TYPE_SIZES[],4,FALSE)</f>
        <v>9</v>
      </c>
      <c r="F1796" t="s">
        <v>196</v>
      </c>
      <c r="G1796" t="s">
        <v>224</v>
      </c>
      <c r="H1796" t="s">
        <v>20</v>
      </c>
      <c r="I1796">
        <v>10</v>
      </c>
      <c r="J1796">
        <v>4</v>
      </c>
    </row>
    <row r="1797" spans="1:10">
      <c r="A1797" s="112" t="str">
        <f>COL_SIZES[[#This Row],[datatype]]&amp;"_"&amp;COL_SIZES[[#This Row],[column_prec]]&amp;"_"&amp;COL_SIZES[[#This Row],[col_len]]</f>
        <v>varchar_0_255</v>
      </c>
      <c r="B17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797" s="113">
        <f>VLOOKUP(A1797,DBMS_TYPE_SIZES[],2,FALSE)</f>
        <v>255</v>
      </c>
      <c r="D1797" s="113">
        <f>VLOOKUP(A1797,DBMS_TYPE_SIZES[],3,FALSE)</f>
        <v>255</v>
      </c>
      <c r="E1797" s="114">
        <f>VLOOKUP(A1797,DBMS_TYPE_SIZES[],4,FALSE)</f>
        <v>257</v>
      </c>
      <c r="F1797" t="s">
        <v>196</v>
      </c>
      <c r="G1797" t="s">
        <v>605</v>
      </c>
      <c r="H1797" t="s">
        <v>92</v>
      </c>
      <c r="I1797">
        <v>0</v>
      </c>
      <c r="J1797">
        <v>255</v>
      </c>
    </row>
    <row r="1798" spans="1:10">
      <c r="A1798" s="112" t="str">
        <f>COL_SIZES[[#This Row],[datatype]]&amp;"_"&amp;COL_SIZES[[#This Row],[column_prec]]&amp;"_"&amp;COL_SIZES[[#This Row],[col_len]]</f>
        <v>int_10_4</v>
      </c>
      <c r="B17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8" s="113">
        <f>VLOOKUP(A1798,DBMS_TYPE_SIZES[],2,FALSE)</f>
        <v>9</v>
      </c>
      <c r="D1798" s="113">
        <f>VLOOKUP(A1798,DBMS_TYPE_SIZES[],3,FALSE)</f>
        <v>4</v>
      </c>
      <c r="E1798" s="114">
        <f>VLOOKUP(A1798,DBMS_TYPE_SIZES[],4,FALSE)</f>
        <v>9</v>
      </c>
      <c r="F1798" t="s">
        <v>196</v>
      </c>
      <c r="G1798" t="s">
        <v>930</v>
      </c>
      <c r="H1798" t="s">
        <v>20</v>
      </c>
      <c r="I1798">
        <v>10</v>
      </c>
      <c r="J1798">
        <v>4</v>
      </c>
    </row>
    <row r="1799" spans="1:10">
      <c r="A1799" s="112" t="str">
        <f>COL_SIZES[[#This Row],[datatype]]&amp;"_"&amp;COL_SIZES[[#This Row],[column_prec]]&amp;"_"&amp;COL_SIZES[[#This Row],[col_len]]</f>
        <v>int_10_4</v>
      </c>
      <c r="B17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799" s="113">
        <f>VLOOKUP(A1799,DBMS_TYPE_SIZES[],2,FALSE)</f>
        <v>9</v>
      </c>
      <c r="D1799" s="113">
        <f>VLOOKUP(A1799,DBMS_TYPE_SIZES[],3,FALSE)</f>
        <v>4</v>
      </c>
      <c r="E1799" s="114">
        <f>VLOOKUP(A1799,DBMS_TYPE_SIZES[],4,FALSE)</f>
        <v>9</v>
      </c>
      <c r="F1799" t="s">
        <v>196</v>
      </c>
      <c r="G1799" t="s">
        <v>803</v>
      </c>
      <c r="H1799" t="s">
        <v>20</v>
      </c>
      <c r="I1799">
        <v>10</v>
      </c>
      <c r="J1799">
        <v>4</v>
      </c>
    </row>
    <row r="1800" spans="1:10">
      <c r="A1800" s="112" t="str">
        <f>COL_SIZES[[#This Row],[datatype]]&amp;"_"&amp;COL_SIZES[[#This Row],[column_prec]]&amp;"_"&amp;COL_SIZES[[#This Row],[col_len]]</f>
        <v>int_10_4</v>
      </c>
      <c r="B18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00" s="113">
        <f>VLOOKUP(A1800,DBMS_TYPE_SIZES[],2,FALSE)</f>
        <v>9</v>
      </c>
      <c r="D1800" s="113">
        <f>VLOOKUP(A1800,DBMS_TYPE_SIZES[],3,FALSE)</f>
        <v>4</v>
      </c>
      <c r="E1800" s="114">
        <f>VLOOKUP(A1800,DBMS_TYPE_SIZES[],4,FALSE)</f>
        <v>9</v>
      </c>
      <c r="F1800" t="s">
        <v>196</v>
      </c>
      <c r="G1800" t="s">
        <v>804</v>
      </c>
      <c r="H1800" t="s">
        <v>20</v>
      </c>
      <c r="I1800">
        <v>10</v>
      </c>
      <c r="J1800">
        <v>4</v>
      </c>
    </row>
    <row r="1801" spans="1:10">
      <c r="A1801" s="112" t="str">
        <f>COL_SIZES[[#This Row],[datatype]]&amp;"_"&amp;COL_SIZES[[#This Row],[column_prec]]&amp;"_"&amp;COL_SIZES[[#This Row],[col_len]]</f>
        <v>int_10_4</v>
      </c>
      <c r="B18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01" s="113">
        <f>VLOOKUP(A1801,DBMS_TYPE_SIZES[],2,FALSE)</f>
        <v>9</v>
      </c>
      <c r="D1801" s="113">
        <f>VLOOKUP(A1801,DBMS_TYPE_SIZES[],3,FALSE)</f>
        <v>4</v>
      </c>
      <c r="E1801" s="114">
        <f>VLOOKUP(A1801,DBMS_TYPE_SIZES[],4,FALSE)</f>
        <v>9</v>
      </c>
      <c r="F1801" t="s">
        <v>196</v>
      </c>
      <c r="G1801" t="s">
        <v>152</v>
      </c>
      <c r="H1801" t="s">
        <v>20</v>
      </c>
      <c r="I1801">
        <v>10</v>
      </c>
      <c r="J1801">
        <v>4</v>
      </c>
    </row>
    <row r="1802" spans="1:10">
      <c r="A1802" s="112" t="str">
        <f>COL_SIZES[[#This Row],[datatype]]&amp;"_"&amp;COL_SIZES[[#This Row],[column_prec]]&amp;"_"&amp;COL_SIZES[[#This Row],[col_len]]</f>
        <v>varchar_0_255</v>
      </c>
      <c r="B180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02" s="113">
        <f>VLOOKUP(A1802,DBMS_TYPE_SIZES[],2,FALSE)</f>
        <v>255</v>
      </c>
      <c r="D1802" s="113">
        <f>VLOOKUP(A1802,DBMS_TYPE_SIZES[],3,FALSE)</f>
        <v>255</v>
      </c>
      <c r="E1802" s="114">
        <f>VLOOKUP(A1802,DBMS_TYPE_SIZES[],4,FALSE)</f>
        <v>257</v>
      </c>
      <c r="F1802" t="s">
        <v>196</v>
      </c>
      <c r="G1802" t="s">
        <v>805</v>
      </c>
      <c r="H1802" t="s">
        <v>92</v>
      </c>
      <c r="I1802">
        <v>0</v>
      </c>
      <c r="J1802">
        <v>255</v>
      </c>
    </row>
    <row r="1803" spans="1:10">
      <c r="A1803" s="112" t="str">
        <f>COL_SIZES[[#This Row],[datatype]]&amp;"_"&amp;COL_SIZES[[#This Row],[column_prec]]&amp;"_"&amp;COL_SIZES[[#This Row],[col_len]]</f>
        <v>varchar_0_255</v>
      </c>
      <c r="B18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03" s="113">
        <f>VLOOKUP(A1803,DBMS_TYPE_SIZES[],2,FALSE)</f>
        <v>255</v>
      </c>
      <c r="D1803" s="113">
        <f>VLOOKUP(A1803,DBMS_TYPE_SIZES[],3,FALSE)</f>
        <v>255</v>
      </c>
      <c r="E1803" s="114">
        <f>VLOOKUP(A1803,DBMS_TYPE_SIZES[],4,FALSE)</f>
        <v>257</v>
      </c>
      <c r="F1803" t="s">
        <v>196</v>
      </c>
      <c r="G1803" t="s">
        <v>806</v>
      </c>
      <c r="H1803" t="s">
        <v>92</v>
      </c>
      <c r="I1803">
        <v>0</v>
      </c>
      <c r="J1803">
        <v>255</v>
      </c>
    </row>
    <row r="1804" spans="1:10">
      <c r="A1804" s="112" t="str">
        <f>COL_SIZES[[#This Row],[datatype]]&amp;"_"&amp;COL_SIZES[[#This Row],[column_prec]]&amp;"_"&amp;COL_SIZES[[#This Row],[col_len]]</f>
        <v>int_10_4</v>
      </c>
      <c r="B18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04" s="113">
        <f>VLOOKUP(A1804,DBMS_TYPE_SIZES[],2,FALSE)</f>
        <v>9</v>
      </c>
      <c r="D1804" s="113">
        <f>VLOOKUP(A1804,DBMS_TYPE_SIZES[],3,FALSE)</f>
        <v>4</v>
      </c>
      <c r="E1804" s="114">
        <f>VLOOKUP(A1804,DBMS_TYPE_SIZES[],4,FALSE)</f>
        <v>9</v>
      </c>
      <c r="F1804" t="s">
        <v>196</v>
      </c>
      <c r="G1804" t="s">
        <v>807</v>
      </c>
      <c r="H1804" t="s">
        <v>20</v>
      </c>
      <c r="I1804">
        <v>10</v>
      </c>
      <c r="J1804">
        <v>4</v>
      </c>
    </row>
    <row r="1805" spans="1:10">
      <c r="A1805" s="112" t="str">
        <f>COL_SIZES[[#This Row],[datatype]]&amp;"_"&amp;COL_SIZES[[#This Row],[column_prec]]&amp;"_"&amp;COL_SIZES[[#This Row],[col_len]]</f>
        <v>bigint_19_8</v>
      </c>
      <c r="B18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05" s="113">
        <f>VLOOKUP(A1805,DBMS_TYPE_SIZES[],2,FALSE)</f>
        <v>9</v>
      </c>
      <c r="D1805" s="113">
        <f>VLOOKUP(A1805,DBMS_TYPE_SIZES[],3,FALSE)</f>
        <v>8</v>
      </c>
      <c r="E1805" s="114">
        <f>VLOOKUP(A1805,DBMS_TYPE_SIZES[],4,FALSE)</f>
        <v>9</v>
      </c>
      <c r="F1805" t="s">
        <v>196</v>
      </c>
      <c r="G1805" t="s">
        <v>122</v>
      </c>
      <c r="H1805" t="s">
        <v>19</v>
      </c>
      <c r="I1805">
        <v>19</v>
      </c>
      <c r="J1805">
        <v>8</v>
      </c>
    </row>
    <row r="1806" spans="1:10">
      <c r="A1806" s="112" t="str">
        <f>COL_SIZES[[#This Row],[datatype]]&amp;"_"&amp;COL_SIZES[[#This Row],[column_prec]]&amp;"_"&amp;COL_SIZES[[#This Row],[col_len]]</f>
        <v>int_10_4</v>
      </c>
      <c r="B18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06" s="113">
        <f>VLOOKUP(A1806,DBMS_TYPE_SIZES[],2,FALSE)</f>
        <v>9</v>
      </c>
      <c r="D1806" s="113">
        <f>VLOOKUP(A1806,DBMS_TYPE_SIZES[],3,FALSE)</f>
        <v>4</v>
      </c>
      <c r="E1806" s="114">
        <f>VLOOKUP(A1806,DBMS_TYPE_SIZES[],4,FALSE)</f>
        <v>9</v>
      </c>
      <c r="F1806" t="s">
        <v>196</v>
      </c>
      <c r="G1806" t="s">
        <v>123</v>
      </c>
      <c r="H1806" t="s">
        <v>20</v>
      </c>
      <c r="I1806">
        <v>10</v>
      </c>
      <c r="J1806">
        <v>4</v>
      </c>
    </row>
    <row r="1807" spans="1:10">
      <c r="A1807" s="112" t="str">
        <f>COL_SIZES[[#This Row],[datatype]]&amp;"_"&amp;COL_SIZES[[#This Row],[column_prec]]&amp;"_"&amp;COL_SIZES[[#This Row],[col_len]]</f>
        <v>int_10_4</v>
      </c>
      <c r="B18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07" s="113">
        <f>VLOOKUP(A1807,DBMS_TYPE_SIZES[],2,FALSE)</f>
        <v>9</v>
      </c>
      <c r="D1807" s="113">
        <f>VLOOKUP(A1807,DBMS_TYPE_SIZES[],3,FALSE)</f>
        <v>4</v>
      </c>
      <c r="E1807" s="114">
        <f>VLOOKUP(A1807,DBMS_TYPE_SIZES[],4,FALSE)</f>
        <v>9</v>
      </c>
      <c r="F1807" t="s">
        <v>196</v>
      </c>
      <c r="G1807" t="s">
        <v>808</v>
      </c>
      <c r="H1807" t="s">
        <v>20</v>
      </c>
      <c r="I1807">
        <v>10</v>
      </c>
      <c r="J1807">
        <v>4</v>
      </c>
    </row>
    <row r="1808" spans="1:10">
      <c r="A1808" s="112" t="str">
        <f>COL_SIZES[[#This Row],[datatype]]&amp;"_"&amp;COL_SIZES[[#This Row],[column_prec]]&amp;"_"&amp;COL_SIZES[[#This Row],[col_len]]</f>
        <v>datetime_23_8</v>
      </c>
      <c r="B18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08" s="113">
        <f>VLOOKUP(A1808,DBMS_TYPE_SIZES[],2,FALSE)</f>
        <v>7</v>
      </c>
      <c r="D1808" s="113">
        <f>VLOOKUP(A1808,DBMS_TYPE_SIZES[],3,FALSE)</f>
        <v>8</v>
      </c>
      <c r="E1808" s="114">
        <f>VLOOKUP(A1808,DBMS_TYPE_SIZES[],4,FALSE)</f>
        <v>10</v>
      </c>
      <c r="F1808" t="s">
        <v>196</v>
      </c>
      <c r="G1808" t="s">
        <v>809</v>
      </c>
      <c r="H1808" t="s">
        <v>22</v>
      </c>
      <c r="I1808">
        <v>23</v>
      </c>
      <c r="J1808">
        <v>8</v>
      </c>
    </row>
    <row r="1809" spans="1:10">
      <c r="A1809" s="112" t="str">
        <f>COL_SIZES[[#This Row],[datatype]]&amp;"_"&amp;COL_SIZES[[#This Row],[column_prec]]&amp;"_"&amp;COL_SIZES[[#This Row],[col_len]]</f>
        <v>bigint_19_8</v>
      </c>
      <c r="B18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09" s="113">
        <f>VLOOKUP(A1809,DBMS_TYPE_SIZES[],2,FALSE)</f>
        <v>9</v>
      </c>
      <c r="D1809" s="113">
        <f>VLOOKUP(A1809,DBMS_TYPE_SIZES[],3,FALSE)</f>
        <v>8</v>
      </c>
      <c r="E1809" s="114">
        <f>VLOOKUP(A1809,DBMS_TYPE_SIZES[],4,FALSE)</f>
        <v>9</v>
      </c>
      <c r="F1809" t="s">
        <v>196</v>
      </c>
      <c r="G1809" t="s">
        <v>124</v>
      </c>
      <c r="H1809" t="s">
        <v>19</v>
      </c>
      <c r="I1809">
        <v>19</v>
      </c>
      <c r="J1809">
        <v>8</v>
      </c>
    </row>
    <row r="1810" spans="1:10">
      <c r="A1810" s="112" t="str">
        <f>COL_SIZES[[#This Row],[datatype]]&amp;"_"&amp;COL_SIZES[[#This Row],[column_prec]]&amp;"_"&amp;COL_SIZES[[#This Row],[col_len]]</f>
        <v>int_10_4</v>
      </c>
      <c r="B18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0" s="113">
        <f>VLOOKUP(A1810,DBMS_TYPE_SIZES[],2,FALSE)</f>
        <v>9</v>
      </c>
      <c r="D1810" s="113">
        <f>VLOOKUP(A1810,DBMS_TYPE_SIZES[],3,FALSE)</f>
        <v>4</v>
      </c>
      <c r="E1810" s="114">
        <f>VLOOKUP(A1810,DBMS_TYPE_SIZES[],4,FALSE)</f>
        <v>9</v>
      </c>
      <c r="F1810" t="s">
        <v>196</v>
      </c>
      <c r="G1810" t="s">
        <v>102</v>
      </c>
      <c r="H1810" t="s">
        <v>20</v>
      </c>
      <c r="I1810">
        <v>10</v>
      </c>
      <c r="J1810">
        <v>4</v>
      </c>
    </row>
    <row r="1811" spans="1:10">
      <c r="A1811" s="112" t="str">
        <f>COL_SIZES[[#This Row],[datatype]]&amp;"_"&amp;COL_SIZES[[#This Row],[column_prec]]&amp;"_"&amp;COL_SIZES[[#This Row],[col_len]]</f>
        <v>datetime_23_8</v>
      </c>
      <c r="B181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11" s="113">
        <f>VLOOKUP(A1811,DBMS_TYPE_SIZES[],2,FALSE)</f>
        <v>7</v>
      </c>
      <c r="D1811" s="113">
        <f>VLOOKUP(A1811,DBMS_TYPE_SIZES[],3,FALSE)</f>
        <v>8</v>
      </c>
      <c r="E1811" s="114">
        <f>VLOOKUP(A1811,DBMS_TYPE_SIZES[],4,FALSE)</f>
        <v>10</v>
      </c>
      <c r="F1811" t="s">
        <v>196</v>
      </c>
      <c r="G1811" t="s">
        <v>825</v>
      </c>
      <c r="H1811" t="s">
        <v>22</v>
      </c>
      <c r="I1811">
        <v>23</v>
      </c>
      <c r="J1811">
        <v>8</v>
      </c>
    </row>
    <row r="1812" spans="1:10">
      <c r="A1812" s="112" t="str">
        <f>COL_SIZES[[#This Row],[datatype]]&amp;"_"&amp;COL_SIZES[[#This Row],[column_prec]]&amp;"_"&amp;COL_SIZES[[#This Row],[col_len]]</f>
        <v>int_10_4</v>
      </c>
      <c r="B18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2" s="113">
        <f>VLOOKUP(A1812,DBMS_TYPE_SIZES[],2,FALSE)</f>
        <v>9</v>
      </c>
      <c r="D1812" s="113">
        <f>VLOOKUP(A1812,DBMS_TYPE_SIZES[],3,FALSE)</f>
        <v>4</v>
      </c>
      <c r="E1812" s="114">
        <f>VLOOKUP(A1812,DBMS_TYPE_SIZES[],4,FALSE)</f>
        <v>9</v>
      </c>
      <c r="F1812" t="s">
        <v>196</v>
      </c>
      <c r="G1812" t="s">
        <v>826</v>
      </c>
      <c r="H1812" t="s">
        <v>20</v>
      </c>
      <c r="I1812">
        <v>10</v>
      </c>
      <c r="J1812">
        <v>4</v>
      </c>
    </row>
    <row r="1813" spans="1:10">
      <c r="A1813" s="112" t="str">
        <f>COL_SIZES[[#This Row],[datatype]]&amp;"_"&amp;COL_SIZES[[#This Row],[column_prec]]&amp;"_"&amp;COL_SIZES[[#This Row],[col_len]]</f>
        <v>int_10_4</v>
      </c>
      <c r="B18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3" s="113">
        <f>VLOOKUP(A1813,DBMS_TYPE_SIZES[],2,FALSE)</f>
        <v>9</v>
      </c>
      <c r="D1813" s="113">
        <f>VLOOKUP(A1813,DBMS_TYPE_SIZES[],3,FALSE)</f>
        <v>4</v>
      </c>
      <c r="E1813" s="114">
        <f>VLOOKUP(A1813,DBMS_TYPE_SIZES[],4,FALSE)</f>
        <v>9</v>
      </c>
      <c r="F1813" t="s">
        <v>196</v>
      </c>
      <c r="G1813" t="s">
        <v>827</v>
      </c>
      <c r="H1813" t="s">
        <v>20</v>
      </c>
      <c r="I1813">
        <v>10</v>
      </c>
      <c r="J1813">
        <v>4</v>
      </c>
    </row>
    <row r="1814" spans="1:10">
      <c r="A1814" s="112" t="str">
        <f>COL_SIZES[[#This Row],[datatype]]&amp;"_"&amp;COL_SIZES[[#This Row],[column_prec]]&amp;"_"&amp;COL_SIZES[[#This Row],[col_len]]</f>
        <v>varchar_0_255</v>
      </c>
      <c r="B181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14" s="113">
        <f>VLOOKUP(A1814,DBMS_TYPE_SIZES[],2,FALSE)</f>
        <v>255</v>
      </c>
      <c r="D1814" s="113">
        <f>VLOOKUP(A1814,DBMS_TYPE_SIZES[],3,FALSE)</f>
        <v>255</v>
      </c>
      <c r="E1814" s="114">
        <f>VLOOKUP(A1814,DBMS_TYPE_SIZES[],4,FALSE)</f>
        <v>257</v>
      </c>
      <c r="F1814" t="s">
        <v>196</v>
      </c>
      <c r="G1814" t="s">
        <v>931</v>
      </c>
      <c r="H1814" t="s">
        <v>92</v>
      </c>
      <c r="I1814">
        <v>0</v>
      </c>
      <c r="J1814">
        <v>255</v>
      </c>
    </row>
    <row r="1815" spans="1:10">
      <c r="A1815" s="112" t="str">
        <f>COL_SIZES[[#This Row],[datatype]]&amp;"_"&amp;COL_SIZES[[#This Row],[column_prec]]&amp;"_"&amp;COL_SIZES[[#This Row],[col_len]]</f>
        <v>int_10_4</v>
      </c>
      <c r="B18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5" s="113">
        <f>VLOOKUP(A1815,DBMS_TYPE_SIZES[],2,FALSE)</f>
        <v>9</v>
      </c>
      <c r="D1815" s="113">
        <f>VLOOKUP(A1815,DBMS_TYPE_SIZES[],3,FALSE)</f>
        <v>4</v>
      </c>
      <c r="E1815" s="114">
        <f>VLOOKUP(A1815,DBMS_TYPE_SIZES[],4,FALSE)</f>
        <v>9</v>
      </c>
      <c r="F1815" t="s">
        <v>196</v>
      </c>
      <c r="G1815" t="s">
        <v>812</v>
      </c>
      <c r="H1815" t="s">
        <v>20</v>
      </c>
      <c r="I1815">
        <v>10</v>
      </c>
      <c r="J1815">
        <v>4</v>
      </c>
    </row>
    <row r="1816" spans="1:10">
      <c r="A1816" s="112" t="str">
        <f>COL_SIZES[[#This Row],[datatype]]&amp;"_"&amp;COL_SIZES[[#This Row],[column_prec]]&amp;"_"&amp;COL_SIZES[[#This Row],[col_len]]</f>
        <v>int_10_4</v>
      </c>
      <c r="B18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6" s="113">
        <f>VLOOKUP(A1816,DBMS_TYPE_SIZES[],2,FALSE)</f>
        <v>9</v>
      </c>
      <c r="D1816" s="113">
        <f>VLOOKUP(A1816,DBMS_TYPE_SIZES[],3,FALSE)</f>
        <v>4</v>
      </c>
      <c r="E1816" s="114">
        <f>VLOOKUP(A1816,DBMS_TYPE_SIZES[],4,FALSE)</f>
        <v>9</v>
      </c>
      <c r="F1816" t="s">
        <v>196</v>
      </c>
      <c r="G1816" t="s">
        <v>217</v>
      </c>
      <c r="H1816" t="s">
        <v>20</v>
      </c>
      <c r="I1816">
        <v>10</v>
      </c>
      <c r="J1816">
        <v>4</v>
      </c>
    </row>
    <row r="1817" spans="1:10">
      <c r="A1817" s="112" t="str">
        <f>COL_SIZES[[#This Row],[datatype]]&amp;"_"&amp;COL_SIZES[[#This Row],[column_prec]]&amp;"_"&amp;COL_SIZES[[#This Row],[col_len]]</f>
        <v>int_10_4</v>
      </c>
      <c r="B18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7" s="113">
        <f>VLOOKUP(A1817,DBMS_TYPE_SIZES[],2,FALSE)</f>
        <v>9</v>
      </c>
      <c r="D1817" s="113">
        <f>VLOOKUP(A1817,DBMS_TYPE_SIZES[],3,FALSE)</f>
        <v>4</v>
      </c>
      <c r="E1817" s="114">
        <f>VLOOKUP(A1817,DBMS_TYPE_SIZES[],4,FALSE)</f>
        <v>9</v>
      </c>
      <c r="F1817" t="s">
        <v>196</v>
      </c>
      <c r="G1817" t="s">
        <v>815</v>
      </c>
      <c r="H1817" t="s">
        <v>20</v>
      </c>
      <c r="I1817">
        <v>10</v>
      </c>
      <c r="J1817">
        <v>4</v>
      </c>
    </row>
    <row r="1818" spans="1:10">
      <c r="A1818" s="112" t="str">
        <f>COL_SIZES[[#This Row],[datatype]]&amp;"_"&amp;COL_SIZES[[#This Row],[column_prec]]&amp;"_"&amp;COL_SIZES[[#This Row],[col_len]]</f>
        <v>int_10_4</v>
      </c>
      <c r="B18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18" s="113">
        <f>VLOOKUP(A1818,DBMS_TYPE_SIZES[],2,FALSE)</f>
        <v>9</v>
      </c>
      <c r="D1818" s="113">
        <f>VLOOKUP(A1818,DBMS_TYPE_SIZES[],3,FALSE)</f>
        <v>4</v>
      </c>
      <c r="E1818" s="114">
        <f>VLOOKUP(A1818,DBMS_TYPE_SIZES[],4,FALSE)</f>
        <v>9</v>
      </c>
      <c r="F1818" t="s">
        <v>196</v>
      </c>
      <c r="G1818" t="s">
        <v>164</v>
      </c>
      <c r="H1818" t="s">
        <v>20</v>
      </c>
      <c r="I1818">
        <v>10</v>
      </c>
      <c r="J1818">
        <v>4</v>
      </c>
    </row>
    <row r="1819" spans="1:10">
      <c r="A1819" s="112" t="str">
        <f>COL_SIZES[[#This Row],[datatype]]&amp;"_"&amp;COL_SIZES[[#This Row],[column_prec]]&amp;"_"&amp;COL_SIZES[[#This Row],[col_len]]</f>
        <v>varchar_0_255</v>
      </c>
      <c r="B181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19" s="113">
        <f>VLOOKUP(A1819,DBMS_TYPE_SIZES[],2,FALSE)</f>
        <v>255</v>
      </c>
      <c r="D1819" s="113">
        <f>VLOOKUP(A1819,DBMS_TYPE_SIZES[],3,FALSE)</f>
        <v>255</v>
      </c>
      <c r="E1819" s="114">
        <f>VLOOKUP(A1819,DBMS_TYPE_SIZES[],4,FALSE)</f>
        <v>257</v>
      </c>
      <c r="F1819" t="s">
        <v>197</v>
      </c>
      <c r="G1819" t="s">
        <v>946</v>
      </c>
      <c r="H1819" t="s">
        <v>92</v>
      </c>
      <c r="I1819">
        <v>0</v>
      </c>
      <c r="J1819">
        <v>255</v>
      </c>
    </row>
    <row r="1820" spans="1:10">
      <c r="A1820" s="112" t="str">
        <f>COL_SIZES[[#This Row],[datatype]]&amp;"_"&amp;COL_SIZES[[#This Row],[column_prec]]&amp;"_"&amp;COL_SIZES[[#This Row],[col_len]]</f>
        <v>int_10_4</v>
      </c>
      <c r="B18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0" s="113">
        <f>VLOOKUP(A1820,DBMS_TYPE_SIZES[],2,FALSE)</f>
        <v>9</v>
      </c>
      <c r="D1820" s="113">
        <f>VLOOKUP(A1820,DBMS_TYPE_SIZES[],3,FALSE)</f>
        <v>4</v>
      </c>
      <c r="E1820" s="114">
        <f>VLOOKUP(A1820,DBMS_TYPE_SIZES[],4,FALSE)</f>
        <v>9</v>
      </c>
      <c r="F1820" t="s">
        <v>197</v>
      </c>
      <c r="G1820" t="s">
        <v>156</v>
      </c>
      <c r="H1820" t="s">
        <v>20</v>
      </c>
      <c r="I1820">
        <v>10</v>
      </c>
      <c r="J1820">
        <v>4</v>
      </c>
    </row>
    <row r="1821" spans="1:10">
      <c r="A1821" s="112" t="str">
        <f>COL_SIZES[[#This Row],[datatype]]&amp;"_"&amp;COL_SIZES[[#This Row],[column_prec]]&amp;"_"&amp;COL_SIZES[[#This Row],[col_len]]</f>
        <v>datetime_23_8</v>
      </c>
      <c r="B182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21" s="113">
        <f>VLOOKUP(A1821,DBMS_TYPE_SIZES[],2,FALSE)</f>
        <v>7</v>
      </c>
      <c r="D1821" s="113">
        <f>VLOOKUP(A1821,DBMS_TYPE_SIZES[],3,FALSE)</f>
        <v>8</v>
      </c>
      <c r="E1821" s="114">
        <f>VLOOKUP(A1821,DBMS_TYPE_SIZES[],4,FALSE)</f>
        <v>10</v>
      </c>
      <c r="F1821" t="s">
        <v>197</v>
      </c>
      <c r="G1821" t="s">
        <v>679</v>
      </c>
      <c r="H1821" t="s">
        <v>22</v>
      </c>
      <c r="I1821">
        <v>23</v>
      </c>
      <c r="J1821">
        <v>8</v>
      </c>
    </row>
    <row r="1822" spans="1:10">
      <c r="A1822" s="112" t="str">
        <f>COL_SIZES[[#This Row],[datatype]]&amp;"_"&amp;COL_SIZES[[#This Row],[column_prec]]&amp;"_"&amp;COL_SIZES[[#This Row],[col_len]]</f>
        <v>int_10_4</v>
      </c>
      <c r="B18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2" s="113">
        <f>VLOOKUP(A1822,DBMS_TYPE_SIZES[],2,FALSE)</f>
        <v>9</v>
      </c>
      <c r="D1822" s="113">
        <f>VLOOKUP(A1822,DBMS_TYPE_SIZES[],3,FALSE)</f>
        <v>4</v>
      </c>
      <c r="E1822" s="114">
        <f>VLOOKUP(A1822,DBMS_TYPE_SIZES[],4,FALSE)</f>
        <v>9</v>
      </c>
      <c r="F1822" t="s">
        <v>197</v>
      </c>
      <c r="G1822" t="s">
        <v>802</v>
      </c>
      <c r="H1822" t="s">
        <v>20</v>
      </c>
      <c r="I1822">
        <v>10</v>
      </c>
      <c r="J1822">
        <v>4</v>
      </c>
    </row>
    <row r="1823" spans="1:10">
      <c r="A1823" s="112" t="str">
        <f>COL_SIZES[[#This Row],[datatype]]&amp;"_"&amp;COL_SIZES[[#This Row],[column_prec]]&amp;"_"&amp;COL_SIZES[[#This Row],[col_len]]</f>
        <v>int_10_4</v>
      </c>
      <c r="B18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3" s="113">
        <f>VLOOKUP(A1823,DBMS_TYPE_SIZES[],2,FALSE)</f>
        <v>9</v>
      </c>
      <c r="D1823" s="113">
        <f>VLOOKUP(A1823,DBMS_TYPE_SIZES[],3,FALSE)</f>
        <v>4</v>
      </c>
      <c r="E1823" s="114">
        <f>VLOOKUP(A1823,DBMS_TYPE_SIZES[],4,FALSE)</f>
        <v>9</v>
      </c>
      <c r="F1823" t="s">
        <v>197</v>
      </c>
      <c r="G1823" t="s">
        <v>154</v>
      </c>
      <c r="H1823" t="s">
        <v>20</v>
      </c>
      <c r="I1823">
        <v>10</v>
      </c>
      <c r="J1823">
        <v>4</v>
      </c>
    </row>
    <row r="1824" spans="1:10">
      <c r="A1824" s="112" t="str">
        <f>COL_SIZES[[#This Row],[datatype]]&amp;"_"&amp;COL_SIZES[[#This Row],[column_prec]]&amp;"_"&amp;COL_SIZES[[#This Row],[col_len]]</f>
        <v>int_10_4</v>
      </c>
      <c r="B18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4" s="113">
        <f>VLOOKUP(A1824,DBMS_TYPE_SIZES[],2,FALSE)</f>
        <v>9</v>
      </c>
      <c r="D1824" s="113">
        <f>VLOOKUP(A1824,DBMS_TYPE_SIZES[],3,FALSE)</f>
        <v>4</v>
      </c>
      <c r="E1824" s="114">
        <f>VLOOKUP(A1824,DBMS_TYPE_SIZES[],4,FALSE)</f>
        <v>9</v>
      </c>
      <c r="F1824" t="s">
        <v>197</v>
      </c>
      <c r="G1824" t="s">
        <v>89</v>
      </c>
      <c r="H1824" t="s">
        <v>20</v>
      </c>
      <c r="I1824">
        <v>10</v>
      </c>
      <c r="J1824">
        <v>4</v>
      </c>
    </row>
    <row r="1825" spans="1:10">
      <c r="A1825" s="112" t="str">
        <f>COL_SIZES[[#This Row],[datatype]]&amp;"_"&amp;COL_SIZES[[#This Row],[column_prec]]&amp;"_"&amp;COL_SIZES[[#This Row],[col_len]]</f>
        <v>datetime_23_8</v>
      </c>
      <c r="B18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25" s="113">
        <f>VLOOKUP(A1825,DBMS_TYPE_SIZES[],2,FALSE)</f>
        <v>7</v>
      </c>
      <c r="D1825" s="113">
        <f>VLOOKUP(A1825,DBMS_TYPE_SIZES[],3,FALSE)</f>
        <v>8</v>
      </c>
      <c r="E1825" s="114">
        <f>VLOOKUP(A1825,DBMS_TYPE_SIZES[],4,FALSE)</f>
        <v>10</v>
      </c>
      <c r="F1825" t="s">
        <v>197</v>
      </c>
      <c r="G1825" t="s">
        <v>928</v>
      </c>
      <c r="H1825" t="s">
        <v>22</v>
      </c>
      <c r="I1825">
        <v>23</v>
      </c>
      <c r="J1825">
        <v>8</v>
      </c>
    </row>
    <row r="1826" spans="1:10">
      <c r="A1826" s="112" t="str">
        <f>COL_SIZES[[#This Row],[datatype]]&amp;"_"&amp;COL_SIZES[[#This Row],[column_prec]]&amp;"_"&amp;COL_SIZES[[#This Row],[col_len]]</f>
        <v>int_10_4</v>
      </c>
      <c r="B18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6" s="113">
        <f>VLOOKUP(A1826,DBMS_TYPE_SIZES[],2,FALSE)</f>
        <v>9</v>
      </c>
      <c r="D1826" s="113">
        <f>VLOOKUP(A1826,DBMS_TYPE_SIZES[],3,FALSE)</f>
        <v>4</v>
      </c>
      <c r="E1826" s="114">
        <f>VLOOKUP(A1826,DBMS_TYPE_SIZES[],4,FALSE)</f>
        <v>9</v>
      </c>
      <c r="F1826" t="s">
        <v>197</v>
      </c>
      <c r="G1826" t="s">
        <v>929</v>
      </c>
      <c r="H1826" t="s">
        <v>20</v>
      </c>
      <c r="I1826">
        <v>10</v>
      </c>
      <c r="J1826">
        <v>4</v>
      </c>
    </row>
    <row r="1827" spans="1:10">
      <c r="A1827" s="112" t="str">
        <f>COL_SIZES[[#This Row],[datatype]]&amp;"_"&amp;COL_SIZES[[#This Row],[column_prec]]&amp;"_"&amp;COL_SIZES[[#This Row],[col_len]]</f>
        <v>int_10_4</v>
      </c>
      <c r="B18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27" s="113">
        <f>VLOOKUP(A1827,DBMS_TYPE_SIZES[],2,FALSE)</f>
        <v>9</v>
      </c>
      <c r="D1827" s="113">
        <f>VLOOKUP(A1827,DBMS_TYPE_SIZES[],3,FALSE)</f>
        <v>4</v>
      </c>
      <c r="E1827" s="114">
        <f>VLOOKUP(A1827,DBMS_TYPE_SIZES[],4,FALSE)</f>
        <v>9</v>
      </c>
      <c r="F1827" t="s">
        <v>197</v>
      </c>
      <c r="G1827" t="s">
        <v>224</v>
      </c>
      <c r="H1827" t="s">
        <v>20</v>
      </c>
      <c r="I1827">
        <v>10</v>
      </c>
      <c r="J1827">
        <v>4</v>
      </c>
    </row>
    <row r="1828" spans="1:10">
      <c r="A1828" s="112" t="str">
        <f>COL_SIZES[[#This Row],[datatype]]&amp;"_"&amp;COL_SIZES[[#This Row],[column_prec]]&amp;"_"&amp;COL_SIZES[[#This Row],[col_len]]</f>
        <v>varchar_0_255</v>
      </c>
      <c r="B18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28" s="113">
        <f>VLOOKUP(A1828,DBMS_TYPE_SIZES[],2,FALSE)</f>
        <v>255</v>
      </c>
      <c r="D1828" s="113">
        <f>VLOOKUP(A1828,DBMS_TYPE_SIZES[],3,FALSE)</f>
        <v>255</v>
      </c>
      <c r="E1828" s="114">
        <f>VLOOKUP(A1828,DBMS_TYPE_SIZES[],4,FALSE)</f>
        <v>257</v>
      </c>
      <c r="F1828" t="s">
        <v>197</v>
      </c>
      <c r="G1828" t="s">
        <v>947</v>
      </c>
      <c r="H1828" t="s">
        <v>92</v>
      </c>
      <c r="I1828">
        <v>0</v>
      </c>
      <c r="J1828">
        <v>255</v>
      </c>
    </row>
    <row r="1829" spans="1:10">
      <c r="A1829" s="112" t="str">
        <f>COL_SIZES[[#This Row],[datatype]]&amp;"_"&amp;COL_SIZES[[#This Row],[column_prec]]&amp;"_"&amp;COL_SIZES[[#This Row],[col_len]]</f>
        <v>varchar_0_255</v>
      </c>
      <c r="B18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29" s="113">
        <f>VLOOKUP(A1829,DBMS_TYPE_SIZES[],2,FALSE)</f>
        <v>255</v>
      </c>
      <c r="D1829" s="113">
        <f>VLOOKUP(A1829,DBMS_TYPE_SIZES[],3,FALSE)</f>
        <v>255</v>
      </c>
      <c r="E1829" s="114">
        <f>VLOOKUP(A1829,DBMS_TYPE_SIZES[],4,FALSE)</f>
        <v>257</v>
      </c>
      <c r="F1829" t="s">
        <v>197</v>
      </c>
      <c r="G1829" t="s">
        <v>948</v>
      </c>
      <c r="H1829" t="s">
        <v>92</v>
      </c>
      <c r="I1829">
        <v>0</v>
      </c>
      <c r="J1829">
        <v>255</v>
      </c>
    </row>
    <row r="1830" spans="1:10">
      <c r="A1830" s="112" t="str">
        <f>COL_SIZES[[#This Row],[datatype]]&amp;"_"&amp;COL_SIZES[[#This Row],[column_prec]]&amp;"_"&amp;COL_SIZES[[#This Row],[col_len]]</f>
        <v>int_10_4</v>
      </c>
      <c r="B18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0" s="113">
        <f>VLOOKUP(A1830,DBMS_TYPE_SIZES[],2,FALSE)</f>
        <v>9</v>
      </c>
      <c r="D1830" s="113">
        <f>VLOOKUP(A1830,DBMS_TYPE_SIZES[],3,FALSE)</f>
        <v>4</v>
      </c>
      <c r="E1830" s="114">
        <f>VLOOKUP(A1830,DBMS_TYPE_SIZES[],4,FALSE)</f>
        <v>9</v>
      </c>
      <c r="F1830" t="s">
        <v>197</v>
      </c>
      <c r="G1830" t="s">
        <v>930</v>
      </c>
      <c r="H1830" t="s">
        <v>20</v>
      </c>
      <c r="I1830">
        <v>10</v>
      </c>
      <c r="J1830">
        <v>4</v>
      </c>
    </row>
    <row r="1831" spans="1:10">
      <c r="A1831" s="112" t="str">
        <f>COL_SIZES[[#This Row],[datatype]]&amp;"_"&amp;COL_SIZES[[#This Row],[column_prec]]&amp;"_"&amp;COL_SIZES[[#This Row],[col_len]]</f>
        <v>int_10_4</v>
      </c>
      <c r="B18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1" s="113">
        <f>VLOOKUP(A1831,DBMS_TYPE_SIZES[],2,FALSE)</f>
        <v>9</v>
      </c>
      <c r="D1831" s="113">
        <f>VLOOKUP(A1831,DBMS_TYPE_SIZES[],3,FALSE)</f>
        <v>4</v>
      </c>
      <c r="E1831" s="114">
        <f>VLOOKUP(A1831,DBMS_TYPE_SIZES[],4,FALSE)</f>
        <v>9</v>
      </c>
      <c r="F1831" t="s">
        <v>197</v>
      </c>
      <c r="G1831" t="s">
        <v>803</v>
      </c>
      <c r="H1831" t="s">
        <v>20</v>
      </c>
      <c r="I1831">
        <v>10</v>
      </c>
      <c r="J1831">
        <v>4</v>
      </c>
    </row>
    <row r="1832" spans="1:10">
      <c r="A1832" s="112" t="str">
        <f>COL_SIZES[[#This Row],[datatype]]&amp;"_"&amp;COL_SIZES[[#This Row],[column_prec]]&amp;"_"&amp;COL_SIZES[[#This Row],[col_len]]</f>
        <v>int_10_4</v>
      </c>
      <c r="B18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2" s="113">
        <f>VLOOKUP(A1832,DBMS_TYPE_SIZES[],2,FALSE)</f>
        <v>9</v>
      </c>
      <c r="D1832" s="113">
        <f>VLOOKUP(A1832,DBMS_TYPE_SIZES[],3,FALSE)</f>
        <v>4</v>
      </c>
      <c r="E1832" s="114">
        <f>VLOOKUP(A1832,DBMS_TYPE_SIZES[],4,FALSE)</f>
        <v>9</v>
      </c>
      <c r="F1832" t="s">
        <v>197</v>
      </c>
      <c r="G1832" t="s">
        <v>804</v>
      </c>
      <c r="H1832" t="s">
        <v>20</v>
      </c>
      <c r="I1832">
        <v>10</v>
      </c>
      <c r="J1832">
        <v>4</v>
      </c>
    </row>
    <row r="1833" spans="1:10">
      <c r="A1833" s="112" t="str">
        <f>COL_SIZES[[#This Row],[datatype]]&amp;"_"&amp;COL_SIZES[[#This Row],[column_prec]]&amp;"_"&amp;COL_SIZES[[#This Row],[col_len]]</f>
        <v>int_10_4</v>
      </c>
      <c r="B18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3" s="113">
        <f>VLOOKUP(A1833,DBMS_TYPE_SIZES[],2,FALSE)</f>
        <v>9</v>
      </c>
      <c r="D1833" s="113">
        <f>VLOOKUP(A1833,DBMS_TYPE_SIZES[],3,FALSE)</f>
        <v>4</v>
      </c>
      <c r="E1833" s="114">
        <f>VLOOKUP(A1833,DBMS_TYPE_SIZES[],4,FALSE)</f>
        <v>9</v>
      </c>
      <c r="F1833" t="s">
        <v>197</v>
      </c>
      <c r="G1833" t="s">
        <v>152</v>
      </c>
      <c r="H1833" t="s">
        <v>20</v>
      </c>
      <c r="I1833">
        <v>10</v>
      </c>
      <c r="J1833">
        <v>4</v>
      </c>
    </row>
    <row r="1834" spans="1:10">
      <c r="A1834" s="112" t="str">
        <f>COL_SIZES[[#This Row],[datatype]]&amp;"_"&amp;COL_SIZES[[#This Row],[column_prec]]&amp;"_"&amp;COL_SIZES[[#This Row],[col_len]]</f>
        <v>varchar_0_255</v>
      </c>
      <c r="B183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34" s="113">
        <f>VLOOKUP(A1834,DBMS_TYPE_SIZES[],2,FALSE)</f>
        <v>255</v>
      </c>
      <c r="D1834" s="113">
        <f>VLOOKUP(A1834,DBMS_TYPE_SIZES[],3,FALSE)</f>
        <v>255</v>
      </c>
      <c r="E1834" s="114">
        <f>VLOOKUP(A1834,DBMS_TYPE_SIZES[],4,FALSE)</f>
        <v>257</v>
      </c>
      <c r="F1834" t="s">
        <v>197</v>
      </c>
      <c r="G1834" t="s">
        <v>805</v>
      </c>
      <c r="H1834" t="s">
        <v>92</v>
      </c>
      <c r="I1834">
        <v>0</v>
      </c>
      <c r="J1834">
        <v>255</v>
      </c>
    </row>
    <row r="1835" spans="1:10">
      <c r="A1835" s="112" t="str">
        <f>COL_SIZES[[#This Row],[datatype]]&amp;"_"&amp;COL_SIZES[[#This Row],[column_prec]]&amp;"_"&amp;COL_SIZES[[#This Row],[col_len]]</f>
        <v>varchar_0_255</v>
      </c>
      <c r="B183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35" s="113">
        <f>VLOOKUP(A1835,DBMS_TYPE_SIZES[],2,FALSE)</f>
        <v>255</v>
      </c>
      <c r="D1835" s="113">
        <f>VLOOKUP(A1835,DBMS_TYPE_SIZES[],3,FALSE)</f>
        <v>255</v>
      </c>
      <c r="E1835" s="114">
        <f>VLOOKUP(A1835,DBMS_TYPE_SIZES[],4,FALSE)</f>
        <v>257</v>
      </c>
      <c r="F1835" t="s">
        <v>197</v>
      </c>
      <c r="G1835" t="s">
        <v>806</v>
      </c>
      <c r="H1835" t="s">
        <v>92</v>
      </c>
      <c r="I1835">
        <v>0</v>
      </c>
      <c r="J1835">
        <v>255</v>
      </c>
    </row>
    <row r="1836" spans="1:10">
      <c r="A1836" s="112" t="str">
        <f>COL_SIZES[[#This Row],[datatype]]&amp;"_"&amp;COL_SIZES[[#This Row],[column_prec]]&amp;"_"&amp;COL_SIZES[[#This Row],[col_len]]</f>
        <v>int_10_4</v>
      </c>
      <c r="B18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6" s="113">
        <f>VLOOKUP(A1836,DBMS_TYPE_SIZES[],2,FALSE)</f>
        <v>9</v>
      </c>
      <c r="D1836" s="113">
        <f>VLOOKUP(A1836,DBMS_TYPE_SIZES[],3,FALSE)</f>
        <v>4</v>
      </c>
      <c r="E1836" s="114">
        <f>VLOOKUP(A1836,DBMS_TYPE_SIZES[],4,FALSE)</f>
        <v>9</v>
      </c>
      <c r="F1836" t="s">
        <v>197</v>
      </c>
      <c r="G1836" t="s">
        <v>807</v>
      </c>
      <c r="H1836" t="s">
        <v>20</v>
      </c>
      <c r="I1836">
        <v>10</v>
      </c>
      <c r="J1836">
        <v>4</v>
      </c>
    </row>
    <row r="1837" spans="1:10">
      <c r="A1837" s="112" t="str">
        <f>COL_SIZES[[#This Row],[datatype]]&amp;"_"&amp;COL_SIZES[[#This Row],[column_prec]]&amp;"_"&amp;COL_SIZES[[#This Row],[col_len]]</f>
        <v>bigint_19_8</v>
      </c>
      <c r="B183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37" s="113">
        <f>VLOOKUP(A1837,DBMS_TYPE_SIZES[],2,FALSE)</f>
        <v>9</v>
      </c>
      <c r="D1837" s="113">
        <f>VLOOKUP(A1837,DBMS_TYPE_SIZES[],3,FALSE)</f>
        <v>8</v>
      </c>
      <c r="E1837" s="114">
        <f>VLOOKUP(A1837,DBMS_TYPE_SIZES[],4,FALSE)</f>
        <v>9</v>
      </c>
      <c r="F1837" t="s">
        <v>197</v>
      </c>
      <c r="G1837" t="s">
        <v>122</v>
      </c>
      <c r="H1837" t="s">
        <v>19</v>
      </c>
      <c r="I1837">
        <v>19</v>
      </c>
      <c r="J1837">
        <v>8</v>
      </c>
    </row>
    <row r="1838" spans="1:10">
      <c r="A1838" s="112" t="str">
        <f>COL_SIZES[[#This Row],[datatype]]&amp;"_"&amp;COL_SIZES[[#This Row],[column_prec]]&amp;"_"&amp;COL_SIZES[[#This Row],[col_len]]</f>
        <v>int_10_4</v>
      </c>
      <c r="B18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8" s="113">
        <f>VLOOKUP(A1838,DBMS_TYPE_SIZES[],2,FALSE)</f>
        <v>9</v>
      </c>
      <c r="D1838" s="113">
        <f>VLOOKUP(A1838,DBMS_TYPE_SIZES[],3,FALSE)</f>
        <v>4</v>
      </c>
      <c r="E1838" s="114">
        <f>VLOOKUP(A1838,DBMS_TYPE_SIZES[],4,FALSE)</f>
        <v>9</v>
      </c>
      <c r="F1838" t="s">
        <v>197</v>
      </c>
      <c r="G1838" t="s">
        <v>123</v>
      </c>
      <c r="H1838" t="s">
        <v>20</v>
      </c>
      <c r="I1838">
        <v>10</v>
      </c>
      <c r="J1838">
        <v>4</v>
      </c>
    </row>
    <row r="1839" spans="1:10">
      <c r="A1839" s="112" t="str">
        <f>COL_SIZES[[#This Row],[datatype]]&amp;"_"&amp;COL_SIZES[[#This Row],[column_prec]]&amp;"_"&amp;COL_SIZES[[#This Row],[col_len]]</f>
        <v>int_10_4</v>
      </c>
      <c r="B18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39" s="113">
        <f>VLOOKUP(A1839,DBMS_TYPE_SIZES[],2,FALSE)</f>
        <v>9</v>
      </c>
      <c r="D1839" s="113">
        <f>VLOOKUP(A1839,DBMS_TYPE_SIZES[],3,FALSE)</f>
        <v>4</v>
      </c>
      <c r="E1839" s="114">
        <f>VLOOKUP(A1839,DBMS_TYPE_SIZES[],4,FALSE)</f>
        <v>9</v>
      </c>
      <c r="F1839" t="s">
        <v>197</v>
      </c>
      <c r="G1839" t="s">
        <v>808</v>
      </c>
      <c r="H1839" t="s">
        <v>20</v>
      </c>
      <c r="I1839">
        <v>10</v>
      </c>
      <c r="J1839">
        <v>4</v>
      </c>
    </row>
    <row r="1840" spans="1:10">
      <c r="A1840" s="112" t="str">
        <f>COL_SIZES[[#This Row],[datatype]]&amp;"_"&amp;COL_SIZES[[#This Row],[column_prec]]&amp;"_"&amp;COL_SIZES[[#This Row],[col_len]]</f>
        <v>datetime_23_8</v>
      </c>
      <c r="B184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40" s="113">
        <f>VLOOKUP(A1840,DBMS_TYPE_SIZES[],2,FALSE)</f>
        <v>7</v>
      </c>
      <c r="D1840" s="113">
        <f>VLOOKUP(A1840,DBMS_TYPE_SIZES[],3,FALSE)</f>
        <v>8</v>
      </c>
      <c r="E1840" s="114">
        <f>VLOOKUP(A1840,DBMS_TYPE_SIZES[],4,FALSE)</f>
        <v>10</v>
      </c>
      <c r="F1840" t="s">
        <v>197</v>
      </c>
      <c r="G1840" t="s">
        <v>809</v>
      </c>
      <c r="H1840" t="s">
        <v>22</v>
      </c>
      <c r="I1840">
        <v>23</v>
      </c>
      <c r="J1840">
        <v>8</v>
      </c>
    </row>
    <row r="1841" spans="1:10">
      <c r="A1841" s="112" t="str">
        <f>COL_SIZES[[#This Row],[datatype]]&amp;"_"&amp;COL_SIZES[[#This Row],[column_prec]]&amp;"_"&amp;COL_SIZES[[#This Row],[col_len]]</f>
        <v>bigint_19_8</v>
      </c>
      <c r="B18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41" s="113">
        <f>VLOOKUP(A1841,DBMS_TYPE_SIZES[],2,FALSE)</f>
        <v>9</v>
      </c>
      <c r="D1841" s="113">
        <f>VLOOKUP(A1841,DBMS_TYPE_SIZES[],3,FALSE)</f>
        <v>8</v>
      </c>
      <c r="E1841" s="114">
        <f>VLOOKUP(A1841,DBMS_TYPE_SIZES[],4,FALSE)</f>
        <v>9</v>
      </c>
      <c r="F1841" t="s">
        <v>197</v>
      </c>
      <c r="G1841" t="s">
        <v>124</v>
      </c>
      <c r="H1841" t="s">
        <v>19</v>
      </c>
      <c r="I1841">
        <v>19</v>
      </c>
      <c r="J1841">
        <v>8</v>
      </c>
    </row>
    <row r="1842" spans="1:10">
      <c r="A1842" s="112" t="str">
        <f>COL_SIZES[[#This Row],[datatype]]&amp;"_"&amp;COL_SIZES[[#This Row],[column_prec]]&amp;"_"&amp;COL_SIZES[[#This Row],[col_len]]</f>
        <v>int_10_4</v>
      </c>
      <c r="B18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2" s="113">
        <f>VLOOKUP(A1842,DBMS_TYPE_SIZES[],2,FALSE)</f>
        <v>9</v>
      </c>
      <c r="D1842" s="113">
        <f>VLOOKUP(A1842,DBMS_TYPE_SIZES[],3,FALSE)</f>
        <v>4</v>
      </c>
      <c r="E1842" s="114">
        <f>VLOOKUP(A1842,DBMS_TYPE_SIZES[],4,FALSE)</f>
        <v>9</v>
      </c>
      <c r="F1842" t="s">
        <v>197</v>
      </c>
      <c r="G1842" t="s">
        <v>102</v>
      </c>
      <c r="H1842" t="s">
        <v>20</v>
      </c>
      <c r="I1842">
        <v>10</v>
      </c>
      <c r="J1842">
        <v>4</v>
      </c>
    </row>
    <row r="1843" spans="1:10">
      <c r="A1843" s="112" t="str">
        <f>COL_SIZES[[#This Row],[datatype]]&amp;"_"&amp;COL_SIZES[[#This Row],[column_prec]]&amp;"_"&amp;COL_SIZES[[#This Row],[col_len]]</f>
        <v>datetime_23_8</v>
      </c>
      <c r="B184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43" s="113">
        <f>VLOOKUP(A1843,DBMS_TYPE_SIZES[],2,FALSE)</f>
        <v>7</v>
      </c>
      <c r="D1843" s="113">
        <f>VLOOKUP(A1843,DBMS_TYPE_SIZES[],3,FALSE)</f>
        <v>8</v>
      </c>
      <c r="E1843" s="114">
        <f>VLOOKUP(A1843,DBMS_TYPE_SIZES[],4,FALSE)</f>
        <v>10</v>
      </c>
      <c r="F1843" t="s">
        <v>197</v>
      </c>
      <c r="G1843" t="s">
        <v>825</v>
      </c>
      <c r="H1843" t="s">
        <v>22</v>
      </c>
      <c r="I1843">
        <v>23</v>
      </c>
      <c r="J1843">
        <v>8</v>
      </c>
    </row>
    <row r="1844" spans="1:10">
      <c r="A1844" s="112" t="str">
        <f>COL_SIZES[[#This Row],[datatype]]&amp;"_"&amp;COL_SIZES[[#This Row],[column_prec]]&amp;"_"&amp;COL_SIZES[[#This Row],[col_len]]</f>
        <v>int_10_4</v>
      </c>
      <c r="B18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4" s="113">
        <f>VLOOKUP(A1844,DBMS_TYPE_SIZES[],2,FALSE)</f>
        <v>9</v>
      </c>
      <c r="D1844" s="113">
        <f>VLOOKUP(A1844,DBMS_TYPE_SIZES[],3,FALSE)</f>
        <v>4</v>
      </c>
      <c r="E1844" s="114">
        <f>VLOOKUP(A1844,DBMS_TYPE_SIZES[],4,FALSE)</f>
        <v>9</v>
      </c>
      <c r="F1844" t="s">
        <v>197</v>
      </c>
      <c r="G1844" t="s">
        <v>826</v>
      </c>
      <c r="H1844" t="s">
        <v>20</v>
      </c>
      <c r="I1844">
        <v>10</v>
      </c>
      <c r="J1844">
        <v>4</v>
      </c>
    </row>
    <row r="1845" spans="1:10">
      <c r="A1845" s="112" t="str">
        <f>COL_SIZES[[#This Row],[datatype]]&amp;"_"&amp;COL_SIZES[[#This Row],[column_prec]]&amp;"_"&amp;COL_SIZES[[#This Row],[col_len]]</f>
        <v>int_10_4</v>
      </c>
      <c r="B18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5" s="113">
        <f>VLOOKUP(A1845,DBMS_TYPE_SIZES[],2,FALSE)</f>
        <v>9</v>
      </c>
      <c r="D1845" s="113">
        <f>VLOOKUP(A1845,DBMS_TYPE_SIZES[],3,FALSE)</f>
        <v>4</v>
      </c>
      <c r="E1845" s="114">
        <f>VLOOKUP(A1845,DBMS_TYPE_SIZES[],4,FALSE)</f>
        <v>9</v>
      </c>
      <c r="F1845" t="s">
        <v>197</v>
      </c>
      <c r="G1845" t="s">
        <v>827</v>
      </c>
      <c r="H1845" t="s">
        <v>20</v>
      </c>
      <c r="I1845">
        <v>10</v>
      </c>
      <c r="J1845">
        <v>4</v>
      </c>
    </row>
    <row r="1846" spans="1:10">
      <c r="A1846" s="112" t="str">
        <f>COL_SIZES[[#This Row],[datatype]]&amp;"_"&amp;COL_SIZES[[#This Row],[column_prec]]&amp;"_"&amp;COL_SIZES[[#This Row],[col_len]]</f>
        <v>int_10_4</v>
      </c>
      <c r="B18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6" s="113">
        <f>VLOOKUP(A1846,DBMS_TYPE_SIZES[],2,FALSE)</f>
        <v>9</v>
      </c>
      <c r="D1846" s="113">
        <f>VLOOKUP(A1846,DBMS_TYPE_SIZES[],3,FALSE)</f>
        <v>4</v>
      </c>
      <c r="E1846" s="114">
        <f>VLOOKUP(A1846,DBMS_TYPE_SIZES[],4,FALSE)</f>
        <v>9</v>
      </c>
      <c r="F1846" t="s">
        <v>197</v>
      </c>
      <c r="G1846" t="s">
        <v>949</v>
      </c>
      <c r="H1846" t="s">
        <v>20</v>
      </c>
      <c r="I1846">
        <v>10</v>
      </c>
      <c r="J1846">
        <v>4</v>
      </c>
    </row>
    <row r="1847" spans="1:10">
      <c r="A1847" s="112" t="str">
        <f>COL_SIZES[[#This Row],[datatype]]&amp;"_"&amp;COL_SIZES[[#This Row],[column_prec]]&amp;"_"&amp;COL_SIZES[[#This Row],[col_len]]</f>
        <v>int_10_4</v>
      </c>
      <c r="B18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7" s="113">
        <f>VLOOKUP(A1847,DBMS_TYPE_SIZES[],2,FALSE)</f>
        <v>9</v>
      </c>
      <c r="D1847" s="113">
        <f>VLOOKUP(A1847,DBMS_TYPE_SIZES[],3,FALSE)</f>
        <v>4</v>
      </c>
      <c r="E1847" s="114">
        <f>VLOOKUP(A1847,DBMS_TYPE_SIZES[],4,FALSE)</f>
        <v>9</v>
      </c>
      <c r="F1847" t="s">
        <v>197</v>
      </c>
      <c r="G1847" t="s">
        <v>812</v>
      </c>
      <c r="H1847" t="s">
        <v>20</v>
      </c>
      <c r="I1847">
        <v>10</v>
      </c>
      <c r="J1847">
        <v>4</v>
      </c>
    </row>
    <row r="1848" spans="1:10">
      <c r="A1848" s="112" t="str">
        <f>COL_SIZES[[#This Row],[datatype]]&amp;"_"&amp;COL_SIZES[[#This Row],[column_prec]]&amp;"_"&amp;COL_SIZES[[#This Row],[col_len]]</f>
        <v>int_10_4</v>
      </c>
      <c r="B18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8" s="113">
        <f>VLOOKUP(A1848,DBMS_TYPE_SIZES[],2,FALSE)</f>
        <v>9</v>
      </c>
      <c r="D1848" s="113">
        <f>VLOOKUP(A1848,DBMS_TYPE_SIZES[],3,FALSE)</f>
        <v>4</v>
      </c>
      <c r="E1848" s="114">
        <f>VLOOKUP(A1848,DBMS_TYPE_SIZES[],4,FALSE)</f>
        <v>9</v>
      </c>
      <c r="F1848" t="s">
        <v>197</v>
      </c>
      <c r="G1848" t="s">
        <v>217</v>
      </c>
      <c r="H1848" t="s">
        <v>20</v>
      </c>
      <c r="I1848">
        <v>10</v>
      </c>
      <c r="J1848">
        <v>4</v>
      </c>
    </row>
    <row r="1849" spans="1:10">
      <c r="A1849" s="112" t="str">
        <f>COL_SIZES[[#This Row],[datatype]]&amp;"_"&amp;COL_SIZES[[#This Row],[column_prec]]&amp;"_"&amp;COL_SIZES[[#This Row],[col_len]]</f>
        <v>int_10_4</v>
      </c>
      <c r="B18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49" s="113">
        <f>VLOOKUP(A1849,DBMS_TYPE_SIZES[],2,FALSE)</f>
        <v>9</v>
      </c>
      <c r="D1849" s="113">
        <f>VLOOKUP(A1849,DBMS_TYPE_SIZES[],3,FALSE)</f>
        <v>4</v>
      </c>
      <c r="E1849" s="114">
        <f>VLOOKUP(A1849,DBMS_TYPE_SIZES[],4,FALSE)</f>
        <v>9</v>
      </c>
      <c r="F1849" t="s">
        <v>197</v>
      </c>
      <c r="G1849" t="s">
        <v>814</v>
      </c>
      <c r="H1849" t="s">
        <v>20</v>
      </c>
      <c r="I1849">
        <v>10</v>
      </c>
      <c r="J1849">
        <v>4</v>
      </c>
    </row>
    <row r="1850" spans="1:10">
      <c r="A1850" s="112" t="str">
        <f>COL_SIZES[[#This Row],[datatype]]&amp;"_"&amp;COL_SIZES[[#This Row],[column_prec]]&amp;"_"&amp;COL_SIZES[[#This Row],[col_len]]</f>
        <v>int_10_4</v>
      </c>
      <c r="B18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0" s="113">
        <f>VLOOKUP(A1850,DBMS_TYPE_SIZES[],2,FALSE)</f>
        <v>9</v>
      </c>
      <c r="D1850" s="113">
        <f>VLOOKUP(A1850,DBMS_TYPE_SIZES[],3,FALSE)</f>
        <v>4</v>
      </c>
      <c r="E1850" s="114">
        <f>VLOOKUP(A1850,DBMS_TYPE_SIZES[],4,FALSE)</f>
        <v>9</v>
      </c>
      <c r="F1850" t="s">
        <v>197</v>
      </c>
      <c r="G1850" t="s">
        <v>815</v>
      </c>
      <c r="H1850" t="s">
        <v>20</v>
      </c>
      <c r="I1850">
        <v>10</v>
      </c>
      <c r="J1850">
        <v>4</v>
      </c>
    </row>
    <row r="1851" spans="1:10">
      <c r="A1851" s="112" t="str">
        <f>COL_SIZES[[#This Row],[datatype]]&amp;"_"&amp;COL_SIZES[[#This Row],[column_prec]]&amp;"_"&amp;COL_SIZES[[#This Row],[col_len]]</f>
        <v>int_10_4</v>
      </c>
      <c r="B18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1" s="113">
        <f>VLOOKUP(A1851,DBMS_TYPE_SIZES[],2,FALSE)</f>
        <v>9</v>
      </c>
      <c r="D1851" s="113">
        <f>VLOOKUP(A1851,DBMS_TYPE_SIZES[],3,FALSE)</f>
        <v>4</v>
      </c>
      <c r="E1851" s="114">
        <f>VLOOKUP(A1851,DBMS_TYPE_SIZES[],4,FALSE)</f>
        <v>9</v>
      </c>
      <c r="F1851" t="s">
        <v>197</v>
      </c>
      <c r="G1851" t="s">
        <v>252</v>
      </c>
      <c r="H1851" t="s">
        <v>20</v>
      </c>
      <c r="I1851">
        <v>10</v>
      </c>
      <c r="J1851">
        <v>4</v>
      </c>
    </row>
    <row r="1852" spans="1:10">
      <c r="A1852" s="112" t="str">
        <f>COL_SIZES[[#This Row],[datatype]]&amp;"_"&amp;COL_SIZES[[#This Row],[column_prec]]&amp;"_"&amp;COL_SIZES[[#This Row],[col_len]]</f>
        <v>int_10_4</v>
      </c>
      <c r="B18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2" s="113">
        <f>VLOOKUP(A1852,DBMS_TYPE_SIZES[],2,FALSE)</f>
        <v>9</v>
      </c>
      <c r="D1852" s="113">
        <f>VLOOKUP(A1852,DBMS_TYPE_SIZES[],3,FALSE)</f>
        <v>4</v>
      </c>
      <c r="E1852" s="114">
        <f>VLOOKUP(A1852,DBMS_TYPE_SIZES[],4,FALSE)</f>
        <v>9</v>
      </c>
      <c r="F1852" t="s">
        <v>197</v>
      </c>
      <c r="G1852" t="s">
        <v>164</v>
      </c>
      <c r="H1852" t="s">
        <v>20</v>
      </c>
      <c r="I1852">
        <v>10</v>
      </c>
      <c r="J1852">
        <v>4</v>
      </c>
    </row>
    <row r="1853" spans="1:10">
      <c r="A1853" s="112" t="str">
        <f>COL_SIZES[[#This Row],[datatype]]&amp;"_"&amp;COL_SIZES[[#This Row],[column_prec]]&amp;"_"&amp;COL_SIZES[[#This Row],[col_len]]</f>
        <v>int_10_4</v>
      </c>
      <c r="B18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3" s="113">
        <f>VLOOKUP(A1853,DBMS_TYPE_SIZES[],2,FALSE)</f>
        <v>9</v>
      </c>
      <c r="D1853" s="113">
        <f>VLOOKUP(A1853,DBMS_TYPE_SIZES[],3,FALSE)</f>
        <v>4</v>
      </c>
      <c r="E1853" s="114">
        <f>VLOOKUP(A1853,DBMS_TYPE_SIZES[],4,FALSE)</f>
        <v>9</v>
      </c>
      <c r="F1853" t="s">
        <v>198</v>
      </c>
      <c r="G1853" t="s">
        <v>156</v>
      </c>
      <c r="H1853" t="s">
        <v>20</v>
      </c>
      <c r="I1853">
        <v>10</v>
      </c>
      <c r="J1853">
        <v>4</v>
      </c>
    </row>
    <row r="1854" spans="1:10">
      <c r="A1854" s="112" t="str">
        <f>COL_SIZES[[#This Row],[datatype]]&amp;"_"&amp;COL_SIZES[[#This Row],[column_prec]]&amp;"_"&amp;COL_SIZES[[#This Row],[col_len]]</f>
        <v>datetime_23_8</v>
      </c>
      <c r="B185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54" s="113">
        <f>VLOOKUP(A1854,DBMS_TYPE_SIZES[],2,FALSE)</f>
        <v>7</v>
      </c>
      <c r="D1854" s="113">
        <f>VLOOKUP(A1854,DBMS_TYPE_SIZES[],3,FALSE)</f>
        <v>8</v>
      </c>
      <c r="E1854" s="114">
        <f>VLOOKUP(A1854,DBMS_TYPE_SIZES[],4,FALSE)</f>
        <v>10</v>
      </c>
      <c r="F1854" t="s">
        <v>198</v>
      </c>
      <c r="G1854" t="s">
        <v>679</v>
      </c>
      <c r="H1854" t="s">
        <v>22</v>
      </c>
      <c r="I1854">
        <v>23</v>
      </c>
      <c r="J1854">
        <v>8</v>
      </c>
    </row>
    <row r="1855" spans="1:10">
      <c r="A1855" s="112" t="str">
        <f>COL_SIZES[[#This Row],[datatype]]&amp;"_"&amp;COL_SIZES[[#This Row],[column_prec]]&amp;"_"&amp;COL_SIZES[[#This Row],[col_len]]</f>
        <v>int_10_4</v>
      </c>
      <c r="B18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5" s="113">
        <f>VLOOKUP(A1855,DBMS_TYPE_SIZES[],2,FALSE)</f>
        <v>9</v>
      </c>
      <c r="D1855" s="113">
        <f>VLOOKUP(A1855,DBMS_TYPE_SIZES[],3,FALSE)</f>
        <v>4</v>
      </c>
      <c r="E1855" s="114">
        <f>VLOOKUP(A1855,DBMS_TYPE_SIZES[],4,FALSE)</f>
        <v>9</v>
      </c>
      <c r="F1855" t="s">
        <v>198</v>
      </c>
      <c r="G1855" t="s">
        <v>802</v>
      </c>
      <c r="H1855" t="s">
        <v>20</v>
      </c>
      <c r="I1855">
        <v>10</v>
      </c>
      <c r="J1855">
        <v>4</v>
      </c>
    </row>
    <row r="1856" spans="1:10">
      <c r="A1856" s="112" t="str">
        <f>COL_SIZES[[#This Row],[datatype]]&amp;"_"&amp;COL_SIZES[[#This Row],[column_prec]]&amp;"_"&amp;COL_SIZES[[#This Row],[col_len]]</f>
        <v>int_10_4</v>
      </c>
      <c r="B18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6" s="113">
        <f>VLOOKUP(A1856,DBMS_TYPE_SIZES[],2,FALSE)</f>
        <v>9</v>
      </c>
      <c r="D1856" s="113">
        <f>VLOOKUP(A1856,DBMS_TYPE_SIZES[],3,FALSE)</f>
        <v>4</v>
      </c>
      <c r="E1856" s="114">
        <f>VLOOKUP(A1856,DBMS_TYPE_SIZES[],4,FALSE)</f>
        <v>9</v>
      </c>
      <c r="F1856" t="s">
        <v>198</v>
      </c>
      <c r="G1856" t="s">
        <v>154</v>
      </c>
      <c r="H1856" t="s">
        <v>20</v>
      </c>
      <c r="I1856">
        <v>10</v>
      </c>
      <c r="J1856">
        <v>4</v>
      </c>
    </row>
    <row r="1857" spans="1:10">
      <c r="A1857" s="112" t="str">
        <f>COL_SIZES[[#This Row],[datatype]]&amp;"_"&amp;COL_SIZES[[#This Row],[column_prec]]&amp;"_"&amp;COL_SIZES[[#This Row],[col_len]]</f>
        <v>int_10_4</v>
      </c>
      <c r="B18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7" s="113">
        <f>VLOOKUP(A1857,DBMS_TYPE_SIZES[],2,FALSE)</f>
        <v>9</v>
      </c>
      <c r="D1857" s="113">
        <f>VLOOKUP(A1857,DBMS_TYPE_SIZES[],3,FALSE)</f>
        <v>4</v>
      </c>
      <c r="E1857" s="114">
        <f>VLOOKUP(A1857,DBMS_TYPE_SIZES[],4,FALSE)</f>
        <v>9</v>
      </c>
      <c r="F1857" t="s">
        <v>198</v>
      </c>
      <c r="G1857" t="s">
        <v>89</v>
      </c>
      <c r="H1857" t="s">
        <v>20</v>
      </c>
      <c r="I1857">
        <v>10</v>
      </c>
      <c r="J1857">
        <v>4</v>
      </c>
    </row>
    <row r="1858" spans="1:10">
      <c r="A1858" s="112" t="str">
        <f>COL_SIZES[[#This Row],[datatype]]&amp;"_"&amp;COL_SIZES[[#This Row],[column_prec]]&amp;"_"&amp;COL_SIZES[[#This Row],[col_len]]</f>
        <v>int_10_4</v>
      </c>
      <c r="B18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58" s="113">
        <f>VLOOKUP(A1858,DBMS_TYPE_SIZES[],2,FALSE)</f>
        <v>9</v>
      </c>
      <c r="D1858" s="113">
        <f>VLOOKUP(A1858,DBMS_TYPE_SIZES[],3,FALSE)</f>
        <v>4</v>
      </c>
      <c r="E1858" s="114">
        <f>VLOOKUP(A1858,DBMS_TYPE_SIZES[],4,FALSE)</f>
        <v>9</v>
      </c>
      <c r="F1858" t="s">
        <v>198</v>
      </c>
      <c r="G1858" t="s">
        <v>950</v>
      </c>
      <c r="H1858" t="s">
        <v>20</v>
      </c>
      <c r="I1858">
        <v>10</v>
      </c>
      <c r="J1858">
        <v>4</v>
      </c>
    </row>
    <row r="1859" spans="1:10">
      <c r="A1859" s="112" t="str">
        <f>COL_SIZES[[#This Row],[datatype]]&amp;"_"&amp;COL_SIZES[[#This Row],[column_prec]]&amp;"_"&amp;COL_SIZES[[#This Row],[col_len]]</f>
        <v>varchar_0_255</v>
      </c>
      <c r="B185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59" s="113">
        <f>VLOOKUP(A1859,DBMS_TYPE_SIZES[],2,FALSE)</f>
        <v>255</v>
      </c>
      <c r="D1859" s="113">
        <f>VLOOKUP(A1859,DBMS_TYPE_SIZES[],3,FALSE)</f>
        <v>255</v>
      </c>
      <c r="E1859" s="114">
        <f>VLOOKUP(A1859,DBMS_TYPE_SIZES[],4,FALSE)</f>
        <v>257</v>
      </c>
      <c r="F1859" t="s">
        <v>198</v>
      </c>
      <c r="G1859" t="s">
        <v>951</v>
      </c>
      <c r="H1859" t="s">
        <v>92</v>
      </c>
      <c r="I1859">
        <v>0</v>
      </c>
      <c r="J1859">
        <v>255</v>
      </c>
    </row>
    <row r="1860" spans="1:10">
      <c r="A1860" s="112" t="str">
        <f>COL_SIZES[[#This Row],[datatype]]&amp;"_"&amp;COL_SIZES[[#This Row],[column_prec]]&amp;"_"&amp;COL_SIZES[[#This Row],[col_len]]</f>
        <v>datetime_23_8</v>
      </c>
      <c r="B18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60" s="113">
        <f>VLOOKUP(A1860,DBMS_TYPE_SIZES[],2,FALSE)</f>
        <v>7</v>
      </c>
      <c r="D1860" s="113">
        <f>VLOOKUP(A1860,DBMS_TYPE_SIZES[],3,FALSE)</f>
        <v>8</v>
      </c>
      <c r="E1860" s="114">
        <f>VLOOKUP(A1860,DBMS_TYPE_SIZES[],4,FALSE)</f>
        <v>10</v>
      </c>
      <c r="F1860" t="s">
        <v>198</v>
      </c>
      <c r="G1860" t="s">
        <v>928</v>
      </c>
      <c r="H1860" t="s">
        <v>22</v>
      </c>
      <c r="I1860">
        <v>23</v>
      </c>
      <c r="J1860">
        <v>8</v>
      </c>
    </row>
    <row r="1861" spans="1:10">
      <c r="A1861" s="112" t="str">
        <f>COL_SIZES[[#This Row],[datatype]]&amp;"_"&amp;COL_SIZES[[#This Row],[column_prec]]&amp;"_"&amp;COL_SIZES[[#This Row],[col_len]]</f>
        <v>int_10_4</v>
      </c>
      <c r="B18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1" s="113">
        <f>VLOOKUP(A1861,DBMS_TYPE_SIZES[],2,FALSE)</f>
        <v>9</v>
      </c>
      <c r="D1861" s="113">
        <f>VLOOKUP(A1861,DBMS_TYPE_SIZES[],3,FALSE)</f>
        <v>4</v>
      </c>
      <c r="E1861" s="114">
        <f>VLOOKUP(A1861,DBMS_TYPE_SIZES[],4,FALSE)</f>
        <v>9</v>
      </c>
      <c r="F1861" t="s">
        <v>198</v>
      </c>
      <c r="G1861" t="s">
        <v>929</v>
      </c>
      <c r="H1861" t="s">
        <v>20</v>
      </c>
      <c r="I1861">
        <v>10</v>
      </c>
      <c r="J1861">
        <v>4</v>
      </c>
    </row>
    <row r="1862" spans="1:10">
      <c r="A1862" s="112" t="str">
        <f>COL_SIZES[[#This Row],[datatype]]&amp;"_"&amp;COL_SIZES[[#This Row],[column_prec]]&amp;"_"&amp;COL_SIZES[[#This Row],[col_len]]</f>
        <v>int_10_4</v>
      </c>
      <c r="B18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2" s="113">
        <f>VLOOKUP(A1862,DBMS_TYPE_SIZES[],2,FALSE)</f>
        <v>9</v>
      </c>
      <c r="D1862" s="113">
        <f>VLOOKUP(A1862,DBMS_TYPE_SIZES[],3,FALSE)</f>
        <v>4</v>
      </c>
      <c r="E1862" s="114">
        <f>VLOOKUP(A1862,DBMS_TYPE_SIZES[],4,FALSE)</f>
        <v>9</v>
      </c>
      <c r="F1862" t="s">
        <v>198</v>
      </c>
      <c r="G1862" t="s">
        <v>224</v>
      </c>
      <c r="H1862" t="s">
        <v>20</v>
      </c>
      <c r="I1862">
        <v>10</v>
      </c>
      <c r="J1862">
        <v>4</v>
      </c>
    </row>
    <row r="1863" spans="1:10">
      <c r="A1863" s="112" t="str">
        <f>COL_SIZES[[#This Row],[datatype]]&amp;"_"&amp;COL_SIZES[[#This Row],[column_prec]]&amp;"_"&amp;COL_SIZES[[#This Row],[col_len]]</f>
        <v>varchar_0_255</v>
      </c>
      <c r="B186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63" s="113">
        <f>VLOOKUP(A1863,DBMS_TYPE_SIZES[],2,FALSE)</f>
        <v>255</v>
      </c>
      <c r="D1863" s="113">
        <f>VLOOKUP(A1863,DBMS_TYPE_SIZES[],3,FALSE)</f>
        <v>255</v>
      </c>
      <c r="E1863" s="114">
        <f>VLOOKUP(A1863,DBMS_TYPE_SIZES[],4,FALSE)</f>
        <v>257</v>
      </c>
      <c r="F1863" t="s">
        <v>198</v>
      </c>
      <c r="G1863" t="s">
        <v>605</v>
      </c>
      <c r="H1863" t="s">
        <v>92</v>
      </c>
      <c r="I1863">
        <v>0</v>
      </c>
      <c r="J1863">
        <v>255</v>
      </c>
    </row>
    <row r="1864" spans="1:10">
      <c r="A1864" s="112" t="str">
        <f>COL_SIZES[[#This Row],[datatype]]&amp;"_"&amp;COL_SIZES[[#This Row],[column_prec]]&amp;"_"&amp;COL_SIZES[[#This Row],[col_len]]</f>
        <v>int_10_4</v>
      </c>
      <c r="B18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4" s="113">
        <f>VLOOKUP(A1864,DBMS_TYPE_SIZES[],2,FALSE)</f>
        <v>9</v>
      </c>
      <c r="D1864" s="113">
        <f>VLOOKUP(A1864,DBMS_TYPE_SIZES[],3,FALSE)</f>
        <v>4</v>
      </c>
      <c r="E1864" s="114">
        <f>VLOOKUP(A1864,DBMS_TYPE_SIZES[],4,FALSE)</f>
        <v>9</v>
      </c>
      <c r="F1864" t="s">
        <v>198</v>
      </c>
      <c r="G1864" t="s">
        <v>952</v>
      </c>
      <c r="H1864" t="s">
        <v>20</v>
      </c>
      <c r="I1864">
        <v>10</v>
      </c>
      <c r="J1864">
        <v>4</v>
      </c>
    </row>
    <row r="1865" spans="1:10">
      <c r="A1865" s="112" t="str">
        <f>COL_SIZES[[#This Row],[datatype]]&amp;"_"&amp;COL_SIZES[[#This Row],[column_prec]]&amp;"_"&amp;COL_SIZES[[#This Row],[col_len]]</f>
        <v>int_10_4</v>
      </c>
      <c r="B18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5" s="113">
        <f>VLOOKUP(A1865,DBMS_TYPE_SIZES[],2,FALSE)</f>
        <v>9</v>
      </c>
      <c r="D1865" s="113">
        <f>VLOOKUP(A1865,DBMS_TYPE_SIZES[],3,FALSE)</f>
        <v>4</v>
      </c>
      <c r="E1865" s="114">
        <f>VLOOKUP(A1865,DBMS_TYPE_SIZES[],4,FALSE)</f>
        <v>9</v>
      </c>
      <c r="F1865" t="s">
        <v>198</v>
      </c>
      <c r="G1865" t="s">
        <v>930</v>
      </c>
      <c r="H1865" t="s">
        <v>20</v>
      </c>
      <c r="I1865">
        <v>10</v>
      </c>
      <c r="J1865">
        <v>4</v>
      </c>
    </row>
    <row r="1866" spans="1:10">
      <c r="A1866" s="112" t="str">
        <f>COL_SIZES[[#This Row],[datatype]]&amp;"_"&amp;COL_SIZES[[#This Row],[column_prec]]&amp;"_"&amp;COL_SIZES[[#This Row],[col_len]]</f>
        <v>int_10_4</v>
      </c>
      <c r="B18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6" s="113">
        <f>VLOOKUP(A1866,DBMS_TYPE_SIZES[],2,FALSE)</f>
        <v>9</v>
      </c>
      <c r="D1866" s="113">
        <f>VLOOKUP(A1866,DBMS_TYPE_SIZES[],3,FALSE)</f>
        <v>4</v>
      </c>
      <c r="E1866" s="114">
        <f>VLOOKUP(A1866,DBMS_TYPE_SIZES[],4,FALSE)</f>
        <v>9</v>
      </c>
      <c r="F1866" t="s">
        <v>198</v>
      </c>
      <c r="G1866" t="s">
        <v>803</v>
      </c>
      <c r="H1866" t="s">
        <v>20</v>
      </c>
      <c r="I1866">
        <v>10</v>
      </c>
      <c r="J1866">
        <v>4</v>
      </c>
    </row>
    <row r="1867" spans="1:10">
      <c r="A1867" s="112" t="str">
        <f>COL_SIZES[[#This Row],[datatype]]&amp;"_"&amp;COL_SIZES[[#This Row],[column_prec]]&amp;"_"&amp;COL_SIZES[[#This Row],[col_len]]</f>
        <v>int_10_4</v>
      </c>
      <c r="B18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7" s="113">
        <f>VLOOKUP(A1867,DBMS_TYPE_SIZES[],2,FALSE)</f>
        <v>9</v>
      </c>
      <c r="D1867" s="113">
        <f>VLOOKUP(A1867,DBMS_TYPE_SIZES[],3,FALSE)</f>
        <v>4</v>
      </c>
      <c r="E1867" s="114">
        <f>VLOOKUP(A1867,DBMS_TYPE_SIZES[],4,FALSE)</f>
        <v>9</v>
      </c>
      <c r="F1867" t="s">
        <v>198</v>
      </c>
      <c r="G1867" t="s">
        <v>804</v>
      </c>
      <c r="H1867" t="s">
        <v>20</v>
      </c>
      <c r="I1867">
        <v>10</v>
      </c>
      <c r="J1867">
        <v>4</v>
      </c>
    </row>
    <row r="1868" spans="1:10">
      <c r="A1868" s="112" t="str">
        <f>COL_SIZES[[#This Row],[datatype]]&amp;"_"&amp;COL_SIZES[[#This Row],[column_prec]]&amp;"_"&amp;COL_SIZES[[#This Row],[col_len]]</f>
        <v>int_10_4</v>
      </c>
      <c r="B18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68" s="113">
        <f>VLOOKUP(A1868,DBMS_TYPE_SIZES[],2,FALSE)</f>
        <v>9</v>
      </c>
      <c r="D1868" s="113">
        <f>VLOOKUP(A1868,DBMS_TYPE_SIZES[],3,FALSE)</f>
        <v>4</v>
      </c>
      <c r="E1868" s="114">
        <f>VLOOKUP(A1868,DBMS_TYPE_SIZES[],4,FALSE)</f>
        <v>9</v>
      </c>
      <c r="F1868" t="s">
        <v>198</v>
      </c>
      <c r="G1868" t="s">
        <v>152</v>
      </c>
      <c r="H1868" t="s">
        <v>20</v>
      </c>
      <c r="I1868">
        <v>10</v>
      </c>
      <c r="J1868">
        <v>4</v>
      </c>
    </row>
    <row r="1869" spans="1:10">
      <c r="A1869" s="112" t="str">
        <f>COL_SIZES[[#This Row],[datatype]]&amp;"_"&amp;COL_SIZES[[#This Row],[column_prec]]&amp;"_"&amp;COL_SIZES[[#This Row],[col_len]]</f>
        <v>varchar_0_255</v>
      </c>
      <c r="B186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69" s="113">
        <f>VLOOKUP(A1869,DBMS_TYPE_SIZES[],2,FALSE)</f>
        <v>255</v>
      </c>
      <c r="D1869" s="113">
        <f>VLOOKUP(A1869,DBMS_TYPE_SIZES[],3,FALSE)</f>
        <v>255</v>
      </c>
      <c r="E1869" s="114">
        <f>VLOOKUP(A1869,DBMS_TYPE_SIZES[],4,FALSE)</f>
        <v>257</v>
      </c>
      <c r="F1869" t="s">
        <v>198</v>
      </c>
      <c r="G1869" t="s">
        <v>805</v>
      </c>
      <c r="H1869" t="s">
        <v>92</v>
      </c>
      <c r="I1869">
        <v>0</v>
      </c>
      <c r="J1869">
        <v>255</v>
      </c>
    </row>
    <row r="1870" spans="1:10">
      <c r="A1870" s="112" t="str">
        <f>COL_SIZES[[#This Row],[datatype]]&amp;"_"&amp;COL_SIZES[[#This Row],[column_prec]]&amp;"_"&amp;COL_SIZES[[#This Row],[col_len]]</f>
        <v>varchar_0_255</v>
      </c>
      <c r="B187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70" s="113">
        <f>VLOOKUP(A1870,DBMS_TYPE_SIZES[],2,FALSE)</f>
        <v>255</v>
      </c>
      <c r="D1870" s="113">
        <f>VLOOKUP(A1870,DBMS_TYPE_SIZES[],3,FALSE)</f>
        <v>255</v>
      </c>
      <c r="E1870" s="114">
        <f>VLOOKUP(A1870,DBMS_TYPE_SIZES[],4,FALSE)</f>
        <v>257</v>
      </c>
      <c r="F1870" t="s">
        <v>198</v>
      </c>
      <c r="G1870" t="s">
        <v>806</v>
      </c>
      <c r="H1870" t="s">
        <v>92</v>
      </c>
      <c r="I1870">
        <v>0</v>
      </c>
      <c r="J1870">
        <v>255</v>
      </c>
    </row>
    <row r="1871" spans="1:10">
      <c r="A1871" s="112" t="str">
        <f>COL_SIZES[[#This Row],[datatype]]&amp;"_"&amp;COL_SIZES[[#This Row],[column_prec]]&amp;"_"&amp;COL_SIZES[[#This Row],[col_len]]</f>
        <v>int_10_4</v>
      </c>
      <c r="B18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1" s="113">
        <f>VLOOKUP(A1871,DBMS_TYPE_SIZES[],2,FALSE)</f>
        <v>9</v>
      </c>
      <c r="D1871" s="113">
        <f>VLOOKUP(A1871,DBMS_TYPE_SIZES[],3,FALSE)</f>
        <v>4</v>
      </c>
      <c r="E1871" s="114">
        <f>VLOOKUP(A1871,DBMS_TYPE_SIZES[],4,FALSE)</f>
        <v>9</v>
      </c>
      <c r="F1871" t="s">
        <v>198</v>
      </c>
      <c r="G1871" t="s">
        <v>807</v>
      </c>
      <c r="H1871" t="s">
        <v>20</v>
      </c>
      <c r="I1871">
        <v>10</v>
      </c>
      <c r="J1871">
        <v>4</v>
      </c>
    </row>
    <row r="1872" spans="1:10">
      <c r="A1872" s="112" t="str">
        <f>COL_SIZES[[#This Row],[datatype]]&amp;"_"&amp;COL_SIZES[[#This Row],[column_prec]]&amp;"_"&amp;COL_SIZES[[#This Row],[col_len]]</f>
        <v>bigint_19_8</v>
      </c>
      <c r="B187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72" s="113">
        <f>VLOOKUP(A1872,DBMS_TYPE_SIZES[],2,FALSE)</f>
        <v>9</v>
      </c>
      <c r="D1872" s="113">
        <f>VLOOKUP(A1872,DBMS_TYPE_SIZES[],3,FALSE)</f>
        <v>8</v>
      </c>
      <c r="E1872" s="114">
        <f>VLOOKUP(A1872,DBMS_TYPE_SIZES[],4,FALSE)</f>
        <v>9</v>
      </c>
      <c r="F1872" t="s">
        <v>198</v>
      </c>
      <c r="G1872" t="s">
        <v>122</v>
      </c>
      <c r="H1872" t="s">
        <v>19</v>
      </c>
      <c r="I1872">
        <v>19</v>
      </c>
      <c r="J1872">
        <v>8</v>
      </c>
    </row>
    <row r="1873" spans="1:10">
      <c r="A1873" s="112" t="str">
        <f>COL_SIZES[[#This Row],[datatype]]&amp;"_"&amp;COL_SIZES[[#This Row],[column_prec]]&amp;"_"&amp;COL_SIZES[[#This Row],[col_len]]</f>
        <v>int_10_4</v>
      </c>
      <c r="B18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3" s="113">
        <f>VLOOKUP(A1873,DBMS_TYPE_SIZES[],2,FALSE)</f>
        <v>9</v>
      </c>
      <c r="D1873" s="113">
        <f>VLOOKUP(A1873,DBMS_TYPE_SIZES[],3,FALSE)</f>
        <v>4</v>
      </c>
      <c r="E1873" s="114">
        <f>VLOOKUP(A1873,DBMS_TYPE_SIZES[],4,FALSE)</f>
        <v>9</v>
      </c>
      <c r="F1873" t="s">
        <v>198</v>
      </c>
      <c r="G1873" t="s">
        <v>123</v>
      </c>
      <c r="H1873" t="s">
        <v>20</v>
      </c>
      <c r="I1873">
        <v>10</v>
      </c>
      <c r="J1873">
        <v>4</v>
      </c>
    </row>
    <row r="1874" spans="1:10">
      <c r="A1874" s="112" t="str">
        <f>COL_SIZES[[#This Row],[datatype]]&amp;"_"&amp;COL_SIZES[[#This Row],[column_prec]]&amp;"_"&amp;COL_SIZES[[#This Row],[col_len]]</f>
        <v>int_10_4</v>
      </c>
      <c r="B18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4" s="113">
        <f>VLOOKUP(A1874,DBMS_TYPE_SIZES[],2,FALSE)</f>
        <v>9</v>
      </c>
      <c r="D1874" s="113">
        <f>VLOOKUP(A1874,DBMS_TYPE_SIZES[],3,FALSE)</f>
        <v>4</v>
      </c>
      <c r="E1874" s="114">
        <f>VLOOKUP(A1874,DBMS_TYPE_SIZES[],4,FALSE)</f>
        <v>9</v>
      </c>
      <c r="F1874" t="s">
        <v>198</v>
      </c>
      <c r="G1874" t="s">
        <v>808</v>
      </c>
      <c r="H1874" t="s">
        <v>20</v>
      </c>
      <c r="I1874">
        <v>10</v>
      </c>
      <c r="J1874">
        <v>4</v>
      </c>
    </row>
    <row r="1875" spans="1:10">
      <c r="A1875" s="112" t="str">
        <f>COL_SIZES[[#This Row],[datatype]]&amp;"_"&amp;COL_SIZES[[#This Row],[column_prec]]&amp;"_"&amp;COL_SIZES[[#This Row],[col_len]]</f>
        <v>datetime_23_8</v>
      </c>
      <c r="B18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75" s="113">
        <f>VLOOKUP(A1875,DBMS_TYPE_SIZES[],2,FALSE)</f>
        <v>7</v>
      </c>
      <c r="D1875" s="113">
        <f>VLOOKUP(A1875,DBMS_TYPE_SIZES[],3,FALSE)</f>
        <v>8</v>
      </c>
      <c r="E1875" s="114">
        <f>VLOOKUP(A1875,DBMS_TYPE_SIZES[],4,FALSE)</f>
        <v>10</v>
      </c>
      <c r="F1875" t="s">
        <v>198</v>
      </c>
      <c r="G1875" t="s">
        <v>809</v>
      </c>
      <c r="H1875" t="s">
        <v>22</v>
      </c>
      <c r="I1875">
        <v>23</v>
      </c>
      <c r="J1875">
        <v>8</v>
      </c>
    </row>
    <row r="1876" spans="1:10">
      <c r="A1876" s="112" t="str">
        <f>COL_SIZES[[#This Row],[datatype]]&amp;"_"&amp;COL_SIZES[[#This Row],[column_prec]]&amp;"_"&amp;COL_SIZES[[#This Row],[col_len]]</f>
        <v>bigint_19_8</v>
      </c>
      <c r="B187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76" s="113">
        <f>VLOOKUP(A1876,DBMS_TYPE_SIZES[],2,FALSE)</f>
        <v>9</v>
      </c>
      <c r="D1876" s="113">
        <f>VLOOKUP(A1876,DBMS_TYPE_SIZES[],3,FALSE)</f>
        <v>8</v>
      </c>
      <c r="E1876" s="114">
        <f>VLOOKUP(A1876,DBMS_TYPE_SIZES[],4,FALSE)</f>
        <v>9</v>
      </c>
      <c r="F1876" t="s">
        <v>198</v>
      </c>
      <c r="G1876" t="s">
        <v>124</v>
      </c>
      <c r="H1876" t="s">
        <v>19</v>
      </c>
      <c r="I1876">
        <v>19</v>
      </c>
      <c r="J1876">
        <v>8</v>
      </c>
    </row>
    <row r="1877" spans="1:10">
      <c r="A1877" s="112" t="str">
        <f>COL_SIZES[[#This Row],[datatype]]&amp;"_"&amp;COL_SIZES[[#This Row],[column_prec]]&amp;"_"&amp;COL_SIZES[[#This Row],[col_len]]</f>
        <v>int_10_4</v>
      </c>
      <c r="B18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7" s="113">
        <f>VLOOKUP(A1877,DBMS_TYPE_SIZES[],2,FALSE)</f>
        <v>9</v>
      </c>
      <c r="D1877" s="113">
        <f>VLOOKUP(A1877,DBMS_TYPE_SIZES[],3,FALSE)</f>
        <v>4</v>
      </c>
      <c r="E1877" s="114">
        <f>VLOOKUP(A1877,DBMS_TYPE_SIZES[],4,FALSE)</f>
        <v>9</v>
      </c>
      <c r="F1877" t="s">
        <v>198</v>
      </c>
      <c r="G1877" t="s">
        <v>102</v>
      </c>
      <c r="H1877" t="s">
        <v>20</v>
      </c>
      <c r="I1877">
        <v>10</v>
      </c>
      <c r="J1877">
        <v>4</v>
      </c>
    </row>
    <row r="1878" spans="1:10">
      <c r="A1878" s="112" t="str">
        <f>COL_SIZES[[#This Row],[datatype]]&amp;"_"&amp;COL_SIZES[[#This Row],[column_prec]]&amp;"_"&amp;COL_SIZES[[#This Row],[col_len]]</f>
        <v>int_10_4</v>
      </c>
      <c r="B18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8" s="113">
        <f>VLOOKUP(A1878,DBMS_TYPE_SIZES[],2,FALSE)</f>
        <v>9</v>
      </c>
      <c r="D1878" s="113">
        <f>VLOOKUP(A1878,DBMS_TYPE_SIZES[],3,FALSE)</f>
        <v>4</v>
      </c>
      <c r="E1878" s="114">
        <f>VLOOKUP(A1878,DBMS_TYPE_SIZES[],4,FALSE)</f>
        <v>9</v>
      </c>
      <c r="F1878" t="s">
        <v>198</v>
      </c>
      <c r="G1878" t="s">
        <v>953</v>
      </c>
      <c r="H1878" t="s">
        <v>20</v>
      </c>
      <c r="I1878">
        <v>10</v>
      </c>
      <c r="J1878">
        <v>4</v>
      </c>
    </row>
    <row r="1879" spans="1:10">
      <c r="A1879" s="112" t="str">
        <f>COL_SIZES[[#This Row],[datatype]]&amp;"_"&amp;COL_SIZES[[#This Row],[column_prec]]&amp;"_"&amp;COL_SIZES[[#This Row],[col_len]]</f>
        <v>int_10_4</v>
      </c>
      <c r="B18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79" s="113">
        <f>VLOOKUP(A1879,DBMS_TYPE_SIZES[],2,FALSE)</f>
        <v>9</v>
      </c>
      <c r="D1879" s="113">
        <f>VLOOKUP(A1879,DBMS_TYPE_SIZES[],3,FALSE)</f>
        <v>4</v>
      </c>
      <c r="E1879" s="114">
        <f>VLOOKUP(A1879,DBMS_TYPE_SIZES[],4,FALSE)</f>
        <v>9</v>
      </c>
      <c r="F1879" t="s">
        <v>198</v>
      </c>
      <c r="G1879" t="s">
        <v>954</v>
      </c>
      <c r="H1879" t="s">
        <v>20</v>
      </c>
      <c r="I1879">
        <v>10</v>
      </c>
      <c r="J1879">
        <v>4</v>
      </c>
    </row>
    <row r="1880" spans="1:10">
      <c r="A1880" s="112" t="str">
        <f>COL_SIZES[[#This Row],[datatype]]&amp;"_"&amp;COL_SIZES[[#This Row],[column_prec]]&amp;"_"&amp;COL_SIZES[[#This Row],[col_len]]</f>
        <v>int_10_4</v>
      </c>
      <c r="B18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0" s="113">
        <f>VLOOKUP(A1880,DBMS_TYPE_SIZES[],2,FALSE)</f>
        <v>9</v>
      </c>
      <c r="D1880" s="113">
        <f>VLOOKUP(A1880,DBMS_TYPE_SIZES[],3,FALSE)</f>
        <v>4</v>
      </c>
      <c r="E1880" s="114">
        <f>VLOOKUP(A1880,DBMS_TYPE_SIZES[],4,FALSE)</f>
        <v>9</v>
      </c>
      <c r="F1880" t="s">
        <v>198</v>
      </c>
      <c r="G1880" t="s">
        <v>955</v>
      </c>
      <c r="H1880" t="s">
        <v>20</v>
      </c>
      <c r="I1880">
        <v>10</v>
      </c>
      <c r="J1880">
        <v>4</v>
      </c>
    </row>
    <row r="1881" spans="1:10">
      <c r="A1881" s="112" t="str">
        <f>COL_SIZES[[#This Row],[datatype]]&amp;"_"&amp;COL_SIZES[[#This Row],[column_prec]]&amp;"_"&amp;COL_SIZES[[#This Row],[col_len]]</f>
        <v>datetime_23_8</v>
      </c>
      <c r="B188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81" s="113">
        <f>VLOOKUP(A1881,DBMS_TYPE_SIZES[],2,FALSE)</f>
        <v>7</v>
      </c>
      <c r="D1881" s="113">
        <f>VLOOKUP(A1881,DBMS_TYPE_SIZES[],3,FALSE)</f>
        <v>8</v>
      </c>
      <c r="E1881" s="114">
        <f>VLOOKUP(A1881,DBMS_TYPE_SIZES[],4,FALSE)</f>
        <v>10</v>
      </c>
      <c r="F1881" t="s">
        <v>198</v>
      </c>
      <c r="G1881" t="s">
        <v>825</v>
      </c>
      <c r="H1881" t="s">
        <v>22</v>
      </c>
      <c r="I1881">
        <v>23</v>
      </c>
      <c r="J1881">
        <v>8</v>
      </c>
    </row>
    <row r="1882" spans="1:10">
      <c r="A1882" s="112" t="str">
        <f>COL_SIZES[[#This Row],[datatype]]&amp;"_"&amp;COL_SIZES[[#This Row],[column_prec]]&amp;"_"&amp;COL_SIZES[[#This Row],[col_len]]</f>
        <v>int_10_4</v>
      </c>
      <c r="B18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2" s="113">
        <f>VLOOKUP(A1882,DBMS_TYPE_SIZES[],2,FALSE)</f>
        <v>9</v>
      </c>
      <c r="D1882" s="113">
        <f>VLOOKUP(A1882,DBMS_TYPE_SIZES[],3,FALSE)</f>
        <v>4</v>
      </c>
      <c r="E1882" s="114">
        <f>VLOOKUP(A1882,DBMS_TYPE_SIZES[],4,FALSE)</f>
        <v>9</v>
      </c>
      <c r="F1882" t="s">
        <v>198</v>
      </c>
      <c r="G1882" t="s">
        <v>826</v>
      </c>
      <c r="H1882" t="s">
        <v>20</v>
      </c>
      <c r="I1882">
        <v>10</v>
      </c>
      <c r="J1882">
        <v>4</v>
      </c>
    </row>
    <row r="1883" spans="1:10">
      <c r="A1883" s="112" t="str">
        <f>COL_SIZES[[#This Row],[datatype]]&amp;"_"&amp;COL_SIZES[[#This Row],[column_prec]]&amp;"_"&amp;COL_SIZES[[#This Row],[col_len]]</f>
        <v>int_10_4</v>
      </c>
      <c r="B18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3" s="113">
        <f>VLOOKUP(A1883,DBMS_TYPE_SIZES[],2,FALSE)</f>
        <v>9</v>
      </c>
      <c r="D1883" s="113">
        <f>VLOOKUP(A1883,DBMS_TYPE_SIZES[],3,FALSE)</f>
        <v>4</v>
      </c>
      <c r="E1883" s="114">
        <f>VLOOKUP(A1883,DBMS_TYPE_SIZES[],4,FALSE)</f>
        <v>9</v>
      </c>
      <c r="F1883" t="s">
        <v>198</v>
      </c>
      <c r="G1883" t="s">
        <v>827</v>
      </c>
      <c r="H1883" t="s">
        <v>20</v>
      </c>
      <c r="I1883">
        <v>10</v>
      </c>
      <c r="J1883">
        <v>4</v>
      </c>
    </row>
    <row r="1884" spans="1:10">
      <c r="A1884" s="112" t="str">
        <f>COL_SIZES[[#This Row],[datatype]]&amp;"_"&amp;COL_SIZES[[#This Row],[column_prec]]&amp;"_"&amp;COL_SIZES[[#This Row],[col_len]]</f>
        <v>int_10_4</v>
      </c>
      <c r="B18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4" s="113">
        <f>VLOOKUP(A1884,DBMS_TYPE_SIZES[],2,FALSE)</f>
        <v>9</v>
      </c>
      <c r="D1884" s="113">
        <f>VLOOKUP(A1884,DBMS_TYPE_SIZES[],3,FALSE)</f>
        <v>4</v>
      </c>
      <c r="E1884" s="114">
        <f>VLOOKUP(A1884,DBMS_TYPE_SIZES[],4,FALSE)</f>
        <v>9</v>
      </c>
      <c r="F1884" t="s">
        <v>198</v>
      </c>
      <c r="G1884" t="s">
        <v>956</v>
      </c>
      <c r="H1884" t="s">
        <v>20</v>
      </c>
      <c r="I1884">
        <v>10</v>
      </c>
      <c r="J1884">
        <v>4</v>
      </c>
    </row>
    <row r="1885" spans="1:10">
      <c r="A1885" s="112" t="str">
        <f>COL_SIZES[[#This Row],[datatype]]&amp;"_"&amp;COL_SIZES[[#This Row],[column_prec]]&amp;"_"&amp;COL_SIZES[[#This Row],[col_len]]</f>
        <v>varchar_0_255</v>
      </c>
      <c r="B188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85" s="113">
        <f>VLOOKUP(A1885,DBMS_TYPE_SIZES[],2,FALSE)</f>
        <v>255</v>
      </c>
      <c r="D1885" s="113">
        <f>VLOOKUP(A1885,DBMS_TYPE_SIZES[],3,FALSE)</f>
        <v>255</v>
      </c>
      <c r="E1885" s="114">
        <f>VLOOKUP(A1885,DBMS_TYPE_SIZES[],4,FALSE)</f>
        <v>257</v>
      </c>
      <c r="F1885" t="s">
        <v>198</v>
      </c>
      <c r="G1885" t="s">
        <v>931</v>
      </c>
      <c r="H1885" t="s">
        <v>92</v>
      </c>
      <c r="I1885">
        <v>0</v>
      </c>
      <c r="J1885">
        <v>255</v>
      </c>
    </row>
    <row r="1886" spans="1:10">
      <c r="A1886" s="112" t="str">
        <f>COL_SIZES[[#This Row],[datatype]]&amp;"_"&amp;COL_SIZES[[#This Row],[column_prec]]&amp;"_"&amp;COL_SIZES[[#This Row],[col_len]]</f>
        <v>int_10_4</v>
      </c>
      <c r="B18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6" s="113">
        <f>VLOOKUP(A1886,DBMS_TYPE_SIZES[],2,FALSE)</f>
        <v>9</v>
      </c>
      <c r="D1886" s="113">
        <f>VLOOKUP(A1886,DBMS_TYPE_SIZES[],3,FALSE)</f>
        <v>4</v>
      </c>
      <c r="E1886" s="114">
        <f>VLOOKUP(A1886,DBMS_TYPE_SIZES[],4,FALSE)</f>
        <v>9</v>
      </c>
      <c r="F1886" t="s">
        <v>198</v>
      </c>
      <c r="G1886" t="s">
        <v>812</v>
      </c>
      <c r="H1886" t="s">
        <v>20</v>
      </c>
      <c r="I1886">
        <v>10</v>
      </c>
      <c r="J1886">
        <v>4</v>
      </c>
    </row>
    <row r="1887" spans="1:10">
      <c r="A1887" s="112" t="str">
        <f>COL_SIZES[[#This Row],[datatype]]&amp;"_"&amp;COL_SIZES[[#This Row],[column_prec]]&amp;"_"&amp;COL_SIZES[[#This Row],[col_len]]</f>
        <v>int_10_4</v>
      </c>
      <c r="B18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7" s="113">
        <f>VLOOKUP(A1887,DBMS_TYPE_SIZES[],2,FALSE)</f>
        <v>9</v>
      </c>
      <c r="D1887" s="113">
        <f>VLOOKUP(A1887,DBMS_TYPE_SIZES[],3,FALSE)</f>
        <v>4</v>
      </c>
      <c r="E1887" s="114">
        <f>VLOOKUP(A1887,DBMS_TYPE_SIZES[],4,FALSE)</f>
        <v>9</v>
      </c>
      <c r="F1887" t="s">
        <v>198</v>
      </c>
      <c r="G1887" t="s">
        <v>217</v>
      </c>
      <c r="H1887" t="s">
        <v>20</v>
      </c>
      <c r="I1887">
        <v>10</v>
      </c>
      <c r="J1887">
        <v>4</v>
      </c>
    </row>
    <row r="1888" spans="1:10">
      <c r="A1888" s="112" t="str">
        <f>COL_SIZES[[#This Row],[datatype]]&amp;"_"&amp;COL_SIZES[[#This Row],[column_prec]]&amp;"_"&amp;COL_SIZES[[#This Row],[col_len]]</f>
        <v>int_10_4</v>
      </c>
      <c r="B18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8" s="113">
        <f>VLOOKUP(A1888,DBMS_TYPE_SIZES[],2,FALSE)</f>
        <v>9</v>
      </c>
      <c r="D1888" s="113">
        <f>VLOOKUP(A1888,DBMS_TYPE_SIZES[],3,FALSE)</f>
        <v>4</v>
      </c>
      <c r="E1888" s="114">
        <f>VLOOKUP(A1888,DBMS_TYPE_SIZES[],4,FALSE)</f>
        <v>9</v>
      </c>
      <c r="F1888" t="s">
        <v>198</v>
      </c>
      <c r="G1888" t="s">
        <v>815</v>
      </c>
      <c r="H1888" t="s">
        <v>20</v>
      </c>
      <c r="I1888">
        <v>10</v>
      </c>
      <c r="J1888">
        <v>4</v>
      </c>
    </row>
    <row r="1889" spans="1:10">
      <c r="A1889" s="112" t="str">
        <f>COL_SIZES[[#This Row],[datatype]]&amp;"_"&amp;COL_SIZES[[#This Row],[column_prec]]&amp;"_"&amp;COL_SIZES[[#This Row],[col_len]]</f>
        <v>int_10_4</v>
      </c>
      <c r="B18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89" s="113">
        <f>VLOOKUP(A1889,DBMS_TYPE_SIZES[],2,FALSE)</f>
        <v>9</v>
      </c>
      <c r="D1889" s="113">
        <f>VLOOKUP(A1889,DBMS_TYPE_SIZES[],3,FALSE)</f>
        <v>4</v>
      </c>
      <c r="E1889" s="114">
        <f>VLOOKUP(A1889,DBMS_TYPE_SIZES[],4,FALSE)</f>
        <v>9</v>
      </c>
      <c r="F1889" t="s">
        <v>198</v>
      </c>
      <c r="G1889" t="s">
        <v>164</v>
      </c>
      <c r="H1889" t="s">
        <v>20</v>
      </c>
      <c r="I1889">
        <v>10</v>
      </c>
      <c r="J1889">
        <v>4</v>
      </c>
    </row>
    <row r="1890" spans="1:10">
      <c r="A1890" s="112" t="str">
        <f>COL_SIZES[[#This Row],[datatype]]&amp;"_"&amp;COL_SIZES[[#This Row],[column_prec]]&amp;"_"&amp;COL_SIZES[[#This Row],[col_len]]</f>
        <v>int_10_4</v>
      </c>
      <c r="B18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0" s="113">
        <f>VLOOKUP(A1890,DBMS_TYPE_SIZES[],2,FALSE)</f>
        <v>9</v>
      </c>
      <c r="D1890" s="113">
        <f>VLOOKUP(A1890,DBMS_TYPE_SIZES[],3,FALSE)</f>
        <v>4</v>
      </c>
      <c r="E1890" s="114">
        <f>VLOOKUP(A1890,DBMS_TYPE_SIZES[],4,FALSE)</f>
        <v>9</v>
      </c>
      <c r="F1890" t="s">
        <v>199</v>
      </c>
      <c r="G1890" t="s">
        <v>156</v>
      </c>
      <c r="H1890" t="s">
        <v>20</v>
      </c>
      <c r="I1890">
        <v>10</v>
      </c>
      <c r="J1890">
        <v>4</v>
      </c>
    </row>
    <row r="1891" spans="1:10">
      <c r="A1891" s="112" t="str">
        <f>COL_SIZES[[#This Row],[datatype]]&amp;"_"&amp;COL_SIZES[[#This Row],[column_prec]]&amp;"_"&amp;COL_SIZES[[#This Row],[col_len]]</f>
        <v>datetime_23_8</v>
      </c>
      <c r="B18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91" s="113">
        <f>VLOOKUP(A1891,DBMS_TYPE_SIZES[],2,FALSE)</f>
        <v>7</v>
      </c>
      <c r="D1891" s="113">
        <f>VLOOKUP(A1891,DBMS_TYPE_SIZES[],3,FALSE)</f>
        <v>8</v>
      </c>
      <c r="E1891" s="114">
        <f>VLOOKUP(A1891,DBMS_TYPE_SIZES[],4,FALSE)</f>
        <v>10</v>
      </c>
      <c r="F1891" t="s">
        <v>199</v>
      </c>
      <c r="G1891" t="s">
        <v>679</v>
      </c>
      <c r="H1891" t="s">
        <v>22</v>
      </c>
      <c r="I1891">
        <v>23</v>
      </c>
      <c r="J1891">
        <v>8</v>
      </c>
    </row>
    <row r="1892" spans="1:10">
      <c r="A1892" s="112" t="str">
        <f>COL_SIZES[[#This Row],[datatype]]&amp;"_"&amp;COL_SIZES[[#This Row],[column_prec]]&amp;"_"&amp;COL_SIZES[[#This Row],[col_len]]</f>
        <v>int_10_4</v>
      </c>
      <c r="B18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2" s="113">
        <f>VLOOKUP(A1892,DBMS_TYPE_SIZES[],2,FALSE)</f>
        <v>9</v>
      </c>
      <c r="D1892" s="113">
        <f>VLOOKUP(A1892,DBMS_TYPE_SIZES[],3,FALSE)</f>
        <v>4</v>
      </c>
      <c r="E1892" s="114">
        <f>VLOOKUP(A1892,DBMS_TYPE_SIZES[],4,FALSE)</f>
        <v>9</v>
      </c>
      <c r="F1892" t="s">
        <v>199</v>
      </c>
      <c r="G1892" t="s">
        <v>802</v>
      </c>
      <c r="H1892" t="s">
        <v>20</v>
      </c>
      <c r="I1892">
        <v>10</v>
      </c>
      <c r="J1892">
        <v>4</v>
      </c>
    </row>
    <row r="1893" spans="1:10">
      <c r="A1893" s="112" t="str">
        <f>COL_SIZES[[#This Row],[datatype]]&amp;"_"&amp;COL_SIZES[[#This Row],[column_prec]]&amp;"_"&amp;COL_SIZES[[#This Row],[col_len]]</f>
        <v>int_10_4</v>
      </c>
      <c r="B18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3" s="113">
        <f>VLOOKUP(A1893,DBMS_TYPE_SIZES[],2,FALSE)</f>
        <v>9</v>
      </c>
      <c r="D1893" s="113">
        <f>VLOOKUP(A1893,DBMS_TYPE_SIZES[],3,FALSE)</f>
        <v>4</v>
      </c>
      <c r="E1893" s="114">
        <f>VLOOKUP(A1893,DBMS_TYPE_SIZES[],4,FALSE)</f>
        <v>9</v>
      </c>
      <c r="F1893" t="s">
        <v>199</v>
      </c>
      <c r="G1893" t="s">
        <v>154</v>
      </c>
      <c r="H1893" t="s">
        <v>20</v>
      </c>
      <c r="I1893">
        <v>10</v>
      </c>
      <c r="J1893">
        <v>4</v>
      </c>
    </row>
    <row r="1894" spans="1:10">
      <c r="A1894" s="112" t="str">
        <f>COL_SIZES[[#This Row],[datatype]]&amp;"_"&amp;COL_SIZES[[#This Row],[column_prec]]&amp;"_"&amp;COL_SIZES[[#This Row],[col_len]]</f>
        <v>int_10_4</v>
      </c>
      <c r="B18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4" s="113">
        <f>VLOOKUP(A1894,DBMS_TYPE_SIZES[],2,FALSE)</f>
        <v>9</v>
      </c>
      <c r="D1894" s="113">
        <f>VLOOKUP(A1894,DBMS_TYPE_SIZES[],3,FALSE)</f>
        <v>4</v>
      </c>
      <c r="E1894" s="114">
        <f>VLOOKUP(A1894,DBMS_TYPE_SIZES[],4,FALSE)</f>
        <v>9</v>
      </c>
      <c r="F1894" t="s">
        <v>199</v>
      </c>
      <c r="G1894" t="s">
        <v>89</v>
      </c>
      <c r="H1894" t="s">
        <v>20</v>
      </c>
      <c r="I1894">
        <v>10</v>
      </c>
      <c r="J1894">
        <v>4</v>
      </c>
    </row>
    <row r="1895" spans="1:10">
      <c r="A1895" s="112" t="str">
        <f>COL_SIZES[[#This Row],[datatype]]&amp;"_"&amp;COL_SIZES[[#This Row],[column_prec]]&amp;"_"&amp;COL_SIZES[[#This Row],[col_len]]</f>
        <v>datetime_23_8</v>
      </c>
      <c r="B18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895" s="113">
        <f>VLOOKUP(A1895,DBMS_TYPE_SIZES[],2,FALSE)</f>
        <v>7</v>
      </c>
      <c r="D1895" s="113">
        <f>VLOOKUP(A1895,DBMS_TYPE_SIZES[],3,FALSE)</f>
        <v>8</v>
      </c>
      <c r="E1895" s="114">
        <f>VLOOKUP(A1895,DBMS_TYPE_SIZES[],4,FALSE)</f>
        <v>10</v>
      </c>
      <c r="F1895" t="s">
        <v>199</v>
      </c>
      <c r="G1895" t="s">
        <v>928</v>
      </c>
      <c r="H1895" t="s">
        <v>22</v>
      </c>
      <c r="I1895">
        <v>23</v>
      </c>
      <c r="J1895">
        <v>8</v>
      </c>
    </row>
    <row r="1896" spans="1:10">
      <c r="A1896" s="112" t="str">
        <f>COL_SIZES[[#This Row],[datatype]]&amp;"_"&amp;COL_SIZES[[#This Row],[column_prec]]&amp;"_"&amp;COL_SIZES[[#This Row],[col_len]]</f>
        <v>int_10_4</v>
      </c>
      <c r="B18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6" s="113">
        <f>VLOOKUP(A1896,DBMS_TYPE_SIZES[],2,FALSE)</f>
        <v>9</v>
      </c>
      <c r="D1896" s="113">
        <f>VLOOKUP(A1896,DBMS_TYPE_SIZES[],3,FALSE)</f>
        <v>4</v>
      </c>
      <c r="E1896" s="114">
        <f>VLOOKUP(A1896,DBMS_TYPE_SIZES[],4,FALSE)</f>
        <v>9</v>
      </c>
      <c r="F1896" t="s">
        <v>199</v>
      </c>
      <c r="G1896" t="s">
        <v>929</v>
      </c>
      <c r="H1896" t="s">
        <v>20</v>
      </c>
      <c r="I1896">
        <v>10</v>
      </c>
      <c r="J1896">
        <v>4</v>
      </c>
    </row>
    <row r="1897" spans="1:10">
      <c r="A1897" s="112" t="str">
        <f>COL_SIZES[[#This Row],[datatype]]&amp;"_"&amp;COL_SIZES[[#This Row],[column_prec]]&amp;"_"&amp;COL_SIZES[[#This Row],[col_len]]</f>
        <v>int_10_4</v>
      </c>
      <c r="B18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7" s="113">
        <f>VLOOKUP(A1897,DBMS_TYPE_SIZES[],2,FALSE)</f>
        <v>9</v>
      </c>
      <c r="D1897" s="113">
        <f>VLOOKUP(A1897,DBMS_TYPE_SIZES[],3,FALSE)</f>
        <v>4</v>
      </c>
      <c r="E1897" s="114">
        <f>VLOOKUP(A1897,DBMS_TYPE_SIZES[],4,FALSE)</f>
        <v>9</v>
      </c>
      <c r="F1897" t="s">
        <v>199</v>
      </c>
      <c r="G1897" t="s">
        <v>224</v>
      </c>
      <c r="H1897" t="s">
        <v>20</v>
      </c>
      <c r="I1897">
        <v>10</v>
      </c>
      <c r="J1897">
        <v>4</v>
      </c>
    </row>
    <row r="1898" spans="1:10">
      <c r="A1898" s="112" t="str">
        <f>COL_SIZES[[#This Row],[datatype]]&amp;"_"&amp;COL_SIZES[[#This Row],[column_prec]]&amp;"_"&amp;COL_SIZES[[#This Row],[col_len]]</f>
        <v>varchar_0_255</v>
      </c>
      <c r="B189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898" s="113">
        <f>VLOOKUP(A1898,DBMS_TYPE_SIZES[],2,FALSE)</f>
        <v>255</v>
      </c>
      <c r="D1898" s="113">
        <f>VLOOKUP(A1898,DBMS_TYPE_SIZES[],3,FALSE)</f>
        <v>255</v>
      </c>
      <c r="E1898" s="114">
        <f>VLOOKUP(A1898,DBMS_TYPE_SIZES[],4,FALSE)</f>
        <v>257</v>
      </c>
      <c r="F1898" t="s">
        <v>199</v>
      </c>
      <c r="G1898" t="s">
        <v>605</v>
      </c>
      <c r="H1898" t="s">
        <v>92</v>
      </c>
      <c r="I1898">
        <v>0</v>
      </c>
      <c r="J1898">
        <v>255</v>
      </c>
    </row>
    <row r="1899" spans="1:10">
      <c r="A1899" s="112" t="str">
        <f>COL_SIZES[[#This Row],[datatype]]&amp;"_"&amp;COL_SIZES[[#This Row],[column_prec]]&amp;"_"&amp;COL_SIZES[[#This Row],[col_len]]</f>
        <v>int_10_4</v>
      </c>
      <c r="B18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899" s="113">
        <f>VLOOKUP(A1899,DBMS_TYPE_SIZES[],2,FALSE)</f>
        <v>9</v>
      </c>
      <c r="D1899" s="113">
        <f>VLOOKUP(A1899,DBMS_TYPE_SIZES[],3,FALSE)</f>
        <v>4</v>
      </c>
      <c r="E1899" s="114">
        <f>VLOOKUP(A1899,DBMS_TYPE_SIZES[],4,FALSE)</f>
        <v>9</v>
      </c>
      <c r="F1899" t="s">
        <v>199</v>
      </c>
      <c r="G1899" t="s">
        <v>930</v>
      </c>
      <c r="H1899" t="s">
        <v>20</v>
      </c>
      <c r="I1899">
        <v>10</v>
      </c>
      <c r="J1899">
        <v>4</v>
      </c>
    </row>
    <row r="1900" spans="1:10">
      <c r="A1900" s="112" t="str">
        <f>COL_SIZES[[#This Row],[datatype]]&amp;"_"&amp;COL_SIZES[[#This Row],[column_prec]]&amp;"_"&amp;COL_SIZES[[#This Row],[col_len]]</f>
        <v>int_10_4</v>
      </c>
      <c r="B19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0" s="113">
        <f>VLOOKUP(A1900,DBMS_TYPE_SIZES[],2,FALSE)</f>
        <v>9</v>
      </c>
      <c r="D1900" s="113">
        <f>VLOOKUP(A1900,DBMS_TYPE_SIZES[],3,FALSE)</f>
        <v>4</v>
      </c>
      <c r="E1900" s="114">
        <f>VLOOKUP(A1900,DBMS_TYPE_SIZES[],4,FALSE)</f>
        <v>9</v>
      </c>
      <c r="F1900" t="s">
        <v>199</v>
      </c>
      <c r="G1900" t="s">
        <v>228</v>
      </c>
      <c r="H1900" t="s">
        <v>20</v>
      </c>
      <c r="I1900">
        <v>10</v>
      </c>
      <c r="J1900">
        <v>4</v>
      </c>
    </row>
    <row r="1901" spans="1:10">
      <c r="A1901" s="112" t="str">
        <f>COL_SIZES[[#This Row],[datatype]]&amp;"_"&amp;COL_SIZES[[#This Row],[column_prec]]&amp;"_"&amp;COL_SIZES[[#This Row],[col_len]]</f>
        <v>int_10_4</v>
      </c>
      <c r="B19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1" s="113">
        <f>VLOOKUP(A1901,DBMS_TYPE_SIZES[],2,FALSE)</f>
        <v>9</v>
      </c>
      <c r="D1901" s="113">
        <f>VLOOKUP(A1901,DBMS_TYPE_SIZES[],3,FALSE)</f>
        <v>4</v>
      </c>
      <c r="E1901" s="114">
        <f>VLOOKUP(A1901,DBMS_TYPE_SIZES[],4,FALSE)</f>
        <v>9</v>
      </c>
      <c r="F1901" t="s">
        <v>199</v>
      </c>
      <c r="G1901" t="s">
        <v>803</v>
      </c>
      <c r="H1901" t="s">
        <v>20</v>
      </c>
      <c r="I1901">
        <v>10</v>
      </c>
      <c r="J1901">
        <v>4</v>
      </c>
    </row>
    <row r="1902" spans="1:10">
      <c r="A1902" s="112" t="str">
        <f>COL_SIZES[[#This Row],[datatype]]&amp;"_"&amp;COL_SIZES[[#This Row],[column_prec]]&amp;"_"&amp;COL_SIZES[[#This Row],[col_len]]</f>
        <v>int_10_4</v>
      </c>
      <c r="B19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2" s="113">
        <f>VLOOKUP(A1902,DBMS_TYPE_SIZES[],2,FALSE)</f>
        <v>9</v>
      </c>
      <c r="D1902" s="113">
        <f>VLOOKUP(A1902,DBMS_TYPE_SIZES[],3,FALSE)</f>
        <v>4</v>
      </c>
      <c r="E1902" s="114">
        <f>VLOOKUP(A1902,DBMS_TYPE_SIZES[],4,FALSE)</f>
        <v>9</v>
      </c>
      <c r="F1902" t="s">
        <v>199</v>
      </c>
      <c r="G1902" t="s">
        <v>804</v>
      </c>
      <c r="H1902" t="s">
        <v>20</v>
      </c>
      <c r="I1902">
        <v>10</v>
      </c>
      <c r="J1902">
        <v>4</v>
      </c>
    </row>
    <row r="1903" spans="1:10">
      <c r="A1903" s="112" t="str">
        <f>COL_SIZES[[#This Row],[datatype]]&amp;"_"&amp;COL_SIZES[[#This Row],[column_prec]]&amp;"_"&amp;COL_SIZES[[#This Row],[col_len]]</f>
        <v>int_10_4</v>
      </c>
      <c r="B19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3" s="113">
        <f>VLOOKUP(A1903,DBMS_TYPE_SIZES[],2,FALSE)</f>
        <v>9</v>
      </c>
      <c r="D1903" s="113">
        <f>VLOOKUP(A1903,DBMS_TYPE_SIZES[],3,FALSE)</f>
        <v>4</v>
      </c>
      <c r="E1903" s="114">
        <f>VLOOKUP(A1903,DBMS_TYPE_SIZES[],4,FALSE)</f>
        <v>9</v>
      </c>
      <c r="F1903" t="s">
        <v>199</v>
      </c>
      <c r="G1903" t="s">
        <v>152</v>
      </c>
      <c r="H1903" t="s">
        <v>20</v>
      </c>
      <c r="I1903">
        <v>10</v>
      </c>
      <c r="J1903">
        <v>4</v>
      </c>
    </row>
    <row r="1904" spans="1:10">
      <c r="A1904" s="112" t="str">
        <f>COL_SIZES[[#This Row],[datatype]]&amp;"_"&amp;COL_SIZES[[#This Row],[column_prec]]&amp;"_"&amp;COL_SIZES[[#This Row],[col_len]]</f>
        <v>varchar_0_255</v>
      </c>
      <c r="B190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04" s="113">
        <f>VLOOKUP(A1904,DBMS_TYPE_SIZES[],2,FALSE)</f>
        <v>255</v>
      </c>
      <c r="D1904" s="113">
        <f>VLOOKUP(A1904,DBMS_TYPE_SIZES[],3,FALSE)</f>
        <v>255</v>
      </c>
      <c r="E1904" s="114">
        <f>VLOOKUP(A1904,DBMS_TYPE_SIZES[],4,FALSE)</f>
        <v>257</v>
      </c>
      <c r="F1904" t="s">
        <v>199</v>
      </c>
      <c r="G1904" t="s">
        <v>805</v>
      </c>
      <c r="H1904" t="s">
        <v>92</v>
      </c>
      <c r="I1904">
        <v>0</v>
      </c>
      <c r="J1904">
        <v>255</v>
      </c>
    </row>
    <row r="1905" spans="1:10">
      <c r="A1905" s="112" t="str">
        <f>COL_SIZES[[#This Row],[datatype]]&amp;"_"&amp;COL_SIZES[[#This Row],[column_prec]]&amp;"_"&amp;COL_SIZES[[#This Row],[col_len]]</f>
        <v>varchar_0_255</v>
      </c>
      <c r="B19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05" s="113">
        <f>VLOOKUP(A1905,DBMS_TYPE_SIZES[],2,FALSE)</f>
        <v>255</v>
      </c>
      <c r="D1905" s="113">
        <f>VLOOKUP(A1905,DBMS_TYPE_SIZES[],3,FALSE)</f>
        <v>255</v>
      </c>
      <c r="E1905" s="114">
        <f>VLOOKUP(A1905,DBMS_TYPE_SIZES[],4,FALSE)</f>
        <v>257</v>
      </c>
      <c r="F1905" t="s">
        <v>199</v>
      </c>
      <c r="G1905" t="s">
        <v>806</v>
      </c>
      <c r="H1905" t="s">
        <v>92</v>
      </c>
      <c r="I1905">
        <v>0</v>
      </c>
      <c r="J1905">
        <v>255</v>
      </c>
    </row>
    <row r="1906" spans="1:10">
      <c r="A1906" s="112" t="str">
        <f>COL_SIZES[[#This Row],[datatype]]&amp;"_"&amp;COL_SIZES[[#This Row],[column_prec]]&amp;"_"&amp;COL_SIZES[[#This Row],[col_len]]</f>
        <v>int_10_4</v>
      </c>
      <c r="B19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6" s="113">
        <f>VLOOKUP(A1906,DBMS_TYPE_SIZES[],2,FALSE)</f>
        <v>9</v>
      </c>
      <c r="D1906" s="113">
        <f>VLOOKUP(A1906,DBMS_TYPE_SIZES[],3,FALSE)</f>
        <v>4</v>
      </c>
      <c r="E1906" s="114">
        <f>VLOOKUP(A1906,DBMS_TYPE_SIZES[],4,FALSE)</f>
        <v>9</v>
      </c>
      <c r="F1906" t="s">
        <v>199</v>
      </c>
      <c r="G1906" t="s">
        <v>807</v>
      </c>
      <c r="H1906" t="s">
        <v>20</v>
      </c>
      <c r="I1906">
        <v>10</v>
      </c>
      <c r="J1906">
        <v>4</v>
      </c>
    </row>
    <row r="1907" spans="1:10">
      <c r="A1907" s="112" t="str">
        <f>COL_SIZES[[#This Row],[datatype]]&amp;"_"&amp;COL_SIZES[[#This Row],[column_prec]]&amp;"_"&amp;COL_SIZES[[#This Row],[col_len]]</f>
        <v>bigint_19_8</v>
      </c>
      <c r="B190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07" s="113">
        <f>VLOOKUP(A1907,DBMS_TYPE_SIZES[],2,FALSE)</f>
        <v>9</v>
      </c>
      <c r="D1907" s="113">
        <f>VLOOKUP(A1907,DBMS_TYPE_SIZES[],3,FALSE)</f>
        <v>8</v>
      </c>
      <c r="E1907" s="114">
        <f>VLOOKUP(A1907,DBMS_TYPE_SIZES[],4,FALSE)</f>
        <v>9</v>
      </c>
      <c r="F1907" t="s">
        <v>199</v>
      </c>
      <c r="G1907" t="s">
        <v>122</v>
      </c>
      <c r="H1907" t="s">
        <v>19</v>
      </c>
      <c r="I1907">
        <v>19</v>
      </c>
      <c r="J1907">
        <v>8</v>
      </c>
    </row>
    <row r="1908" spans="1:10">
      <c r="A1908" s="112" t="str">
        <f>COL_SIZES[[#This Row],[datatype]]&amp;"_"&amp;COL_SIZES[[#This Row],[column_prec]]&amp;"_"&amp;COL_SIZES[[#This Row],[col_len]]</f>
        <v>int_10_4</v>
      </c>
      <c r="B19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8" s="113">
        <f>VLOOKUP(A1908,DBMS_TYPE_SIZES[],2,FALSE)</f>
        <v>9</v>
      </c>
      <c r="D1908" s="113">
        <f>VLOOKUP(A1908,DBMS_TYPE_SIZES[],3,FALSE)</f>
        <v>4</v>
      </c>
      <c r="E1908" s="114">
        <f>VLOOKUP(A1908,DBMS_TYPE_SIZES[],4,FALSE)</f>
        <v>9</v>
      </c>
      <c r="F1908" t="s">
        <v>199</v>
      </c>
      <c r="G1908" t="s">
        <v>123</v>
      </c>
      <c r="H1908" t="s">
        <v>20</v>
      </c>
      <c r="I1908">
        <v>10</v>
      </c>
      <c r="J1908">
        <v>4</v>
      </c>
    </row>
    <row r="1909" spans="1:10">
      <c r="A1909" s="112" t="str">
        <f>COL_SIZES[[#This Row],[datatype]]&amp;"_"&amp;COL_SIZES[[#This Row],[column_prec]]&amp;"_"&amp;COL_SIZES[[#This Row],[col_len]]</f>
        <v>int_10_4</v>
      </c>
      <c r="B19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09" s="113">
        <f>VLOOKUP(A1909,DBMS_TYPE_SIZES[],2,FALSE)</f>
        <v>9</v>
      </c>
      <c r="D1909" s="113">
        <f>VLOOKUP(A1909,DBMS_TYPE_SIZES[],3,FALSE)</f>
        <v>4</v>
      </c>
      <c r="E1909" s="114">
        <f>VLOOKUP(A1909,DBMS_TYPE_SIZES[],4,FALSE)</f>
        <v>9</v>
      </c>
      <c r="F1909" t="s">
        <v>199</v>
      </c>
      <c r="G1909" t="s">
        <v>808</v>
      </c>
      <c r="H1909" t="s">
        <v>20</v>
      </c>
      <c r="I1909">
        <v>10</v>
      </c>
      <c r="J1909">
        <v>4</v>
      </c>
    </row>
    <row r="1910" spans="1:10">
      <c r="A1910" s="112" t="str">
        <f>COL_SIZES[[#This Row],[datatype]]&amp;"_"&amp;COL_SIZES[[#This Row],[column_prec]]&amp;"_"&amp;COL_SIZES[[#This Row],[col_len]]</f>
        <v>datetime_23_8</v>
      </c>
      <c r="B191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10" s="113">
        <f>VLOOKUP(A1910,DBMS_TYPE_SIZES[],2,FALSE)</f>
        <v>7</v>
      </c>
      <c r="D1910" s="113">
        <f>VLOOKUP(A1910,DBMS_TYPE_SIZES[],3,FALSE)</f>
        <v>8</v>
      </c>
      <c r="E1910" s="114">
        <f>VLOOKUP(A1910,DBMS_TYPE_SIZES[],4,FALSE)</f>
        <v>10</v>
      </c>
      <c r="F1910" t="s">
        <v>199</v>
      </c>
      <c r="G1910" t="s">
        <v>809</v>
      </c>
      <c r="H1910" t="s">
        <v>22</v>
      </c>
      <c r="I1910">
        <v>23</v>
      </c>
      <c r="J1910">
        <v>8</v>
      </c>
    </row>
    <row r="1911" spans="1:10">
      <c r="A1911" s="112" t="str">
        <f>COL_SIZES[[#This Row],[datatype]]&amp;"_"&amp;COL_SIZES[[#This Row],[column_prec]]&amp;"_"&amp;COL_SIZES[[#This Row],[col_len]]</f>
        <v>bigint_19_8</v>
      </c>
      <c r="B191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11" s="113">
        <f>VLOOKUP(A1911,DBMS_TYPE_SIZES[],2,FALSE)</f>
        <v>9</v>
      </c>
      <c r="D1911" s="113">
        <f>VLOOKUP(A1911,DBMS_TYPE_SIZES[],3,FALSE)</f>
        <v>8</v>
      </c>
      <c r="E1911" s="114">
        <f>VLOOKUP(A1911,DBMS_TYPE_SIZES[],4,FALSE)</f>
        <v>9</v>
      </c>
      <c r="F1911" t="s">
        <v>199</v>
      </c>
      <c r="G1911" t="s">
        <v>124</v>
      </c>
      <c r="H1911" t="s">
        <v>19</v>
      </c>
      <c r="I1911">
        <v>19</v>
      </c>
      <c r="J1911">
        <v>8</v>
      </c>
    </row>
    <row r="1912" spans="1:10">
      <c r="A1912" s="112" t="str">
        <f>COL_SIZES[[#This Row],[datatype]]&amp;"_"&amp;COL_SIZES[[#This Row],[column_prec]]&amp;"_"&amp;COL_SIZES[[#This Row],[col_len]]</f>
        <v>int_10_4</v>
      </c>
      <c r="B19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2" s="113">
        <f>VLOOKUP(A1912,DBMS_TYPE_SIZES[],2,FALSE)</f>
        <v>9</v>
      </c>
      <c r="D1912" s="113">
        <f>VLOOKUP(A1912,DBMS_TYPE_SIZES[],3,FALSE)</f>
        <v>4</v>
      </c>
      <c r="E1912" s="114">
        <f>VLOOKUP(A1912,DBMS_TYPE_SIZES[],4,FALSE)</f>
        <v>9</v>
      </c>
      <c r="F1912" t="s">
        <v>199</v>
      </c>
      <c r="G1912" t="s">
        <v>102</v>
      </c>
      <c r="H1912" t="s">
        <v>20</v>
      </c>
      <c r="I1912">
        <v>10</v>
      </c>
      <c r="J1912">
        <v>4</v>
      </c>
    </row>
    <row r="1913" spans="1:10">
      <c r="A1913" s="112" t="str">
        <f>COL_SIZES[[#This Row],[datatype]]&amp;"_"&amp;COL_SIZES[[#This Row],[column_prec]]&amp;"_"&amp;COL_SIZES[[#This Row],[col_len]]</f>
        <v>datetime_23_8</v>
      </c>
      <c r="B19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13" s="113">
        <f>VLOOKUP(A1913,DBMS_TYPE_SIZES[],2,FALSE)</f>
        <v>7</v>
      </c>
      <c r="D1913" s="113">
        <f>VLOOKUP(A1913,DBMS_TYPE_SIZES[],3,FALSE)</f>
        <v>8</v>
      </c>
      <c r="E1913" s="114">
        <f>VLOOKUP(A1913,DBMS_TYPE_SIZES[],4,FALSE)</f>
        <v>10</v>
      </c>
      <c r="F1913" t="s">
        <v>199</v>
      </c>
      <c r="G1913" t="s">
        <v>825</v>
      </c>
      <c r="H1913" t="s">
        <v>22</v>
      </c>
      <c r="I1913">
        <v>23</v>
      </c>
      <c r="J1913">
        <v>8</v>
      </c>
    </row>
    <row r="1914" spans="1:10">
      <c r="A1914" s="112" t="str">
        <f>COL_SIZES[[#This Row],[datatype]]&amp;"_"&amp;COL_SIZES[[#This Row],[column_prec]]&amp;"_"&amp;COL_SIZES[[#This Row],[col_len]]</f>
        <v>int_10_4</v>
      </c>
      <c r="B19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4" s="113">
        <f>VLOOKUP(A1914,DBMS_TYPE_SIZES[],2,FALSE)</f>
        <v>9</v>
      </c>
      <c r="D1914" s="113">
        <f>VLOOKUP(A1914,DBMS_TYPE_SIZES[],3,FALSE)</f>
        <v>4</v>
      </c>
      <c r="E1914" s="114">
        <f>VLOOKUP(A1914,DBMS_TYPE_SIZES[],4,FALSE)</f>
        <v>9</v>
      </c>
      <c r="F1914" t="s">
        <v>199</v>
      </c>
      <c r="G1914" t="s">
        <v>826</v>
      </c>
      <c r="H1914" t="s">
        <v>20</v>
      </c>
      <c r="I1914">
        <v>10</v>
      </c>
      <c r="J1914">
        <v>4</v>
      </c>
    </row>
    <row r="1915" spans="1:10">
      <c r="A1915" s="112" t="str">
        <f>COL_SIZES[[#This Row],[datatype]]&amp;"_"&amp;COL_SIZES[[#This Row],[column_prec]]&amp;"_"&amp;COL_SIZES[[#This Row],[col_len]]</f>
        <v>int_10_4</v>
      </c>
      <c r="B19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5" s="113">
        <f>VLOOKUP(A1915,DBMS_TYPE_SIZES[],2,FALSE)</f>
        <v>9</v>
      </c>
      <c r="D1915" s="113">
        <f>VLOOKUP(A1915,DBMS_TYPE_SIZES[],3,FALSE)</f>
        <v>4</v>
      </c>
      <c r="E1915" s="114">
        <f>VLOOKUP(A1915,DBMS_TYPE_SIZES[],4,FALSE)</f>
        <v>9</v>
      </c>
      <c r="F1915" t="s">
        <v>199</v>
      </c>
      <c r="G1915" t="s">
        <v>827</v>
      </c>
      <c r="H1915" t="s">
        <v>20</v>
      </c>
      <c r="I1915">
        <v>10</v>
      </c>
      <c r="J1915">
        <v>4</v>
      </c>
    </row>
    <row r="1916" spans="1:10">
      <c r="A1916" s="112" t="str">
        <f>COL_SIZES[[#This Row],[datatype]]&amp;"_"&amp;COL_SIZES[[#This Row],[column_prec]]&amp;"_"&amp;COL_SIZES[[#This Row],[col_len]]</f>
        <v>varchar_0_255</v>
      </c>
      <c r="B191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16" s="113">
        <f>VLOOKUP(A1916,DBMS_TYPE_SIZES[],2,FALSE)</f>
        <v>255</v>
      </c>
      <c r="D1916" s="113">
        <f>VLOOKUP(A1916,DBMS_TYPE_SIZES[],3,FALSE)</f>
        <v>255</v>
      </c>
      <c r="E1916" s="114">
        <f>VLOOKUP(A1916,DBMS_TYPE_SIZES[],4,FALSE)</f>
        <v>257</v>
      </c>
      <c r="F1916" t="s">
        <v>199</v>
      </c>
      <c r="G1916" t="s">
        <v>931</v>
      </c>
      <c r="H1916" t="s">
        <v>92</v>
      </c>
      <c r="I1916">
        <v>0</v>
      </c>
      <c r="J1916">
        <v>255</v>
      </c>
    </row>
    <row r="1917" spans="1:10">
      <c r="A1917" s="112" t="str">
        <f>COL_SIZES[[#This Row],[datatype]]&amp;"_"&amp;COL_SIZES[[#This Row],[column_prec]]&amp;"_"&amp;COL_SIZES[[#This Row],[col_len]]</f>
        <v>int_10_4</v>
      </c>
      <c r="B19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7" s="113">
        <f>VLOOKUP(A1917,DBMS_TYPE_SIZES[],2,FALSE)</f>
        <v>9</v>
      </c>
      <c r="D1917" s="113">
        <f>VLOOKUP(A1917,DBMS_TYPE_SIZES[],3,FALSE)</f>
        <v>4</v>
      </c>
      <c r="E1917" s="114">
        <f>VLOOKUP(A1917,DBMS_TYPE_SIZES[],4,FALSE)</f>
        <v>9</v>
      </c>
      <c r="F1917" t="s">
        <v>199</v>
      </c>
      <c r="G1917" t="s">
        <v>812</v>
      </c>
      <c r="H1917" t="s">
        <v>20</v>
      </c>
      <c r="I1917">
        <v>10</v>
      </c>
      <c r="J1917">
        <v>4</v>
      </c>
    </row>
    <row r="1918" spans="1:10">
      <c r="A1918" s="112" t="str">
        <f>COL_SIZES[[#This Row],[datatype]]&amp;"_"&amp;COL_SIZES[[#This Row],[column_prec]]&amp;"_"&amp;COL_SIZES[[#This Row],[col_len]]</f>
        <v>int_10_4</v>
      </c>
      <c r="B19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8" s="113">
        <f>VLOOKUP(A1918,DBMS_TYPE_SIZES[],2,FALSE)</f>
        <v>9</v>
      </c>
      <c r="D1918" s="113">
        <f>VLOOKUP(A1918,DBMS_TYPE_SIZES[],3,FALSE)</f>
        <v>4</v>
      </c>
      <c r="E1918" s="114">
        <f>VLOOKUP(A1918,DBMS_TYPE_SIZES[],4,FALSE)</f>
        <v>9</v>
      </c>
      <c r="F1918" t="s">
        <v>199</v>
      </c>
      <c r="G1918" t="s">
        <v>217</v>
      </c>
      <c r="H1918" t="s">
        <v>20</v>
      </c>
      <c r="I1918">
        <v>10</v>
      </c>
      <c r="J1918">
        <v>4</v>
      </c>
    </row>
    <row r="1919" spans="1:10">
      <c r="A1919" s="112" t="str">
        <f>COL_SIZES[[#This Row],[datatype]]&amp;"_"&amp;COL_SIZES[[#This Row],[column_prec]]&amp;"_"&amp;COL_SIZES[[#This Row],[col_len]]</f>
        <v>int_10_4</v>
      </c>
      <c r="B19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19" s="113">
        <f>VLOOKUP(A1919,DBMS_TYPE_SIZES[],2,FALSE)</f>
        <v>9</v>
      </c>
      <c r="D1919" s="113">
        <f>VLOOKUP(A1919,DBMS_TYPE_SIZES[],3,FALSE)</f>
        <v>4</v>
      </c>
      <c r="E1919" s="114">
        <f>VLOOKUP(A1919,DBMS_TYPE_SIZES[],4,FALSE)</f>
        <v>9</v>
      </c>
      <c r="F1919" t="s">
        <v>199</v>
      </c>
      <c r="G1919" t="s">
        <v>815</v>
      </c>
      <c r="H1919" t="s">
        <v>20</v>
      </c>
      <c r="I1919">
        <v>10</v>
      </c>
      <c r="J1919">
        <v>4</v>
      </c>
    </row>
    <row r="1920" spans="1:10">
      <c r="A1920" s="112" t="str">
        <f>COL_SIZES[[#This Row],[datatype]]&amp;"_"&amp;COL_SIZES[[#This Row],[column_prec]]&amp;"_"&amp;COL_SIZES[[#This Row],[col_len]]</f>
        <v>int_10_4</v>
      </c>
      <c r="B19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0" s="113">
        <f>VLOOKUP(A1920,DBMS_TYPE_SIZES[],2,FALSE)</f>
        <v>9</v>
      </c>
      <c r="D1920" s="113">
        <f>VLOOKUP(A1920,DBMS_TYPE_SIZES[],3,FALSE)</f>
        <v>4</v>
      </c>
      <c r="E1920" s="114">
        <f>VLOOKUP(A1920,DBMS_TYPE_SIZES[],4,FALSE)</f>
        <v>9</v>
      </c>
      <c r="F1920" t="s">
        <v>199</v>
      </c>
      <c r="G1920" t="s">
        <v>164</v>
      </c>
      <c r="H1920" t="s">
        <v>20</v>
      </c>
      <c r="I1920">
        <v>10</v>
      </c>
      <c r="J1920">
        <v>4</v>
      </c>
    </row>
    <row r="1921" spans="1:10">
      <c r="A1921" s="112" t="str">
        <f>COL_SIZES[[#This Row],[datatype]]&amp;"_"&amp;COL_SIZES[[#This Row],[column_prec]]&amp;"_"&amp;COL_SIZES[[#This Row],[col_len]]</f>
        <v>int_10_4</v>
      </c>
      <c r="B19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1" s="113">
        <f>VLOOKUP(A1921,DBMS_TYPE_SIZES[],2,FALSE)</f>
        <v>9</v>
      </c>
      <c r="D1921" s="113">
        <f>VLOOKUP(A1921,DBMS_TYPE_SIZES[],3,FALSE)</f>
        <v>4</v>
      </c>
      <c r="E1921" s="114">
        <f>VLOOKUP(A1921,DBMS_TYPE_SIZES[],4,FALSE)</f>
        <v>9</v>
      </c>
      <c r="F1921" t="s">
        <v>200</v>
      </c>
      <c r="G1921" t="s">
        <v>156</v>
      </c>
      <c r="H1921" t="s">
        <v>20</v>
      </c>
      <c r="I1921">
        <v>10</v>
      </c>
      <c r="J1921">
        <v>4</v>
      </c>
    </row>
    <row r="1922" spans="1:10">
      <c r="A1922" s="112" t="str">
        <f>COL_SIZES[[#This Row],[datatype]]&amp;"_"&amp;COL_SIZES[[#This Row],[column_prec]]&amp;"_"&amp;COL_SIZES[[#This Row],[col_len]]</f>
        <v>datetime_23_8</v>
      </c>
      <c r="B192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22" s="113">
        <f>VLOOKUP(A1922,DBMS_TYPE_SIZES[],2,FALSE)</f>
        <v>7</v>
      </c>
      <c r="D1922" s="113">
        <f>VLOOKUP(A1922,DBMS_TYPE_SIZES[],3,FALSE)</f>
        <v>8</v>
      </c>
      <c r="E1922" s="114">
        <f>VLOOKUP(A1922,DBMS_TYPE_SIZES[],4,FALSE)</f>
        <v>10</v>
      </c>
      <c r="F1922" t="s">
        <v>200</v>
      </c>
      <c r="G1922" t="s">
        <v>679</v>
      </c>
      <c r="H1922" t="s">
        <v>22</v>
      </c>
      <c r="I1922">
        <v>23</v>
      </c>
      <c r="J1922">
        <v>8</v>
      </c>
    </row>
    <row r="1923" spans="1:10">
      <c r="A1923" s="112" t="str">
        <f>COL_SIZES[[#This Row],[datatype]]&amp;"_"&amp;COL_SIZES[[#This Row],[column_prec]]&amp;"_"&amp;COL_SIZES[[#This Row],[col_len]]</f>
        <v>int_10_4</v>
      </c>
      <c r="B19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3" s="113">
        <f>VLOOKUP(A1923,DBMS_TYPE_SIZES[],2,FALSE)</f>
        <v>9</v>
      </c>
      <c r="D1923" s="113">
        <f>VLOOKUP(A1923,DBMS_TYPE_SIZES[],3,FALSE)</f>
        <v>4</v>
      </c>
      <c r="E1923" s="114">
        <f>VLOOKUP(A1923,DBMS_TYPE_SIZES[],4,FALSE)</f>
        <v>9</v>
      </c>
      <c r="F1923" t="s">
        <v>200</v>
      </c>
      <c r="G1923" t="s">
        <v>802</v>
      </c>
      <c r="H1923" t="s">
        <v>20</v>
      </c>
      <c r="I1923">
        <v>10</v>
      </c>
      <c r="J1923">
        <v>4</v>
      </c>
    </row>
    <row r="1924" spans="1:10">
      <c r="A1924" s="112" t="str">
        <f>COL_SIZES[[#This Row],[datatype]]&amp;"_"&amp;COL_SIZES[[#This Row],[column_prec]]&amp;"_"&amp;COL_SIZES[[#This Row],[col_len]]</f>
        <v>int_10_4</v>
      </c>
      <c r="B19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4" s="113">
        <f>VLOOKUP(A1924,DBMS_TYPE_SIZES[],2,FALSE)</f>
        <v>9</v>
      </c>
      <c r="D1924" s="113">
        <f>VLOOKUP(A1924,DBMS_TYPE_SIZES[],3,FALSE)</f>
        <v>4</v>
      </c>
      <c r="E1924" s="114">
        <f>VLOOKUP(A1924,DBMS_TYPE_SIZES[],4,FALSE)</f>
        <v>9</v>
      </c>
      <c r="F1924" t="s">
        <v>200</v>
      </c>
      <c r="G1924" t="s">
        <v>154</v>
      </c>
      <c r="H1924" t="s">
        <v>20</v>
      </c>
      <c r="I1924">
        <v>10</v>
      </c>
      <c r="J1924">
        <v>4</v>
      </c>
    </row>
    <row r="1925" spans="1:10">
      <c r="A1925" s="112" t="str">
        <f>COL_SIZES[[#This Row],[datatype]]&amp;"_"&amp;COL_SIZES[[#This Row],[column_prec]]&amp;"_"&amp;COL_SIZES[[#This Row],[col_len]]</f>
        <v>int_10_4</v>
      </c>
      <c r="B19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5" s="113">
        <f>VLOOKUP(A1925,DBMS_TYPE_SIZES[],2,FALSE)</f>
        <v>9</v>
      </c>
      <c r="D1925" s="113">
        <f>VLOOKUP(A1925,DBMS_TYPE_SIZES[],3,FALSE)</f>
        <v>4</v>
      </c>
      <c r="E1925" s="114">
        <f>VLOOKUP(A1925,DBMS_TYPE_SIZES[],4,FALSE)</f>
        <v>9</v>
      </c>
      <c r="F1925" t="s">
        <v>200</v>
      </c>
      <c r="G1925" t="s">
        <v>89</v>
      </c>
      <c r="H1925" t="s">
        <v>20</v>
      </c>
      <c r="I1925">
        <v>10</v>
      </c>
      <c r="J1925">
        <v>4</v>
      </c>
    </row>
    <row r="1926" spans="1:10">
      <c r="A1926" s="112" t="str">
        <f>COL_SIZES[[#This Row],[datatype]]&amp;"_"&amp;COL_SIZES[[#This Row],[column_prec]]&amp;"_"&amp;COL_SIZES[[#This Row],[col_len]]</f>
        <v>datetime_23_8</v>
      </c>
      <c r="B19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26" s="113">
        <f>VLOOKUP(A1926,DBMS_TYPE_SIZES[],2,FALSE)</f>
        <v>7</v>
      </c>
      <c r="D1926" s="113">
        <f>VLOOKUP(A1926,DBMS_TYPE_SIZES[],3,FALSE)</f>
        <v>8</v>
      </c>
      <c r="E1926" s="114">
        <f>VLOOKUP(A1926,DBMS_TYPE_SIZES[],4,FALSE)</f>
        <v>10</v>
      </c>
      <c r="F1926" t="s">
        <v>200</v>
      </c>
      <c r="G1926" t="s">
        <v>928</v>
      </c>
      <c r="H1926" t="s">
        <v>22</v>
      </c>
      <c r="I1926">
        <v>23</v>
      </c>
      <c r="J1926">
        <v>8</v>
      </c>
    </row>
    <row r="1927" spans="1:10">
      <c r="A1927" s="112" t="str">
        <f>COL_SIZES[[#This Row],[datatype]]&amp;"_"&amp;COL_SIZES[[#This Row],[column_prec]]&amp;"_"&amp;COL_SIZES[[#This Row],[col_len]]</f>
        <v>int_10_4</v>
      </c>
      <c r="B19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7" s="113">
        <f>VLOOKUP(A1927,DBMS_TYPE_SIZES[],2,FALSE)</f>
        <v>9</v>
      </c>
      <c r="D1927" s="113">
        <f>VLOOKUP(A1927,DBMS_TYPE_SIZES[],3,FALSE)</f>
        <v>4</v>
      </c>
      <c r="E1927" s="114">
        <f>VLOOKUP(A1927,DBMS_TYPE_SIZES[],4,FALSE)</f>
        <v>9</v>
      </c>
      <c r="F1927" t="s">
        <v>200</v>
      </c>
      <c r="G1927" t="s">
        <v>929</v>
      </c>
      <c r="H1927" t="s">
        <v>20</v>
      </c>
      <c r="I1927">
        <v>10</v>
      </c>
      <c r="J1927">
        <v>4</v>
      </c>
    </row>
    <row r="1928" spans="1:10">
      <c r="A1928" s="112" t="str">
        <f>COL_SIZES[[#This Row],[datatype]]&amp;"_"&amp;COL_SIZES[[#This Row],[column_prec]]&amp;"_"&amp;COL_SIZES[[#This Row],[col_len]]</f>
        <v>int_10_4</v>
      </c>
      <c r="B19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8" s="113">
        <f>VLOOKUP(A1928,DBMS_TYPE_SIZES[],2,FALSE)</f>
        <v>9</v>
      </c>
      <c r="D1928" s="113">
        <f>VLOOKUP(A1928,DBMS_TYPE_SIZES[],3,FALSE)</f>
        <v>4</v>
      </c>
      <c r="E1928" s="114">
        <f>VLOOKUP(A1928,DBMS_TYPE_SIZES[],4,FALSE)</f>
        <v>9</v>
      </c>
      <c r="F1928" t="s">
        <v>200</v>
      </c>
      <c r="G1928" t="s">
        <v>224</v>
      </c>
      <c r="H1928" t="s">
        <v>20</v>
      </c>
      <c r="I1928">
        <v>10</v>
      </c>
      <c r="J1928">
        <v>4</v>
      </c>
    </row>
    <row r="1929" spans="1:10">
      <c r="A1929" s="112" t="str">
        <f>COL_SIZES[[#This Row],[datatype]]&amp;"_"&amp;COL_SIZES[[#This Row],[column_prec]]&amp;"_"&amp;COL_SIZES[[#This Row],[col_len]]</f>
        <v>int_10_4</v>
      </c>
      <c r="B19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29" s="113">
        <f>VLOOKUP(A1929,DBMS_TYPE_SIZES[],2,FALSE)</f>
        <v>9</v>
      </c>
      <c r="D1929" s="113">
        <f>VLOOKUP(A1929,DBMS_TYPE_SIZES[],3,FALSE)</f>
        <v>4</v>
      </c>
      <c r="E1929" s="114">
        <f>VLOOKUP(A1929,DBMS_TYPE_SIZES[],4,FALSE)</f>
        <v>9</v>
      </c>
      <c r="F1929" t="s">
        <v>200</v>
      </c>
      <c r="G1929" t="s">
        <v>930</v>
      </c>
      <c r="H1929" t="s">
        <v>20</v>
      </c>
      <c r="I1929">
        <v>10</v>
      </c>
      <c r="J1929">
        <v>4</v>
      </c>
    </row>
    <row r="1930" spans="1:10">
      <c r="A1930" s="112" t="str">
        <f>COL_SIZES[[#This Row],[datatype]]&amp;"_"&amp;COL_SIZES[[#This Row],[column_prec]]&amp;"_"&amp;COL_SIZES[[#This Row],[col_len]]</f>
        <v>int_10_4</v>
      </c>
      <c r="B19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0" s="113">
        <f>VLOOKUP(A1930,DBMS_TYPE_SIZES[],2,FALSE)</f>
        <v>9</v>
      </c>
      <c r="D1930" s="113">
        <f>VLOOKUP(A1930,DBMS_TYPE_SIZES[],3,FALSE)</f>
        <v>4</v>
      </c>
      <c r="E1930" s="114">
        <f>VLOOKUP(A1930,DBMS_TYPE_SIZES[],4,FALSE)</f>
        <v>9</v>
      </c>
      <c r="F1930" t="s">
        <v>200</v>
      </c>
      <c r="G1930" t="s">
        <v>803</v>
      </c>
      <c r="H1930" t="s">
        <v>20</v>
      </c>
      <c r="I1930">
        <v>10</v>
      </c>
      <c r="J1930">
        <v>4</v>
      </c>
    </row>
    <row r="1931" spans="1:10">
      <c r="A1931" s="112" t="str">
        <f>COL_SIZES[[#This Row],[datatype]]&amp;"_"&amp;COL_SIZES[[#This Row],[column_prec]]&amp;"_"&amp;COL_SIZES[[#This Row],[col_len]]</f>
        <v>int_10_4</v>
      </c>
      <c r="B19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1" s="113">
        <f>VLOOKUP(A1931,DBMS_TYPE_SIZES[],2,FALSE)</f>
        <v>9</v>
      </c>
      <c r="D1931" s="113">
        <f>VLOOKUP(A1931,DBMS_TYPE_SIZES[],3,FALSE)</f>
        <v>4</v>
      </c>
      <c r="E1931" s="114">
        <f>VLOOKUP(A1931,DBMS_TYPE_SIZES[],4,FALSE)</f>
        <v>9</v>
      </c>
      <c r="F1931" t="s">
        <v>200</v>
      </c>
      <c r="G1931" t="s">
        <v>804</v>
      </c>
      <c r="H1931" t="s">
        <v>20</v>
      </c>
      <c r="I1931">
        <v>10</v>
      </c>
      <c r="J1931">
        <v>4</v>
      </c>
    </row>
    <row r="1932" spans="1:10">
      <c r="A1932" s="112" t="str">
        <f>COL_SIZES[[#This Row],[datatype]]&amp;"_"&amp;COL_SIZES[[#This Row],[column_prec]]&amp;"_"&amp;COL_SIZES[[#This Row],[col_len]]</f>
        <v>int_10_4</v>
      </c>
      <c r="B19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2" s="113">
        <f>VLOOKUP(A1932,DBMS_TYPE_SIZES[],2,FALSE)</f>
        <v>9</v>
      </c>
      <c r="D1932" s="113">
        <f>VLOOKUP(A1932,DBMS_TYPE_SIZES[],3,FALSE)</f>
        <v>4</v>
      </c>
      <c r="E1932" s="114">
        <f>VLOOKUP(A1932,DBMS_TYPE_SIZES[],4,FALSE)</f>
        <v>9</v>
      </c>
      <c r="F1932" t="s">
        <v>200</v>
      </c>
      <c r="G1932" t="s">
        <v>152</v>
      </c>
      <c r="H1932" t="s">
        <v>20</v>
      </c>
      <c r="I1932">
        <v>10</v>
      </c>
      <c r="J1932">
        <v>4</v>
      </c>
    </row>
    <row r="1933" spans="1:10">
      <c r="A1933" s="112" t="str">
        <f>COL_SIZES[[#This Row],[datatype]]&amp;"_"&amp;COL_SIZES[[#This Row],[column_prec]]&amp;"_"&amp;COL_SIZES[[#This Row],[col_len]]</f>
        <v>varchar_0_255</v>
      </c>
      <c r="B193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33" s="113">
        <f>VLOOKUP(A1933,DBMS_TYPE_SIZES[],2,FALSE)</f>
        <v>255</v>
      </c>
      <c r="D1933" s="113">
        <f>VLOOKUP(A1933,DBMS_TYPE_SIZES[],3,FALSE)</f>
        <v>255</v>
      </c>
      <c r="E1933" s="114">
        <f>VLOOKUP(A1933,DBMS_TYPE_SIZES[],4,FALSE)</f>
        <v>257</v>
      </c>
      <c r="F1933" t="s">
        <v>200</v>
      </c>
      <c r="G1933" t="s">
        <v>805</v>
      </c>
      <c r="H1933" t="s">
        <v>92</v>
      </c>
      <c r="I1933">
        <v>0</v>
      </c>
      <c r="J1933">
        <v>255</v>
      </c>
    </row>
    <row r="1934" spans="1:10">
      <c r="A1934" s="112" t="str">
        <f>COL_SIZES[[#This Row],[datatype]]&amp;"_"&amp;COL_SIZES[[#This Row],[column_prec]]&amp;"_"&amp;COL_SIZES[[#This Row],[col_len]]</f>
        <v>varchar_0_255</v>
      </c>
      <c r="B193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34" s="113">
        <f>VLOOKUP(A1934,DBMS_TYPE_SIZES[],2,FALSE)</f>
        <v>255</v>
      </c>
      <c r="D1934" s="113">
        <f>VLOOKUP(A1934,DBMS_TYPE_SIZES[],3,FALSE)</f>
        <v>255</v>
      </c>
      <c r="E1934" s="114">
        <f>VLOOKUP(A1934,DBMS_TYPE_SIZES[],4,FALSE)</f>
        <v>257</v>
      </c>
      <c r="F1934" t="s">
        <v>200</v>
      </c>
      <c r="G1934" t="s">
        <v>806</v>
      </c>
      <c r="H1934" t="s">
        <v>92</v>
      </c>
      <c r="I1934">
        <v>0</v>
      </c>
      <c r="J1934">
        <v>255</v>
      </c>
    </row>
    <row r="1935" spans="1:10">
      <c r="A1935" s="112" t="str">
        <f>COL_SIZES[[#This Row],[datatype]]&amp;"_"&amp;COL_SIZES[[#This Row],[column_prec]]&amp;"_"&amp;COL_SIZES[[#This Row],[col_len]]</f>
        <v>int_10_4</v>
      </c>
      <c r="B19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5" s="113">
        <f>VLOOKUP(A1935,DBMS_TYPE_SIZES[],2,FALSE)</f>
        <v>9</v>
      </c>
      <c r="D1935" s="113">
        <f>VLOOKUP(A1935,DBMS_TYPE_SIZES[],3,FALSE)</f>
        <v>4</v>
      </c>
      <c r="E1935" s="114">
        <f>VLOOKUP(A1935,DBMS_TYPE_SIZES[],4,FALSE)</f>
        <v>9</v>
      </c>
      <c r="F1935" t="s">
        <v>200</v>
      </c>
      <c r="G1935" t="s">
        <v>807</v>
      </c>
      <c r="H1935" t="s">
        <v>20</v>
      </c>
      <c r="I1935">
        <v>10</v>
      </c>
      <c r="J1935">
        <v>4</v>
      </c>
    </row>
    <row r="1936" spans="1:10">
      <c r="A1936" s="112" t="str">
        <f>COL_SIZES[[#This Row],[datatype]]&amp;"_"&amp;COL_SIZES[[#This Row],[column_prec]]&amp;"_"&amp;COL_SIZES[[#This Row],[col_len]]</f>
        <v>bigint_19_8</v>
      </c>
      <c r="B193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36" s="113">
        <f>VLOOKUP(A1936,DBMS_TYPE_SIZES[],2,FALSE)</f>
        <v>9</v>
      </c>
      <c r="D1936" s="113">
        <f>VLOOKUP(A1936,DBMS_TYPE_SIZES[],3,FALSE)</f>
        <v>8</v>
      </c>
      <c r="E1936" s="114">
        <f>VLOOKUP(A1936,DBMS_TYPE_SIZES[],4,FALSE)</f>
        <v>9</v>
      </c>
      <c r="F1936" t="s">
        <v>200</v>
      </c>
      <c r="G1936" t="s">
        <v>122</v>
      </c>
      <c r="H1936" t="s">
        <v>19</v>
      </c>
      <c r="I1936">
        <v>19</v>
      </c>
      <c r="J1936">
        <v>8</v>
      </c>
    </row>
    <row r="1937" spans="1:10">
      <c r="A1937" s="112" t="str">
        <f>COL_SIZES[[#This Row],[datatype]]&amp;"_"&amp;COL_SIZES[[#This Row],[column_prec]]&amp;"_"&amp;COL_SIZES[[#This Row],[col_len]]</f>
        <v>int_10_4</v>
      </c>
      <c r="B19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7" s="113">
        <f>VLOOKUP(A1937,DBMS_TYPE_SIZES[],2,FALSE)</f>
        <v>9</v>
      </c>
      <c r="D1937" s="113">
        <f>VLOOKUP(A1937,DBMS_TYPE_SIZES[],3,FALSE)</f>
        <v>4</v>
      </c>
      <c r="E1937" s="114">
        <f>VLOOKUP(A1937,DBMS_TYPE_SIZES[],4,FALSE)</f>
        <v>9</v>
      </c>
      <c r="F1937" t="s">
        <v>200</v>
      </c>
      <c r="G1937" t="s">
        <v>123</v>
      </c>
      <c r="H1937" t="s">
        <v>20</v>
      </c>
      <c r="I1937">
        <v>10</v>
      </c>
      <c r="J1937">
        <v>4</v>
      </c>
    </row>
    <row r="1938" spans="1:10">
      <c r="A1938" s="112" t="str">
        <f>COL_SIZES[[#This Row],[datatype]]&amp;"_"&amp;COL_SIZES[[#This Row],[column_prec]]&amp;"_"&amp;COL_SIZES[[#This Row],[col_len]]</f>
        <v>int_10_4</v>
      </c>
      <c r="B19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38" s="113">
        <f>VLOOKUP(A1938,DBMS_TYPE_SIZES[],2,FALSE)</f>
        <v>9</v>
      </c>
      <c r="D1938" s="113">
        <f>VLOOKUP(A1938,DBMS_TYPE_SIZES[],3,FALSE)</f>
        <v>4</v>
      </c>
      <c r="E1938" s="114">
        <f>VLOOKUP(A1938,DBMS_TYPE_SIZES[],4,FALSE)</f>
        <v>9</v>
      </c>
      <c r="F1938" t="s">
        <v>200</v>
      </c>
      <c r="G1938" t="s">
        <v>808</v>
      </c>
      <c r="H1938" t="s">
        <v>20</v>
      </c>
      <c r="I1938">
        <v>10</v>
      </c>
      <c r="J1938">
        <v>4</v>
      </c>
    </row>
    <row r="1939" spans="1:10">
      <c r="A1939" s="112" t="str">
        <f>COL_SIZES[[#This Row],[datatype]]&amp;"_"&amp;COL_SIZES[[#This Row],[column_prec]]&amp;"_"&amp;COL_SIZES[[#This Row],[col_len]]</f>
        <v>datetime_23_8</v>
      </c>
      <c r="B193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39" s="113">
        <f>VLOOKUP(A1939,DBMS_TYPE_SIZES[],2,FALSE)</f>
        <v>7</v>
      </c>
      <c r="D1939" s="113">
        <f>VLOOKUP(A1939,DBMS_TYPE_SIZES[],3,FALSE)</f>
        <v>8</v>
      </c>
      <c r="E1939" s="114">
        <f>VLOOKUP(A1939,DBMS_TYPE_SIZES[],4,FALSE)</f>
        <v>10</v>
      </c>
      <c r="F1939" t="s">
        <v>200</v>
      </c>
      <c r="G1939" t="s">
        <v>809</v>
      </c>
      <c r="H1939" t="s">
        <v>22</v>
      </c>
      <c r="I1939">
        <v>23</v>
      </c>
      <c r="J1939">
        <v>8</v>
      </c>
    </row>
    <row r="1940" spans="1:10">
      <c r="A1940" s="112" t="str">
        <f>COL_SIZES[[#This Row],[datatype]]&amp;"_"&amp;COL_SIZES[[#This Row],[column_prec]]&amp;"_"&amp;COL_SIZES[[#This Row],[col_len]]</f>
        <v>bigint_19_8</v>
      </c>
      <c r="B194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40" s="113">
        <f>VLOOKUP(A1940,DBMS_TYPE_SIZES[],2,FALSE)</f>
        <v>9</v>
      </c>
      <c r="D1940" s="113">
        <f>VLOOKUP(A1940,DBMS_TYPE_SIZES[],3,FALSE)</f>
        <v>8</v>
      </c>
      <c r="E1940" s="114">
        <f>VLOOKUP(A1940,DBMS_TYPE_SIZES[],4,FALSE)</f>
        <v>9</v>
      </c>
      <c r="F1940" t="s">
        <v>200</v>
      </c>
      <c r="G1940" t="s">
        <v>124</v>
      </c>
      <c r="H1940" t="s">
        <v>19</v>
      </c>
      <c r="I1940">
        <v>19</v>
      </c>
      <c r="J1940">
        <v>8</v>
      </c>
    </row>
    <row r="1941" spans="1:10">
      <c r="A1941" s="112" t="str">
        <f>COL_SIZES[[#This Row],[datatype]]&amp;"_"&amp;COL_SIZES[[#This Row],[column_prec]]&amp;"_"&amp;COL_SIZES[[#This Row],[col_len]]</f>
        <v>int_10_4</v>
      </c>
      <c r="B19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1" s="113">
        <f>VLOOKUP(A1941,DBMS_TYPE_SIZES[],2,FALSE)</f>
        <v>9</v>
      </c>
      <c r="D1941" s="113">
        <f>VLOOKUP(A1941,DBMS_TYPE_SIZES[],3,FALSE)</f>
        <v>4</v>
      </c>
      <c r="E1941" s="114">
        <f>VLOOKUP(A1941,DBMS_TYPE_SIZES[],4,FALSE)</f>
        <v>9</v>
      </c>
      <c r="F1941" t="s">
        <v>200</v>
      </c>
      <c r="G1941" t="s">
        <v>102</v>
      </c>
      <c r="H1941" t="s">
        <v>20</v>
      </c>
      <c r="I1941">
        <v>10</v>
      </c>
      <c r="J1941">
        <v>4</v>
      </c>
    </row>
    <row r="1942" spans="1:10">
      <c r="A1942" s="112" t="str">
        <f>COL_SIZES[[#This Row],[datatype]]&amp;"_"&amp;COL_SIZES[[#This Row],[column_prec]]&amp;"_"&amp;COL_SIZES[[#This Row],[col_len]]</f>
        <v>datetime_23_8</v>
      </c>
      <c r="B194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42" s="113">
        <f>VLOOKUP(A1942,DBMS_TYPE_SIZES[],2,FALSE)</f>
        <v>7</v>
      </c>
      <c r="D1942" s="113">
        <f>VLOOKUP(A1942,DBMS_TYPE_SIZES[],3,FALSE)</f>
        <v>8</v>
      </c>
      <c r="E1942" s="114">
        <f>VLOOKUP(A1942,DBMS_TYPE_SIZES[],4,FALSE)</f>
        <v>10</v>
      </c>
      <c r="F1942" t="s">
        <v>200</v>
      </c>
      <c r="G1942" t="s">
        <v>825</v>
      </c>
      <c r="H1942" t="s">
        <v>22</v>
      </c>
      <c r="I1942">
        <v>23</v>
      </c>
      <c r="J1942">
        <v>8</v>
      </c>
    </row>
    <row r="1943" spans="1:10">
      <c r="A1943" s="112" t="str">
        <f>COL_SIZES[[#This Row],[datatype]]&amp;"_"&amp;COL_SIZES[[#This Row],[column_prec]]&amp;"_"&amp;COL_SIZES[[#This Row],[col_len]]</f>
        <v>int_10_4</v>
      </c>
      <c r="B19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3" s="113">
        <f>VLOOKUP(A1943,DBMS_TYPE_SIZES[],2,FALSE)</f>
        <v>9</v>
      </c>
      <c r="D1943" s="113">
        <f>VLOOKUP(A1943,DBMS_TYPE_SIZES[],3,FALSE)</f>
        <v>4</v>
      </c>
      <c r="E1943" s="114">
        <f>VLOOKUP(A1943,DBMS_TYPE_SIZES[],4,FALSE)</f>
        <v>9</v>
      </c>
      <c r="F1943" t="s">
        <v>200</v>
      </c>
      <c r="G1943" t="s">
        <v>826</v>
      </c>
      <c r="H1943" t="s">
        <v>20</v>
      </c>
      <c r="I1943">
        <v>10</v>
      </c>
      <c r="J1943">
        <v>4</v>
      </c>
    </row>
    <row r="1944" spans="1:10">
      <c r="A1944" s="112" t="str">
        <f>COL_SIZES[[#This Row],[datatype]]&amp;"_"&amp;COL_SIZES[[#This Row],[column_prec]]&amp;"_"&amp;COL_SIZES[[#This Row],[col_len]]</f>
        <v>int_10_4</v>
      </c>
      <c r="B19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4" s="113">
        <f>VLOOKUP(A1944,DBMS_TYPE_SIZES[],2,FALSE)</f>
        <v>9</v>
      </c>
      <c r="D1944" s="113">
        <f>VLOOKUP(A1944,DBMS_TYPE_SIZES[],3,FALSE)</f>
        <v>4</v>
      </c>
      <c r="E1944" s="114">
        <f>VLOOKUP(A1944,DBMS_TYPE_SIZES[],4,FALSE)</f>
        <v>9</v>
      </c>
      <c r="F1944" t="s">
        <v>200</v>
      </c>
      <c r="G1944" t="s">
        <v>827</v>
      </c>
      <c r="H1944" t="s">
        <v>20</v>
      </c>
      <c r="I1944">
        <v>10</v>
      </c>
      <c r="J1944">
        <v>4</v>
      </c>
    </row>
    <row r="1945" spans="1:10">
      <c r="A1945" s="112" t="str">
        <f>COL_SIZES[[#This Row],[datatype]]&amp;"_"&amp;COL_SIZES[[#This Row],[column_prec]]&amp;"_"&amp;COL_SIZES[[#This Row],[col_len]]</f>
        <v>varchar_0_255</v>
      </c>
      <c r="B194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45" s="113">
        <f>VLOOKUP(A1945,DBMS_TYPE_SIZES[],2,FALSE)</f>
        <v>255</v>
      </c>
      <c r="D1945" s="113">
        <f>VLOOKUP(A1945,DBMS_TYPE_SIZES[],3,FALSE)</f>
        <v>255</v>
      </c>
      <c r="E1945" s="114">
        <f>VLOOKUP(A1945,DBMS_TYPE_SIZES[],4,FALSE)</f>
        <v>257</v>
      </c>
      <c r="F1945" t="s">
        <v>200</v>
      </c>
      <c r="G1945" t="s">
        <v>931</v>
      </c>
      <c r="H1945" t="s">
        <v>92</v>
      </c>
      <c r="I1945">
        <v>0</v>
      </c>
      <c r="J1945">
        <v>255</v>
      </c>
    </row>
    <row r="1946" spans="1:10">
      <c r="A1946" s="112" t="str">
        <f>COL_SIZES[[#This Row],[datatype]]&amp;"_"&amp;COL_SIZES[[#This Row],[column_prec]]&amp;"_"&amp;COL_SIZES[[#This Row],[col_len]]</f>
        <v>int_10_4</v>
      </c>
      <c r="B19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6" s="113">
        <f>VLOOKUP(A1946,DBMS_TYPE_SIZES[],2,FALSE)</f>
        <v>9</v>
      </c>
      <c r="D1946" s="113">
        <f>VLOOKUP(A1946,DBMS_TYPE_SIZES[],3,FALSE)</f>
        <v>4</v>
      </c>
      <c r="E1946" s="114">
        <f>VLOOKUP(A1946,DBMS_TYPE_SIZES[],4,FALSE)</f>
        <v>9</v>
      </c>
      <c r="F1946" t="s">
        <v>200</v>
      </c>
      <c r="G1946" t="s">
        <v>957</v>
      </c>
      <c r="H1946" t="s">
        <v>20</v>
      </c>
      <c r="I1946">
        <v>10</v>
      </c>
      <c r="J1946">
        <v>4</v>
      </c>
    </row>
    <row r="1947" spans="1:10">
      <c r="A1947" s="112" t="str">
        <f>COL_SIZES[[#This Row],[datatype]]&amp;"_"&amp;COL_SIZES[[#This Row],[column_prec]]&amp;"_"&amp;COL_SIZES[[#This Row],[col_len]]</f>
        <v>int_10_4</v>
      </c>
      <c r="B19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7" s="113">
        <f>VLOOKUP(A1947,DBMS_TYPE_SIZES[],2,FALSE)</f>
        <v>9</v>
      </c>
      <c r="D1947" s="113">
        <f>VLOOKUP(A1947,DBMS_TYPE_SIZES[],3,FALSE)</f>
        <v>4</v>
      </c>
      <c r="E1947" s="114">
        <f>VLOOKUP(A1947,DBMS_TYPE_SIZES[],4,FALSE)</f>
        <v>9</v>
      </c>
      <c r="F1947" t="s">
        <v>200</v>
      </c>
      <c r="G1947" t="s">
        <v>958</v>
      </c>
      <c r="H1947" t="s">
        <v>20</v>
      </c>
      <c r="I1947">
        <v>10</v>
      </c>
      <c r="J1947">
        <v>4</v>
      </c>
    </row>
    <row r="1948" spans="1:10">
      <c r="A1948" s="112" t="str">
        <f>COL_SIZES[[#This Row],[datatype]]&amp;"_"&amp;COL_SIZES[[#This Row],[column_prec]]&amp;"_"&amp;COL_SIZES[[#This Row],[col_len]]</f>
        <v>int_10_4</v>
      </c>
      <c r="B19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8" s="113">
        <f>VLOOKUP(A1948,DBMS_TYPE_SIZES[],2,FALSE)</f>
        <v>9</v>
      </c>
      <c r="D1948" s="113">
        <f>VLOOKUP(A1948,DBMS_TYPE_SIZES[],3,FALSE)</f>
        <v>4</v>
      </c>
      <c r="E1948" s="114">
        <f>VLOOKUP(A1948,DBMS_TYPE_SIZES[],4,FALSE)</f>
        <v>9</v>
      </c>
      <c r="F1948" t="s">
        <v>200</v>
      </c>
      <c r="G1948" t="s">
        <v>812</v>
      </c>
      <c r="H1948" t="s">
        <v>20</v>
      </c>
      <c r="I1948">
        <v>10</v>
      </c>
      <c r="J1948">
        <v>4</v>
      </c>
    </row>
    <row r="1949" spans="1:10">
      <c r="A1949" s="112" t="str">
        <f>COL_SIZES[[#This Row],[datatype]]&amp;"_"&amp;COL_SIZES[[#This Row],[column_prec]]&amp;"_"&amp;COL_SIZES[[#This Row],[col_len]]</f>
        <v>int_10_4</v>
      </c>
      <c r="B19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49" s="113">
        <f>VLOOKUP(A1949,DBMS_TYPE_SIZES[],2,FALSE)</f>
        <v>9</v>
      </c>
      <c r="D1949" s="113">
        <f>VLOOKUP(A1949,DBMS_TYPE_SIZES[],3,FALSE)</f>
        <v>4</v>
      </c>
      <c r="E1949" s="114">
        <f>VLOOKUP(A1949,DBMS_TYPE_SIZES[],4,FALSE)</f>
        <v>9</v>
      </c>
      <c r="F1949" t="s">
        <v>200</v>
      </c>
      <c r="G1949" t="s">
        <v>217</v>
      </c>
      <c r="H1949" t="s">
        <v>20</v>
      </c>
      <c r="I1949">
        <v>10</v>
      </c>
      <c r="J1949">
        <v>4</v>
      </c>
    </row>
    <row r="1950" spans="1:10">
      <c r="A1950" s="112" t="str">
        <f>COL_SIZES[[#This Row],[datatype]]&amp;"_"&amp;COL_SIZES[[#This Row],[column_prec]]&amp;"_"&amp;COL_SIZES[[#This Row],[col_len]]</f>
        <v>int_10_4</v>
      </c>
      <c r="B19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0" s="113">
        <f>VLOOKUP(A1950,DBMS_TYPE_SIZES[],2,FALSE)</f>
        <v>9</v>
      </c>
      <c r="D1950" s="113">
        <f>VLOOKUP(A1950,DBMS_TYPE_SIZES[],3,FALSE)</f>
        <v>4</v>
      </c>
      <c r="E1950" s="114">
        <f>VLOOKUP(A1950,DBMS_TYPE_SIZES[],4,FALSE)</f>
        <v>9</v>
      </c>
      <c r="F1950" t="s">
        <v>200</v>
      </c>
      <c r="G1950" t="s">
        <v>815</v>
      </c>
      <c r="H1950" t="s">
        <v>20</v>
      </c>
      <c r="I1950">
        <v>10</v>
      </c>
      <c r="J1950">
        <v>4</v>
      </c>
    </row>
    <row r="1951" spans="1:10">
      <c r="A1951" s="112" t="str">
        <f>COL_SIZES[[#This Row],[datatype]]&amp;"_"&amp;COL_SIZES[[#This Row],[column_prec]]&amp;"_"&amp;COL_SIZES[[#This Row],[col_len]]</f>
        <v>int_10_4</v>
      </c>
      <c r="B19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1" s="113">
        <f>VLOOKUP(A1951,DBMS_TYPE_SIZES[],2,FALSE)</f>
        <v>9</v>
      </c>
      <c r="D1951" s="113">
        <f>VLOOKUP(A1951,DBMS_TYPE_SIZES[],3,FALSE)</f>
        <v>4</v>
      </c>
      <c r="E1951" s="114">
        <f>VLOOKUP(A1951,DBMS_TYPE_SIZES[],4,FALSE)</f>
        <v>9</v>
      </c>
      <c r="F1951" t="s">
        <v>200</v>
      </c>
      <c r="G1951" t="s">
        <v>252</v>
      </c>
      <c r="H1951" t="s">
        <v>20</v>
      </c>
      <c r="I1951">
        <v>10</v>
      </c>
      <c r="J1951">
        <v>4</v>
      </c>
    </row>
    <row r="1952" spans="1:10">
      <c r="A1952" s="112" t="str">
        <f>COL_SIZES[[#This Row],[datatype]]&amp;"_"&amp;COL_SIZES[[#This Row],[column_prec]]&amp;"_"&amp;COL_SIZES[[#This Row],[col_len]]</f>
        <v>int_10_4</v>
      </c>
      <c r="B19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2" s="113">
        <f>VLOOKUP(A1952,DBMS_TYPE_SIZES[],2,FALSE)</f>
        <v>9</v>
      </c>
      <c r="D1952" s="113">
        <f>VLOOKUP(A1952,DBMS_TYPE_SIZES[],3,FALSE)</f>
        <v>4</v>
      </c>
      <c r="E1952" s="114">
        <f>VLOOKUP(A1952,DBMS_TYPE_SIZES[],4,FALSE)</f>
        <v>9</v>
      </c>
      <c r="F1952" t="s">
        <v>200</v>
      </c>
      <c r="G1952" t="s">
        <v>164</v>
      </c>
      <c r="H1952" t="s">
        <v>20</v>
      </c>
      <c r="I1952">
        <v>10</v>
      </c>
      <c r="J1952">
        <v>4</v>
      </c>
    </row>
    <row r="1953" spans="1:10">
      <c r="A1953" s="112" t="str">
        <f>COL_SIZES[[#This Row],[datatype]]&amp;"_"&amp;COL_SIZES[[#This Row],[column_prec]]&amp;"_"&amp;COL_SIZES[[#This Row],[col_len]]</f>
        <v>int_10_4</v>
      </c>
      <c r="B19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3" s="113">
        <f>VLOOKUP(A1953,DBMS_TYPE_SIZES[],2,FALSE)</f>
        <v>9</v>
      </c>
      <c r="D1953" s="113">
        <f>VLOOKUP(A1953,DBMS_TYPE_SIZES[],3,FALSE)</f>
        <v>4</v>
      </c>
      <c r="E1953" s="114">
        <f>VLOOKUP(A1953,DBMS_TYPE_SIZES[],4,FALSE)</f>
        <v>9</v>
      </c>
      <c r="F1953" t="s">
        <v>201</v>
      </c>
      <c r="G1953" t="s">
        <v>156</v>
      </c>
      <c r="H1953" t="s">
        <v>20</v>
      </c>
      <c r="I1953">
        <v>10</v>
      </c>
      <c r="J1953">
        <v>4</v>
      </c>
    </row>
    <row r="1954" spans="1:10">
      <c r="A1954" s="112" t="str">
        <f>COL_SIZES[[#This Row],[datatype]]&amp;"_"&amp;COL_SIZES[[#This Row],[column_prec]]&amp;"_"&amp;COL_SIZES[[#This Row],[col_len]]</f>
        <v>datetime_23_8</v>
      </c>
      <c r="B195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54" s="113">
        <f>VLOOKUP(A1954,DBMS_TYPE_SIZES[],2,FALSE)</f>
        <v>7</v>
      </c>
      <c r="D1954" s="113">
        <f>VLOOKUP(A1954,DBMS_TYPE_SIZES[],3,FALSE)</f>
        <v>8</v>
      </c>
      <c r="E1954" s="114">
        <f>VLOOKUP(A1954,DBMS_TYPE_SIZES[],4,FALSE)</f>
        <v>10</v>
      </c>
      <c r="F1954" t="s">
        <v>201</v>
      </c>
      <c r="G1954" t="s">
        <v>679</v>
      </c>
      <c r="H1954" t="s">
        <v>22</v>
      </c>
      <c r="I1954">
        <v>23</v>
      </c>
      <c r="J1954">
        <v>8</v>
      </c>
    </row>
    <row r="1955" spans="1:10">
      <c r="A1955" s="112" t="str">
        <f>COL_SIZES[[#This Row],[datatype]]&amp;"_"&amp;COL_SIZES[[#This Row],[column_prec]]&amp;"_"&amp;COL_SIZES[[#This Row],[col_len]]</f>
        <v>int_10_4</v>
      </c>
      <c r="B19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5" s="113">
        <f>VLOOKUP(A1955,DBMS_TYPE_SIZES[],2,FALSE)</f>
        <v>9</v>
      </c>
      <c r="D1955" s="113">
        <f>VLOOKUP(A1955,DBMS_TYPE_SIZES[],3,FALSE)</f>
        <v>4</v>
      </c>
      <c r="E1955" s="114">
        <f>VLOOKUP(A1955,DBMS_TYPE_SIZES[],4,FALSE)</f>
        <v>9</v>
      </c>
      <c r="F1955" t="s">
        <v>201</v>
      </c>
      <c r="G1955" t="s">
        <v>802</v>
      </c>
      <c r="H1955" t="s">
        <v>20</v>
      </c>
      <c r="I1955">
        <v>10</v>
      </c>
      <c r="J1955">
        <v>4</v>
      </c>
    </row>
    <row r="1956" spans="1:10">
      <c r="A1956" s="112" t="str">
        <f>COL_SIZES[[#This Row],[datatype]]&amp;"_"&amp;COL_SIZES[[#This Row],[column_prec]]&amp;"_"&amp;COL_SIZES[[#This Row],[col_len]]</f>
        <v>int_10_4</v>
      </c>
      <c r="B19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6" s="113">
        <f>VLOOKUP(A1956,DBMS_TYPE_SIZES[],2,FALSE)</f>
        <v>9</v>
      </c>
      <c r="D1956" s="113">
        <f>VLOOKUP(A1956,DBMS_TYPE_SIZES[],3,FALSE)</f>
        <v>4</v>
      </c>
      <c r="E1956" s="114">
        <f>VLOOKUP(A1956,DBMS_TYPE_SIZES[],4,FALSE)</f>
        <v>9</v>
      </c>
      <c r="F1956" t="s">
        <v>201</v>
      </c>
      <c r="G1956" t="s">
        <v>154</v>
      </c>
      <c r="H1956" t="s">
        <v>20</v>
      </c>
      <c r="I1956">
        <v>10</v>
      </c>
      <c r="J1956">
        <v>4</v>
      </c>
    </row>
    <row r="1957" spans="1:10">
      <c r="A1957" s="112" t="str">
        <f>COL_SIZES[[#This Row],[datatype]]&amp;"_"&amp;COL_SIZES[[#This Row],[column_prec]]&amp;"_"&amp;COL_SIZES[[#This Row],[col_len]]</f>
        <v>int_10_4</v>
      </c>
      <c r="B19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7" s="113">
        <f>VLOOKUP(A1957,DBMS_TYPE_SIZES[],2,FALSE)</f>
        <v>9</v>
      </c>
      <c r="D1957" s="113">
        <f>VLOOKUP(A1957,DBMS_TYPE_SIZES[],3,FALSE)</f>
        <v>4</v>
      </c>
      <c r="E1957" s="114">
        <f>VLOOKUP(A1957,DBMS_TYPE_SIZES[],4,FALSE)</f>
        <v>9</v>
      </c>
      <c r="F1957" t="s">
        <v>201</v>
      </c>
      <c r="G1957" t="s">
        <v>89</v>
      </c>
      <c r="H1957" t="s">
        <v>20</v>
      </c>
      <c r="I1957">
        <v>10</v>
      </c>
      <c r="J1957">
        <v>4</v>
      </c>
    </row>
    <row r="1958" spans="1:10">
      <c r="A1958" s="112" t="str">
        <f>COL_SIZES[[#This Row],[datatype]]&amp;"_"&amp;COL_SIZES[[#This Row],[column_prec]]&amp;"_"&amp;COL_SIZES[[#This Row],[col_len]]</f>
        <v>datetime_23_8</v>
      </c>
      <c r="B19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58" s="113">
        <f>VLOOKUP(A1958,DBMS_TYPE_SIZES[],2,FALSE)</f>
        <v>7</v>
      </c>
      <c r="D1958" s="113">
        <f>VLOOKUP(A1958,DBMS_TYPE_SIZES[],3,FALSE)</f>
        <v>8</v>
      </c>
      <c r="E1958" s="114">
        <f>VLOOKUP(A1958,DBMS_TYPE_SIZES[],4,FALSE)</f>
        <v>10</v>
      </c>
      <c r="F1958" t="s">
        <v>201</v>
      </c>
      <c r="G1958" t="s">
        <v>928</v>
      </c>
      <c r="H1958" t="s">
        <v>22</v>
      </c>
      <c r="I1958">
        <v>23</v>
      </c>
      <c r="J1958">
        <v>8</v>
      </c>
    </row>
    <row r="1959" spans="1:10">
      <c r="A1959" s="112" t="str">
        <f>COL_SIZES[[#This Row],[datatype]]&amp;"_"&amp;COL_SIZES[[#This Row],[column_prec]]&amp;"_"&amp;COL_SIZES[[#This Row],[col_len]]</f>
        <v>int_10_4</v>
      </c>
      <c r="B19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59" s="113">
        <f>VLOOKUP(A1959,DBMS_TYPE_SIZES[],2,FALSE)</f>
        <v>9</v>
      </c>
      <c r="D1959" s="113">
        <f>VLOOKUP(A1959,DBMS_TYPE_SIZES[],3,FALSE)</f>
        <v>4</v>
      </c>
      <c r="E1959" s="114">
        <f>VLOOKUP(A1959,DBMS_TYPE_SIZES[],4,FALSE)</f>
        <v>9</v>
      </c>
      <c r="F1959" t="s">
        <v>201</v>
      </c>
      <c r="G1959" t="s">
        <v>929</v>
      </c>
      <c r="H1959" t="s">
        <v>20</v>
      </c>
      <c r="I1959">
        <v>10</v>
      </c>
      <c r="J1959">
        <v>4</v>
      </c>
    </row>
    <row r="1960" spans="1:10">
      <c r="A1960" s="112" t="str">
        <f>COL_SIZES[[#This Row],[datatype]]&amp;"_"&amp;COL_SIZES[[#This Row],[column_prec]]&amp;"_"&amp;COL_SIZES[[#This Row],[col_len]]</f>
        <v>int_10_4</v>
      </c>
      <c r="B19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0" s="113">
        <f>VLOOKUP(A1960,DBMS_TYPE_SIZES[],2,FALSE)</f>
        <v>9</v>
      </c>
      <c r="D1960" s="113">
        <f>VLOOKUP(A1960,DBMS_TYPE_SIZES[],3,FALSE)</f>
        <v>4</v>
      </c>
      <c r="E1960" s="114">
        <f>VLOOKUP(A1960,DBMS_TYPE_SIZES[],4,FALSE)</f>
        <v>9</v>
      </c>
      <c r="F1960" t="s">
        <v>201</v>
      </c>
      <c r="G1960" t="s">
        <v>224</v>
      </c>
      <c r="H1960" t="s">
        <v>20</v>
      </c>
      <c r="I1960">
        <v>10</v>
      </c>
      <c r="J1960">
        <v>4</v>
      </c>
    </row>
    <row r="1961" spans="1:10">
      <c r="A1961" s="112" t="str">
        <f>COL_SIZES[[#This Row],[datatype]]&amp;"_"&amp;COL_SIZES[[#This Row],[column_prec]]&amp;"_"&amp;COL_SIZES[[#This Row],[col_len]]</f>
        <v>varchar_0_255</v>
      </c>
      <c r="B19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61" s="113">
        <f>VLOOKUP(A1961,DBMS_TYPE_SIZES[],2,FALSE)</f>
        <v>255</v>
      </c>
      <c r="D1961" s="113">
        <f>VLOOKUP(A1961,DBMS_TYPE_SIZES[],3,FALSE)</f>
        <v>255</v>
      </c>
      <c r="E1961" s="114">
        <f>VLOOKUP(A1961,DBMS_TYPE_SIZES[],4,FALSE)</f>
        <v>257</v>
      </c>
      <c r="F1961" t="s">
        <v>201</v>
      </c>
      <c r="G1961" t="s">
        <v>605</v>
      </c>
      <c r="H1961" t="s">
        <v>92</v>
      </c>
      <c r="I1961">
        <v>0</v>
      </c>
      <c r="J1961">
        <v>255</v>
      </c>
    </row>
    <row r="1962" spans="1:10">
      <c r="A1962" s="112" t="str">
        <f>COL_SIZES[[#This Row],[datatype]]&amp;"_"&amp;COL_SIZES[[#This Row],[column_prec]]&amp;"_"&amp;COL_SIZES[[#This Row],[col_len]]</f>
        <v>int_10_4</v>
      </c>
      <c r="B19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2" s="113">
        <f>VLOOKUP(A1962,DBMS_TYPE_SIZES[],2,FALSE)</f>
        <v>9</v>
      </c>
      <c r="D1962" s="113">
        <f>VLOOKUP(A1962,DBMS_TYPE_SIZES[],3,FALSE)</f>
        <v>4</v>
      </c>
      <c r="E1962" s="114">
        <f>VLOOKUP(A1962,DBMS_TYPE_SIZES[],4,FALSE)</f>
        <v>9</v>
      </c>
      <c r="F1962" t="s">
        <v>201</v>
      </c>
      <c r="G1962" t="s">
        <v>930</v>
      </c>
      <c r="H1962" t="s">
        <v>20</v>
      </c>
      <c r="I1962">
        <v>10</v>
      </c>
      <c r="J1962">
        <v>4</v>
      </c>
    </row>
    <row r="1963" spans="1:10">
      <c r="A1963" s="112" t="str">
        <f>COL_SIZES[[#This Row],[datatype]]&amp;"_"&amp;COL_SIZES[[#This Row],[column_prec]]&amp;"_"&amp;COL_SIZES[[#This Row],[col_len]]</f>
        <v>int_10_4</v>
      </c>
      <c r="B19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3" s="113">
        <f>VLOOKUP(A1963,DBMS_TYPE_SIZES[],2,FALSE)</f>
        <v>9</v>
      </c>
      <c r="D1963" s="113">
        <f>VLOOKUP(A1963,DBMS_TYPE_SIZES[],3,FALSE)</f>
        <v>4</v>
      </c>
      <c r="E1963" s="114">
        <f>VLOOKUP(A1963,DBMS_TYPE_SIZES[],4,FALSE)</f>
        <v>9</v>
      </c>
      <c r="F1963" t="s">
        <v>201</v>
      </c>
      <c r="G1963" t="s">
        <v>803</v>
      </c>
      <c r="H1963" t="s">
        <v>20</v>
      </c>
      <c r="I1963">
        <v>10</v>
      </c>
      <c r="J1963">
        <v>4</v>
      </c>
    </row>
    <row r="1964" spans="1:10">
      <c r="A1964" s="112" t="str">
        <f>COL_SIZES[[#This Row],[datatype]]&amp;"_"&amp;COL_SIZES[[#This Row],[column_prec]]&amp;"_"&amp;COL_SIZES[[#This Row],[col_len]]</f>
        <v>int_10_4</v>
      </c>
      <c r="B19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4" s="113">
        <f>VLOOKUP(A1964,DBMS_TYPE_SIZES[],2,FALSE)</f>
        <v>9</v>
      </c>
      <c r="D1964" s="113">
        <f>VLOOKUP(A1964,DBMS_TYPE_SIZES[],3,FALSE)</f>
        <v>4</v>
      </c>
      <c r="E1964" s="114">
        <f>VLOOKUP(A1964,DBMS_TYPE_SIZES[],4,FALSE)</f>
        <v>9</v>
      </c>
      <c r="F1964" t="s">
        <v>201</v>
      </c>
      <c r="G1964" t="s">
        <v>804</v>
      </c>
      <c r="H1964" t="s">
        <v>20</v>
      </c>
      <c r="I1964">
        <v>10</v>
      </c>
      <c r="J1964">
        <v>4</v>
      </c>
    </row>
    <row r="1965" spans="1:10">
      <c r="A1965" s="112" t="str">
        <f>COL_SIZES[[#This Row],[datatype]]&amp;"_"&amp;COL_SIZES[[#This Row],[column_prec]]&amp;"_"&amp;COL_SIZES[[#This Row],[col_len]]</f>
        <v>int_10_4</v>
      </c>
      <c r="B19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5" s="113">
        <f>VLOOKUP(A1965,DBMS_TYPE_SIZES[],2,FALSE)</f>
        <v>9</v>
      </c>
      <c r="D1965" s="113">
        <f>VLOOKUP(A1965,DBMS_TYPE_SIZES[],3,FALSE)</f>
        <v>4</v>
      </c>
      <c r="E1965" s="114">
        <f>VLOOKUP(A1965,DBMS_TYPE_SIZES[],4,FALSE)</f>
        <v>9</v>
      </c>
      <c r="F1965" t="s">
        <v>201</v>
      </c>
      <c r="G1965" t="s">
        <v>152</v>
      </c>
      <c r="H1965" t="s">
        <v>20</v>
      </c>
      <c r="I1965">
        <v>10</v>
      </c>
      <c r="J1965">
        <v>4</v>
      </c>
    </row>
    <row r="1966" spans="1:10">
      <c r="A1966" s="112" t="str">
        <f>COL_SIZES[[#This Row],[datatype]]&amp;"_"&amp;COL_SIZES[[#This Row],[column_prec]]&amp;"_"&amp;COL_SIZES[[#This Row],[col_len]]</f>
        <v>varchar_0_255</v>
      </c>
      <c r="B196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66" s="113">
        <f>VLOOKUP(A1966,DBMS_TYPE_SIZES[],2,FALSE)</f>
        <v>255</v>
      </c>
      <c r="D1966" s="113">
        <f>VLOOKUP(A1966,DBMS_TYPE_SIZES[],3,FALSE)</f>
        <v>255</v>
      </c>
      <c r="E1966" s="114">
        <f>VLOOKUP(A1966,DBMS_TYPE_SIZES[],4,FALSE)</f>
        <v>257</v>
      </c>
      <c r="F1966" t="s">
        <v>201</v>
      </c>
      <c r="G1966" t="s">
        <v>805</v>
      </c>
      <c r="H1966" t="s">
        <v>92</v>
      </c>
      <c r="I1966">
        <v>0</v>
      </c>
      <c r="J1966">
        <v>255</v>
      </c>
    </row>
    <row r="1967" spans="1:10">
      <c r="A1967" s="112" t="str">
        <f>COL_SIZES[[#This Row],[datatype]]&amp;"_"&amp;COL_SIZES[[#This Row],[column_prec]]&amp;"_"&amp;COL_SIZES[[#This Row],[col_len]]</f>
        <v>varchar_0_255</v>
      </c>
      <c r="B196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67" s="113">
        <f>VLOOKUP(A1967,DBMS_TYPE_SIZES[],2,FALSE)</f>
        <v>255</v>
      </c>
      <c r="D1967" s="113">
        <f>VLOOKUP(A1967,DBMS_TYPE_SIZES[],3,FALSE)</f>
        <v>255</v>
      </c>
      <c r="E1967" s="114">
        <f>VLOOKUP(A1967,DBMS_TYPE_SIZES[],4,FALSE)</f>
        <v>257</v>
      </c>
      <c r="F1967" t="s">
        <v>201</v>
      </c>
      <c r="G1967" t="s">
        <v>806</v>
      </c>
      <c r="H1967" t="s">
        <v>92</v>
      </c>
      <c r="I1967">
        <v>0</v>
      </c>
      <c r="J1967">
        <v>255</v>
      </c>
    </row>
    <row r="1968" spans="1:10">
      <c r="A1968" s="112" t="str">
        <f>COL_SIZES[[#This Row],[datatype]]&amp;"_"&amp;COL_SIZES[[#This Row],[column_prec]]&amp;"_"&amp;COL_SIZES[[#This Row],[col_len]]</f>
        <v>int_10_4</v>
      </c>
      <c r="B19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68" s="113">
        <f>VLOOKUP(A1968,DBMS_TYPE_SIZES[],2,FALSE)</f>
        <v>9</v>
      </c>
      <c r="D1968" s="113">
        <f>VLOOKUP(A1968,DBMS_TYPE_SIZES[],3,FALSE)</f>
        <v>4</v>
      </c>
      <c r="E1968" s="114">
        <f>VLOOKUP(A1968,DBMS_TYPE_SIZES[],4,FALSE)</f>
        <v>9</v>
      </c>
      <c r="F1968" t="s">
        <v>201</v>
      </c>
      <c r="G1968" t="s">
        <v>807</v>
      </c>
      <c r="H1968" t="s">
        <v>20</v>
      </c>
      <c r="I1968">
        <v>10</v>
      </c>
      <c r="J1968">
        <v>4</v>
      </c>
    </row>
    <row r="1969" spans="1:10">
      <c r="A1969" s="112" t="str">
        <f>COL_SIZES[[#This Row],[datatype]]&amp;"_"&amp;COL_SIZES[[#This Row],[column_prec]]&amp;"_"&amp;COL_SIZES[[#This Row],[col_len]]</f>
        <v>bigint_19_8</v>
      </c>
      <c r="B196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69" s="113">
        <f>VLOOKUP(A1969,DBMS_TYPE_SIZES[],2,FALSE)</f>
        <v>9</v>
      </c>
      <c r="D1969" s="113">
        <f>VLOOKUP(A1969,DBMS_TYPE_SIZES[],3,FALSE)</f>
        <v>8</v>
      </c>
      <c r="E1969" s="114">
        <f>VLOOKUP(A1969,DBMS_TYPE_SIZES[],4,FALSE)</f>
        <v>9</v>
      </c>
      <c r="F1969" t="s">
        <v>201</v>
      </c>
      <c r="G1969" t="s">
        <v>122</v>
      </c>
      <c r="H1969" t="s">
        <v>19</v>
      </c>
      <c r="I1969">
        <v>19</v>
      </c>
      <c r="J1969">
        <v>8</v>
      </c>
    </row>
    <row r="1970" spans="1:10">
      <c r="A1970" s="112" t="str">
        <f>COL_SIZES[[#This Row],[datatype]]&amp;"_"&amp;COL_SIZES[[#This Row],[column_prec]]&amp;"_"&amp;COL_SIZES[[#This Row],[col_len]]</f>
        <v>int_10_4</v>
      </c>
      <c r="B19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0" s="113">
        <f>VLOOKUP(A1970,DBMS_TYPE_SIZES[],2,FALSE)</f>
        <v>9</v>
      </c>
      <c r="D1970" s="113">
        <f>VLOOKUP(A1970,DBMS_TYPE_SIZES[],3,FALSE)</f>
        <v>4</v>
      </c>
      <c r="E1970" s="114">
        <f>VLOOKUP(A1970,DBMS_TYPE_SIZES[],4,FALSE)</f>
        <v>9</v>
      </c>
      <c r="F1970" t="s">
        <v>201</v>
      </c>
      <c r="G1970" t="s">
        <v>123</v>
      </c>
      <c r="H1970" t="s">
        <v>20</v>
      </c>
      <c r="I1970">
        <v>10</v>
      </c>
      <c r="J1970">
        <v>4</v>
      </c>
    </row>
    <row r="1971" spans="1:10">
      <c r="A1971" s="112" t="str">
        <f>COL_SIZES[[#This Row],[datatype]]&amp;"_"&amp;COL_SIZES[[#This Row],[column_prec]]&amp;"_"&amp;COL_SIZES[[#This Row],[col_len]]</f>
        <v>int_10_4</v>
      </c>
      <c r="B19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1" s="113">
        <f>VLOOKUP(A1971,DBMS_TYPE_SIZES[],2,FALSE)</f>
        <v>9</v>
      </c>
      <c r="D1971" s="113">
        <f>VLOOKUP(A1971,DBMS_TYPE_SIZES[],3,FALSE)</f>
        <v>4</v>
      </c>
      <c r="E1971" s="114">
        <f>VLOOKUP(A1971,DBMS_TYPE_SIZES[],4,FALSE)</f>
        <v>9</v>
      </c>
      <c r="F1971" t="s">
        <v>201</v>
      </c>
      <c r="G1971" t="s">
        <v>808</v>
      </c>
      <c r="H1971" t="s">
        <v>20</v>
      </c>
      <c r="I1971">
        <v>10</v>
      </c>
      <c r="J1971">
        <v>4</v>
      </c>
    </row>
    <row r="1972" spans="1:10">
      <c r="A1972" s="112" t="str">
        <f>COL_SIZES[[#This Row],[datatype]]&amp;"_"&amp;COL_SIZES[[#This Row],[column_prec]]&amp;"_"&amp;COL_SIZES[[#This Row],[col_len]]</f>
        <v>datetime_23_8</v>
      </c>
      <c r="B197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72" s="113">
        <f>VLOOKUP(A1972,DBMS_TYPE_SIZES[],2,FALSE)</f>
        <v>7</v>
      </c>
      <c r="D1972" s="113">
        <f>VLOOKUP(A1972,DBMS_TYPE_SIZES[],3,FALSE)</f>
        <v>8</v>
      </c>
      <c r="E1972" s="114">
        <f>VLOOKUP(A1972,DBMS_TYPE_SIZES[],4,FALSE)</f>
        <v>10</v>
      </c>
      <c r="F1972" t="s">
        <v>201</v>
      </c>
      <c r="G1972" t="s">
        <v>809</v>
      </c>
      <c r="H1972" t="s">
        <v>22</v>
      </c>
      <c r="I1972">
        <v>23</v>
      </c>
      <c r="J1972">
        <v>8</v>
      </c>
    </row>
    <row r="1973" spans="1:10">
      <c r="A1973" s="112" t="str">
        <f>COL_SIZES[[#This Row],[datatype]]&amp;"_"&amp;COL_SIZES[[#This Row],[column_prec]]&amp;"_"&amp;COL_SIZES[[#This Row],[col_len]]</f>
        <v>bigint_19_8</v>
      </c>
      <c r="B197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73" s="113">
        <f>VLOOKUP(A1973,DBMS_TYPE_SIZES[],2,FALSE)</f>
        <v>9</v>
      </c>
      <c r="D1973" s="113">
        <f>VLOOKUP(A1973,DBMS_TYPE_SIZES[],3,FALSE)</f>
        <v>8</v>
      </c>
      <c r="E1973" s="114">
        <f>VLOOKUP(A1973,DBMS_TYPE_SIZES[],4,FALSE)</f>
        <v>9</v>
      </c>
      <c r="F1973" t="s">
        <v>201</v>
      </c>
      <c r="G1973" t="s">
        <v>124</v>
      </c>
      <c r="H1973" t="s">
        <v>19</v>
      </c>
      <c r="I1973">
        <v>19</v>
      </c>
      <c r="J1973">
        <v>8</v>
      </c>
    </row>
    <row r="1974" spans="1:10">
      <c r="A1974" s="112" t="str">
        <f>COL_SIZES[[#This Row],[datatype]]&amp;"_"&amp;COL_SIZES[[#This Row],[column_prec]]&amp;"_"&amp;COL_SIZES[[#This Row],[col_len]]</f>
        <v>int_10_4</v>
      </c>
      <c r="B19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4" s="113">
        <f>VLOOKUP(A1974,DBMS_TYPE_SIZES[],2,FALSE)</f>
        <v>9</v>
      </c>
      <c r="D1974" s="113">
        <f>VLOOKUP(A1974,DBMS_TYPE_SIZES[],3,FALSE)</f>
        <v>4</v>
      </c>
      <c r="E1974" s="114">
        <f>VLOOKUP(A1974,DBMS_TYPE_SIZES[],4,FALSE)</f>
        <v>9</v>
      </c>
      <c r="F1974" t="s">
        <v>201</v>
      </c>
      <c r="G1974" t="s">
        <v>102</v>
      </c>
      <c r="H1974" t="s">
        <v>20</v>
      </c>
      <c r="I1974">
        <v>10</v>
      </c>
      <c r="J1974">
        <v>4</v>
      </c>
    </row>
    <row r="1975" spans="1:10">
      <c r="A1975" s="112" t="str">
        <f>COL_SIZES[[#This Row],[datatype]]&amp;"_"&amp;COL_SIZES[[#This Row],[column_prec]]&amp;"_"&amp;COL_SIZES[[#This Row],[col_len]]</f>
        <v>datetime_23_8</v>
      </c>
      <c r="B19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75" s="113">
        <f>VLOOKUP(A1975,DBMS_TYPE_SIZES[],2,FALSE)</f>
        <v>7</v>
      </c>
      <c r="D1975" s="113">
        <f>VLOOKUP(A1975,DBMS_TYPE_SIZES[],3,FALSE)</f>
        <v>8</v>
      </c>
      <c r="E1975" s="114">
        <f>VLOOKUP(A1975,DBMS_TYPE_SIZES[],4,FALSE)</f>
        <v>10</v>
      </c>
      <c r="F1975" t="s">
        <v>201</v>
      </c>
      <c r="G1975" t="s">
        <v>825</v>
      </c>
      <c r="H1975" t="s">
        <v>22</v>
      </c>
      <c r="I1975">
        <v>23</v>
      </c>
      <c r="J1975">
        <v>8</v>
      </c>
    </row>
    <row r="1976" spans="1:10">
      <c r="A1976" s="112" t="str">
        <f>COL_SIZES[[#This Row],[datatype]]&amp;"_"&amp;COL_SIZES[[#This Row],[column_prec]]&amp;"_"&amp;COL_SIZES[[#This Row],[col_len]]</f>
        <v>int_10_4</v>
      </c>
      <c r="B19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6" s="113">
        <f>VLOOKUP(A1976,DBMS_TYPE_SIZES[],2,FALSE)</f>
        <v>9</v>
      </c>
      <c r="D1976" s="113">
        <f>VLOOKUP(A1976,DBMS_TYPE_SIZES[],3,FALSE)</f>
        <v>4</v>
      </c>
      <c r="E1976" s="114">
        <f>VLOOKUP(A1976,DBMS_TYPE_SIZES[],4,FALSE)</f>
        <v>9</v>
      </c>
      <c r="F1976" t="s">
        <v>201</v>
      </c>
      <c r="G1976" t="s">
        <v>826</v>
      </c>
      <c r="H1976" t="s">
        <v>20</v>
      </c>
      <c r="I1976">
        <v>10</v>
      </c>
      <c r="J1976">
        <v>4</v>
      </c>
    </row>
    <row r="1977" spans="1:10">
      <c r="A1977" s="112" t="str">
        <f>COL_SIZES[[#This Row],[datatype]]&amp;"_"&amp;COL_SIZES[[#This Row],[column_prec]]&amp;"_"&amp;COL_SIZES[[#This Row],[col_len]]</f>
        <v>int_10_4</v>
      </c>
      <c r="B19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7" s="113">
        <f>VLOOKUP(A1977,DBMS_TYPE_SIZES[],2,FALSE)</f>
        <v>9</v>
      </c>
      <c r="D1977" s="113">
        <f>VLOOKUP(A1977,DBMS_TYPE_SIZES[],3,FALSE)</f>
        <v>4</v>
      </c>
      <c r="E1977" s="114">
        <f>VLOOKUP(A1977,DBMS_TYPE_SIZES[],4,FALSE)</f>
        <v>9</v>
      </c>
      <c r="F1977" t="s">
        <v>201</v>
      </c>
      <c r="G1977" t="s">
        <v>827</v>
      </c>
      <c r="H1977" t="s">
        <v>20</v>
      </c>
      <c r="I1977">
        <v>10</v>
      </c>
      <c r="J1977">
        <v>4</v>
      </c>
    </row>
    <row r="1978" spans="1:10">
      <c r="A1978" s="112" t="str">
        <f>COL_SIZES[[#This Row],[datatype]]&amp;"_"&amp;COL_SIZES[[#This Row],[column_prec]]&amp;"_"&amp;COL_SIZES[[#This Row],[col_len]]</f>
        <v>varchar_0_255</v>
      </c>
      <c r="B19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78" s="113">
        <f>VLOOKUP(A1978,DBMS_TYPE_SIZES[],2,FALSE)</f>
        <v>255</v>
      </c>
      <c r="D1978" s="113">
        <f>VLOOKUP(A1978,DBMS_TYPE_SIZES[],3,FALSE)</f>
        <v>255</v>
      </c>
      <c r="E1978" s="114">
        <f>VLOOKUP(A1978,DBMS_TYPE_SIZES[],4,FALSE)</f>
        <v>257</v>
      </c>
      <c r="F1978" t="s">
        <v>201</v>
      </c>
      <c r="G1978" t="s">
        <v>931</v>
      </c>
      <c r="H1978" t="s">
        <v>92</v>
      </c>
      <c r="I1978">
        <v>0</v>
      </c>
      <c r="J1978">
        <v>255</v>
      </c>
    </row>
    <row r="1979" spans="1:10">
      <c r="A1979" s="112" t="str">
        <f>COL_SIZES[[#This Row],[datatype]]&amp;"_"&amp;COL_SIZES[[#This Row],[column_prec]]&amp;"_"&amp;COL_SIZES[[#This Row],[col_len]]</f>
        <v>int_10_4</v>
      </c>
      <c r="B19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79" s="113">
        <f>VLOOKUP(A1979,DBMS_TYPE_SIZES[],2,FALSE)</f>
        <v>9</v>
      </c>
      <c r="D1979" s="113">
        <f>VLOOKUP(A1979,DBMS_TYPE_SIZES[],3,FALSE)</f>
        <v>4</v>
      </c>
      <c r="E1979" s="114">
        <f>VLOOKUP(A1979,DBMS_TYPE_SIZES[],4,FALSE)</f>
        <v>9</v>
      </c>
      <c r="F1979" t="s">
        <v>201</v>
      </c>
      <c r="G1979" t="s">
        <v>812</v>
      </c>
      <c r="H1979" t="s">
        <v>20</v>
      </c>
      <c r="I1979">
        <v>10</v>
      </c>
      <c r="J1979">
        <v>4</v>
      </c>
    </row>
    <row r="1980" spans="1:10">
      <c r="A1980" s="112" t="str">
        <f>COL_SIZES[[#This Row],[datatype]]&amp;"_"&amp;COL_SIZES[[#This Row],[column_prec]]&amp;"_"&amp;COL_SIZES[[#This Row],[col_len]]</f>
        <v>int_10_4</v>
      </c>
      <c r="B19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0" s="113">
        <f>VLOOKUP(A1980,DBMS_TYPE_SIZES[],2,FALSE)</f>
        <v>9</v>
      </c>
      <c r="D1980" s="113">
        <f>VLOOKUP(A1980,DBMS_TYPE_SIZES[],3,FALSE)</f>
        <v>4</v>
      </c>
      <c r="E1980" s="114">
        <f>VLOOKUP(A1980,DBMS_TYPE_SIZES[],4,FALSE)</f>
        <v>9</v>
      </c>
      <c r="F1980" t="s">
        <v>201</v>
      </c>
      <c r="G1980" t="s">
        <v>217</v>
      </c>
      <c r="H1980" t="s">
        <v>20</v>
      </c>
      <c r="I1980">
        <v>10</v>
      </c>
      <c r="J1980">
        <v>4</v>
      </c>
    </row>
    <row r="1981" spans="1:10">
      <c r="A1981" s="112" t="str">
        <f>COL_SIZES[[#This Row],[datatype]]&amp;"_"&amp;COL_SIZES[[#This Row],[column_prec]]&amp;"_"&amp;COL_SIZES[[#This Row],[col_len]]</f>
        <v>int_10_4</v>
      </c>
      <c r="B19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1" s="113">
        <f>VLOOKUP(A1981,DBMS_TYPE_SIZES[],2,FALSE)</f>
        <v>9</v>
      </c>
      <c r="D1981" s="113">
        <f>VLOOKUP(A1981,DBMS_TYPE_SIZES[],3,FALSE)</f>
        <v>4</v>
      </c>
      <c r="E1981" s="114">
        <f>VLOOKUP(A1981,DBMS_TYPE_SIZES[],4,FALSE)</f>
        <v>9</v>
      </c>
      <c r="F1981" t="s">
        <v>201</v>
      </c>
      <c r="G1981" t="s">
        <v>815</v>
      </c>
      <c r="H1981" t="s">
        <v>20</v>
      </c>
      <c r="I1981">
        <v>10</v>
      </c>
      <c r="J1981">
        <v>4</v>
      </c>
    </row>
    <row r="1982" spans="1:10">
      <c r="A1982" s="112" t="str">
        <f>COL_SIZES[[#This Row],[datatype]]&amp;"_"&amp;COL_SIZES[[#This Row],[column_prec]]&amp;"_"&amp;COL_SIZES[[#This Row],[col_len]]</f>
        <v>int_10_4</v>
      </c>
      <c r="B19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2" s="113">
        <f>VLOOKUP(A1982,DBMS_TYPE_SIZES[],2,FALSE)</f>
        <v>9</v>
      </c>
      <c r="D1982" s="113">
        <f>VLOOKUP(A1982,DBMS_TYPE_SIZES[],3,FALSE)</f>
        <v>4</v>
      </c>
      <c r="E1982" s="114">
        <f>VLOOKUP(A1982,DBMS_TYPE_SIZES[],4,FALSE)</f>
        <v>9</v>
      </c>
      <c r="F1982" t="s">
        <v>201</v>
      </c>
      <c r="G1982" t="s">
        <v>164</v>
      </c>
      <c r="H1982" t="s">
        <v>20</v>
      </c>
      <c r="I1982">
        <v>10</v>
      </c>
      <c r="J1982">
        <v>4</v>
      </c>
    </row>
    <row r="1983" spans="1:10">
      <c r="A1983" s="112" t="str">
        <f>COL_SIZES[[#This Row],[datatype]]&amp;"_"&amp;COL_SIZES[[#This Row],[column_prec]]&amp;"_"&amp;COL_SIZES[[#This Row],[col_len]]</f>
        <v>int_10_4</v>
      </c>
      <c r="B19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3" s="113">
        <f>VLOOKUP(A1983,DBMS_TYPE_SIZES[],2,FALSE)</f>
        <v>9</v>
      </c>
      <c r="D1983" s="113">
        <f>VLOOKUP(A1983,DBMS_TYPE_SIZES[],3,FALSE)</f>
        <v>4</v>
      </c>
      <c r="E1983" s="114">
        <f>VLOOKUP(A1983,DBMS_TYPE_SIZES[],4,FALSE)</f>
        <v>9</v>
      </c>
      <c r="F1983" t="s">
        <v>202</v>
      </c>
      <c r="G1983" t="s">
        <v>156</v>
      </c>
      <c r="H1983" t="s">
        <v>20</v>
      </c>
      <c r="I1983">
        <v>10</v>
      </c>
      <c r="J1983">
        <v>4</v>
      </c>
    </row>
    <row r="1984" spans="1:10">
      <c r="A1984" s="112" t="str">
        <f>COL_SIZES[[#This Row],[datatype]]&amp;"_"&amp;COL_SIZES[[#This Row],[column_prec]]&amp;"_"&amp;COL_SIZES[[#This Row],[col_len]]</f>
        <v>datetime_23_8</v>
      </c>
      <c r="B19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84" s="113">
        <f>VLOOKUP(A1984,DBMS_TYPE_SIZES[],2,FALSE)</f>
        <v>7</v>
      </c>
      <c r="D1984" s="113">
        <f>VLOOKUP(A1984,DBMS_TYPE_SIZES[],3,FALSE)</f>
        <v>8</v>
      </c>
      <c r="E1984" s="114">
        <f>VLOOKUP(A1984,DBMS_TYPE_SIZES[],4,FALSE)</f>
        <v>10</v>
      </c>
      <c r="F1984" t="s">
        <v>202</v>
      </c>
      <c r="G1984" t="s">
        <v>679</v>
      </c>
      <c r="H1984" t="s">
        <v>22</v>
      </c>
      <c r="I1984">
        <v>23</v>
      </c>
      <c r="J1984">
        <v>8</v>
      </c>
    </row>
    <row r="1985" spans="1:10">
      <c r="A1985" s="112" t="str">
        <f>COL_SIZES[[#This Row],[datatype]]&amp;"_"&amp;COL_SIZES[[#This Row],[column_prec]]&amp;"_"&amp;COL_SIZES[[#This Row],[col_len]]</f>
        <v>int_10_4</v>
      </c>
      <c r="B19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5" s="113">
        <f>VLOOKUP(A1985,DBMS_TYPE_SIZES[],2,FALSE)</f>
        <v>9</v>
      </c>
      <c r="D1985" s="113">
        <f>VLOOKUP(A1985,DBMS_TYPE_SIZES[],3,FALSE)</f>
        <v>4</v>
      </c>
      <c r="E1985" s="114">
        <f>VLOOKUP(A1985,DBMS_TYPE_SIZES[],4,FALSE)</f>
        <v>9</v>
      </c>
      <c r="F1985" t="s">
        <v>202</v>
      </c>
      <c r="G1985" t="s">
        <v>802</v>
      </c>
      <c r="H1985" t="s">
        <v>20</v>
      </c>
      <c r="I1985">
        <v>10</v>
      </c>
      <c r="J1985">
        <v>4</v>
      </c>
    </row>
    <row r="1986" spans="1:10">
      <c r="A1986" s="112" t="str">
        <f>COL_SIZES[[#This Row],[datatype]]&amp;"_"&amp;COL_SIZES[[#This Row],[column_prec]]&amp;"_"&amp;COL_SIZES[[#This Row],[col_len]]</f>
        <v>int_10_4</v>
      </c>
      <c r="B19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6" s="113">
        <f>VLOOKUP(A1986,DBMS_TYPE_SIZES[],2,FALSE)</f>
        <v>9</v>
      </c>
      <c r="D1986" s="113">
        <f>VLOOKUP(A1986,DBMS_TYPE_SIZES[],3,FALSE)</f>
        <v>4</v>
      </c>
      <c r="E1986" s="114">
        <f>VLOOKUP(A1986,DBMS_TYPE_SIZES[],4,FALSE)</f>
        <v>9</v>
      </c>
      <c r="F1986" t="s">
        <v>202</v>
      </c>
      <c r="G1986" t="s">
        <v>154</v>
      </c>
      <c r="H1986" t="s">
        <v>20</v>
      </c>
      <c r="I1986">
        <v>10</v>
      </c>
      <c r="J1986">
        <v>4</v>
      </c>
    </row>
    <row r="1987" spans="1:10">
      <c r="A1987" s="112" t="str">
        <f>COL_SIZES[[#This Row],[datatype]]&amp;"_"&amp;COL_SIZES[[#This Row],[column_prec]]&amp;"_"&amp;COL_SIZES[[#This Row],[col_len]]</f>
        <v>int_10_4</v>
      </c>
      <c r="B19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7" s="113">
        <f>VLOOKUP(A1987,DBMS_TYPE_SIZES[],2,FALSE)</f>
        <v>9</v>
      </c>
      <c r="D1987" s="113">
        <f>VLOOKUP(A1987,DBMS_TYPE_SIZES[],3,FALSE)</f>
        <v>4</v>
      </c>
      <c r="E1987" s="114">
        <f>VLOOKUP(A1987,DBMS_TYPE_SIZES[],4,FALSE)</f>
        <v>9</v>
      </c>
      <c r="F1987" t="s">
        <v>202</v>
      </c>
      <c r="G1987" t="s">
        <v>89</v>
      </c>
      <c r="H1987" t="s">
        <v>20</v>
      </c>
      <c r="I1987">
        <v>10</v>
      </c>
      <c r="J1987">
        <v>4</v>
      </c>
    </row>
    <row r="1988" spans="1:10">
      <c r="A1988" s="112" t="str">
        <f>COL_SIZES[[#This Row],[datatype]]&amp;"_"&amp;COL_SIZES[[#This Row],[column_prec]]&amp;"_"&amp;COL_SIZES[[#This Row],[col_len]]</f>
        <v>datetime_23_8</v>
      </c>
      <c r="B198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88" s="113">
        <f>VLOOKUP(A1988,DBMS_TYPE_SIZES[],2,FALSE)</f>
        <v>7</v>
      </c>
      <c r="D1988" s="113">
        <f>VLOOKUP(A1988,DBMS_TYPE_SIZES[],3,FALSE)</f>
        <v>8</v>
      </c>
      <c r="E1988" s="114">
        <f>VLOOKUP(A1988,DBMS_TYPE_SIZES[],4,FALSE)</f>
        <v>10</v>
      </c>
      <c r="F1988" t="s">
        <v>202</v>
      </c>
      <c r="G1988" t="s">
        <v>928</v>
      </c>
      <c r="H1988" t="s">
        <v>22</v>
      </c>
      <c r="I1988">
        <v>23</v>
      </c>
      <c r="J1988">
        <v>8</v>
      </c>
    </row>
    <row r="1989" spans="1:10">
      <c r="A1989" s="112" t="str">
        <f>COL_SIZES[[#This Row],[datatype]]&amp;"_"&amp;COL_SIZES[[#This Row],[column_prec]]&amp;"_"&amp;COL_SIZES[[#This Row],[col_len]]</f>
        <v>int_10_4</v>
      </c>
      <c r="B19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89" s="113">
        <f>VLOOKUP(A1989,DBMS_TYPE_SIZES[],2,FALSE)</f>
        <v>9</v>
      </c>
      <c r="D1989" s="113">
        <f>VLOOKUP(A1989,DBMS_TYPE_SIZES[],3,FALSE)</f>
        <v>4</v>
      </c>
      <c r="E1989" s="114">
        <f>VLOOKUP(A1989,DBMS_TYPE_SIZES[],4,FALSE)</f>
        <v>9</v>
      </c>
      <c r="F1989" t="s">
        <v>202</v>
      </c>
      <c r="G1989" t="s">
        <v>929</v>
      </c>
      <c r="H1989" t="s">
        <v>20</v>
      </c>
      <c r="I1989">
        <v>10</v>
      </c>
      <c r="J1989">
        <v>4</v>
      </c>
    </row>
    <row r="1990" spans="1:10">
      <c r="A1990" s="112" t="str">
        <f>COL_SIZES[[#This Row],[datatype]]&amp;"_"&amp;COL_SIZES[[#This Row],[column_prec]]&amp;"_"&amp;COL_SIZES[[#This Row],[col_len]]</f>
        <v>int_10_4</v>
      </c>
      <c r="B19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0" s="113">
        <f>VLOOKUP(A1990,DBMS_TYPE_SIZES[],2,FALSE)</f>
        <v>9</v>
      </c>
      <c r="D1990" s="113">
        <f>VLOOKUP(A1990,DBMS_TYPE_SIZES[],3,FALSE)</f>
        <v>4</v>
      </c>
      <c r="E1990" s="114">
        <f>VLOOKUP(A1990,DBMS_TYPE_SIZES[],4,FALSE)</f>
        <v>9</v>
      </c>
      <c r="F1990" t="s">
        <v>202</v>
      </c>
      <c r="G1990" t="s">
        <v>224</v>
      </c>
      <c r="H1990" t="s">
        <v>20</v>
      </c>
      <c r="I1990">
        <v>10</v>
      </c>
      <c r="J1990">
        <v>4</v>
      </c>
    </row>
    <row r="1991" spans="1:10">
      <c r="A1991" s="112" t="str">
        <f>COL_SIZES[[#This Row],[datatype]]&amp;"_"&amp;COL_SIZES[[#This Row],[column_prec]]&amp;"_"&amp;COL_SIZES[[#This Row],[col_len]]</f>
        <v>int_10_4</v>
      </c>
      <c r="B19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1" s="113">
        <f>VLOOKUP(A1991,DBMS_TYPE_SIZES[],2,FALSE)</f>
        <v>9</v>
      </c>
      <c r="D1991" s="113">
        <f>VLOOKUP(A1991,DBMS_TYPE_SIZES[],3,FALSE)</f>
        <v>4</v>
      </c>
      <c r="E1991" s="114">
        <f>VLOOKUP(A1991,DBMS_TYPE_SIZES[],4,FALSE)</f>
        <v>9</v>
      </c>
      <c r="F1991" t="s">
        <v>202</v>
      </c>
      <c r="G1991" t="s">
        <v>959</v>
      </c>
      <c r="H1991" t="s">
        <v>20</v>
      </c>
      <c r="I1991">
        <v>10</v>
      </c>
      <c r="J1991">
        <v>4</v>
      </c>
    </row>
    <row r="1992" spans="1:10">
      <c r="A1992" s="112" t="str">
        <f>COL_SIZES[[#This Row],[datatype]]&amp;"_"&amp;COL_SIZES[[#This Row],[column_prec]]&amp;"_"&amp;COL_SIZES[[#This Row],[col_len]]</f>
        <v>int_10_4</v>
      </c>
      <c r="B19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2" s="113">
        <f>VLOOKUP(A1992,DBMS_TYPE_SIZES[],2,FALSE)</f>
        <v>9</v>
      </c>
      <c r="D1992" s="113">
        <f>VLOOKUP(A1992,DBMS_TYPE_SIZES[],3,FALSE)</f>
        <v>4</v>
      </c>
      <c r="E1992" s="114">
        <f>VLOOKUP(A1992,DBMS_TYPE_SIZES[],4,FALSE)</f>
        <v>9</v>
      </c>
      <c r="F1992" t="s">
        <v>202</v>
      </c>
      <c r="G1992" t="s">
        <v>930</v>
      </c>
      <c r="H1992" t="s">
        <v>20</v>
      </c>
      <c r="I1992">
        <v>10</v>
      </c>
      <c r="J1992">
        <v>4</v>
      </c>
    </row>
    <row r="1993" spans="1:10">
      <c r="A1993" s="112" t="str">
        <f>COL_SIZES[[#This Row],[datatype]]&amp;"_"&amp;COL_SIZES[[#This Row],[column_prec]]&amp;"_"&amp;COL_SIZES[[#This Row],[col_len]]</f>
        <v>int_10_4</v>
      </c>
      <c r="B19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3" s="113">
        <f>VLOOKUP(A1993,DBMS_TYPE_SIZES[],2,FALSE)</f>
        <v>9</v>
      </c>
      <c r="D1993" s="113">
        <f>VLOOKUP(A1993,DBMS_TYPE_SIZES[],3,FALSE)</f>
        <v>4</v>
      </c>
      <c r="E1993" s="114">
        <f>VLOOKUP(A1993,DBMS_TYPE_SIZES[],4,FALSE)</f>
        <v>9</v>
      </c>
      <c r="F1993" t="s">
        <v>202</v>
      </c>
      <c r="G1993" t="s">
        <v>803</v>
      </c>
      <c r="H1993" t="s">
        <v>20</v>
      </c>
      <c r="I1993">
        <v>10</v>
      </c>
      <c r="J1993">
        <v>4</v>
      </c>
    </row>
    <row r="1994" spans="1:10">
      <c r="A1994" s="112" t="str">
        <f>COL_SIZES[[#This Row],[datatype]]&amp;"_"&amp;COL_SIZES[[#This Row],[column_prec]]&amp;"_"&amp;COL_SIZES[[#This Row],[col_len]]</f>
        <v>int_10_4</v>
      </c>
      <c r="B19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4" s="113">
        <f>VLOOKUP(A1994,DBMS_TYPE_SIZES[],2,FALSE)</f>
        <v>9</v>
      </c>
      <c r="D1994" s="113">
        <f>VLOOKUP(A1994,DBMS_TYPE_SIZES[],3,FALSE)</f>
        <v>4</v>
      </c>
      <c r="E1994" s="114">
        <f>VLOOKUP(A1994,DBMS_TYPE_SIZES[],4,FALSE)</f>
        <v>9</v>
      </c>
      <c r="F1994" t="s">
        <v>202</v>
      </c>
      <c r="G1994" t="s">
        <v>804</v>
      </c>
      <c r="H1994" t="s">
        <v>20</v>
      </c>
      <c r="I1994">
        <v>10</v>
      </c>
      <c r="J1994">
        <v>4</v>
      </c>
    </row>
    <row r="1995" spans="1:10">
      <c r="A1995" s="112" t="str">
        <f>COL_SIZES[[#This Row],[datatype]]&amp;"_"&amp;COL_SIZES[[#This Row],[column_prec]]&amp;"_"&amp;COL_SIZES[[#This Row],[col_len]]</f>
        <v>int_10_4</v>
      </c>
      <c r="B19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5" s="113">
        <f>VLOOKUP(A1995,DBMS_TYPE_SIZES[],2,FALSE)</f>
        <v>9</v>
      </c>
      <c r="D1995" s="113">
        <f>VLOOKUP(A1995,DBMS_TYPE_SIZES[],3,FALSE)</f>
        <v>4</v>
      </c>
      <c r="E1995" s="114">
        <f>VLOOKUP(A1995,DBMS_TYPE_SIZES[],4,FALSE)</f>
        <v>9</v>
      </c>
      <c r="F1995" t="s">
        <v>202</v>
      </c>
      <c r="G1995" t="s">
        <v>152</v>
      </c>
      <c r="H1995" t="s">
        <v>20</v>
      </c>
      <c r="I1995">
        <v>10</v>
      </c>
      <c r="J1995">
        <v>4</v>
      </c>
    </row>
    <row r="1996" spans="1:10">
      <c r="A1996" s="112" t="str">
        <f>COL_SIZES[[#This Row],[datatype]]&amp;"_"&amp;COL_SIZES[[#This Row],[column_prec]]&amp;"_"&amp;COL_SIZES[[#This Row],[col_len]]</f>
        <v>varchar_0_255</v>
      </c>
      <c r="B199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96" s="113">
        <f>VLOOKUP(A1996,DBMS_TYPE_SIZES[],2,FALSE)</f>
        <v>255</v>
      </c>
      <c r="D1996" s="113">
        <f>VLOOKUP(A1996,DBMS_TYPE_SIZES[],3,FALSE)</f>
        <v>255</v>
      </c>
      <c r="E1996" s="114">
        <f>VLOOKUP(A1996,DBMS_TYPE_SIZES[],4,FALSE)</f>
        <v>257</v>
      </c>
      <c r="F1996" t="s">
        <v>202</v>
      </c>
      <c r="G1996" t="s">
        <v>805</v>
      </c>
      <c r="H1996" t="s">
        <v>92</v>
      </c>
      <c r="I1996">
        <v>0</v>
      </c>
      <c r="J1996">
        <v>255</v>
      </c>
    </row>
    <row r="1997" spans="1:10">
      <c r="A1997" s="112" t="str">
        <f>COL_SIZES[[#This Row],[datatype]]&amp;"_"&amp;COL_SIZES[[#This Row],[column_prec]]&amp;"_"&amp;COL_SIZES[[#This Row],[col_len]]</f>
        <v>varchar_0_255</v>
      </c>
      <c r="B19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1997" s="113">
        <f>VLOOKUP(A1997,DBMS_TYPE_SIZES[],2,FALSE)</f>
        <v>255</v>
      </c>
      <c r="D1997" s="113">
        <f>VLOOKUP(A1997,DBMS_TYPE_SIZES[],3,FALSE)</f>
        <v>255</v>
      </c>
      <c r="E1997" s="114">
        <f>VLOOKUP(A1997,DBMS_TYPE_SIZES[],4,FALSE)</f>
        <v>257</v>
      </c>
      <c r="F1997" t="s">
        <v>202</v>
      </c>
      <c r="G1997" t="s">
        <v>806</v>
      </c>
      <c r="H1997" t="s">
        <v>92</v>
      </c>
      <c r="I1997">
        <v>0</v>
      </c>
      <c r="J1997">
        <v>255</v>
      </c>
    </row>
    <row r="1998" spans="1:10">
      <c r="A1998" s="112" t="str">
        <f>COL_SIZES[[#This Row],[datatype]]&amp;"_"&amp;COL_SIZES[[#This Row],[column_prec]]&amp;"_"&amp;COL_SIZES[[#This Row],[col_len]]</f>
        <v>int_10_4</v>
      </c>
      <c r="B19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1998" s="113">
        <f>VLOOKUP(A1998,DBMS_TYPE_SIZES[],2,FALSE)</f>
        <v>9</v>
      </c>
      <c r="D1998" s="113">
        <f>VLOOKUP(A1998,DBMS_TYPE_SIZES[],3,FALSE)</f>
        <v>4</v>
      </c>
      <c r="E1998" s="114">
        <f>VLOOKUP(A1998,DBMS_TYPE_SIZES[],4,FALSE)</f>
        <v>9</v>
      </c>
      <c r="F1998" t="s">
        <v>202</v>
      </c>
      <c r="G1998" t="s">
        <v>807</v>
      </c>
      <c r="H1998" t="s">
        <v>20</v>
      </c>
      <c r="I1998">
        <v>10</v>
      </c>
      <c r="J1998">
        <v>4</v>
      </c>
    </row>
    <row r="1999" spans="1:10">
      <c r="A1999" s="112" t="str">
        <f>COL_SIZES[[#This Row],[datatype]]&amp;"_"&amp;COL_SIZES[[#This Row],[column_prec]]&amp;"_"&amp;COL_SIZES[[#This Row],[col_len]]</f>
        <v>bigint_19_8</v>
      </c>
      <c r="B19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1999" s="113">
        <f>VLOOKUP(A1999,DBMS_TYPE_SIZES[],2,FALSE)</f>
        <v>9</v>
      </c>
      <c r="D1999" s="113">
        <f>VLOOKUP(A1999,DBMS_TYPE_SIZES[],3,FALSE)</f>
        <v>8</v>
      </c>
      <c r="E1999" s="114">
        <f>VLOOKUP(A1999,DBMS_TYPE_SIZES[],4,FALSE)</f>
        <v>9</v>
      </c>
      <c r="F1999" t="s">
        <v>202</v>
      </c>
      <c r="G1999" t="s">
        <v>122</v>
      </c>
      <c r="H1999" t="s">
        <v>19</v>
      </c>
      <c r="I1999">
        <v>19</v>
      </c>
      <c r="J1999">
        <v>8</v>
      </c>
    </row>
    <row r="2000" spans="1:10">
      <c r="A2000" s="112" t="str">
        <f>COL_SIZES[[#This Row],[datatype]]&amp;"_"&amp;COL_SIZES[[#This Row],[column_prec]]&amp;"_"&amp;COL_SIZES[[#This Row],[col_len]]</f>
        <v>int_10_4</v>
      </c>
      <c r="B20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00" s="113">
        <f>VLOOKUP(A2000,DBMS_TYPE_SIZES[],2,FALSE)</f>
        <v>9</v>
      </c>
      <c r="D2000" s="113">
        <f>VLOOKUP(A2000,DBMS_TYPE_SIZES[],3,FALSE)</f>
        <v>4</v>
      </c>
      <c r="E2000" s="114">
        <f>VLOOKUP(A2000,DBMS_TYPE_SIZES[],4,FALSE)</f>
        <v>9</v>
      </c>
      <c r="F2000" t="s">
        <v>202</v>
      </c>
      <c r="G2000" t="s">
        <v>123</v>
      </c>
      <c r="H2000" t="s">
        <v>20</v>
      </c>
      <c r="I2000">
        <v>10</v>
      </c>
      <c r="J2000">
        <v>4</v>
      </c>
    </row>
    <row r="2001" spans="1:10">
      <c r="A2001" s="112" t="str">
        <f>COL_SIZES[[#This Row],[datatype]]&amp;"_"&amp;COL_SIZES[[#This Row],[column_prec]]&amp;"_"&amp;COL_SIZES[[#This Row],[col_len]]</f>
        <v>int_10_4</v>
      </c>
      <c r="B20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01" s="113">
        <f>VLOOKUP(A2001,DBMS_TYPE_SIZES[],2,FALSE)</f>
        <v>9</v>
      </c>
      <c r="D2001" s="113">
        <f>VLOOKUP(A2001,DBMS_TYPE_SIZES[],3,FALSE)</f>
        <v>4</v>
      </c>
      <c r="E2001" s="114">
        <f>VLOOKUP(A2001,DBMS_TYPE_SIZES[],4,FALSE)</f>
        <v>9</v>
      </c>
      <c r="F2001" t="s">
        <v>202</v>
      </c>
      <c r="G2001" t="s">
        <v>808</v>
      </c>
      <c r="H2001" t="s">
        <v>20</v>
      </c>
      <c r="I2001">
        <v>10</v>
      </c>
      <c r="J2001">
        <v>4</v>
      </c>
    </row>
    <row r="2002" spans="1:10">
      <c r="A2002" s="112" t="str">
        <f>COL_SIZES[[#This Row],[datatype]]&amp;"_"&amp;COL_SIZES[[#This Row],[column_prec]]&amp;"_"&amp;COL_SIZES[[#This Row],[col_len]]</f>
        <v>datetime_23_8</v>
      </c>
      <c r="B20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02" s="113">
        <f>VLOOKUP(A2002,DBMS_TYPE_SIZES[],2,FALSE)</f>
        <v>7</v>
      </c>
      <c r="D2002" s="113">
        <f>VLOOKUP(A2002,DBMS_TYPE_SIZES[],3,FALSE)</f>
        <v>8</v>
      </c>
      <c r="E2002" s="114">
        <f>VLOOKUP(A2002,DBMS_TYPE_SIZES[],4,FALSE)</f>
        <v>10</v>
      </c>
      <c r="F2002" t="s">
        <v>202</v>
      </c>
      <c r="G2002" t="s">
        <v>809</v>
      </c>
      <c r="H2002" t="s">
        <v>22</v>
      </c>
      <c r="I2002">
        <v>23</v>
      </c>
      <c r="J2002">
        <v>8</v>
      </c>
    </row>
    <row r="2003" spans="1:10">
      <c r="A2003" s="112" t="str">
        <f>COL_SIZES[[#This Row],[datatype]]&amp;"_"&amp;COL_SIZES[[#This Row],[column_prec]]&amp;"_"&amp;COL_SIZES[[#This Row],[col_len]]</f>
        <v>bigint_19_8</v>
      </c>
      <c r="B200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03" s="113">
        <f>VLOOKUP(A2003,DBMS_TYPE_SIZES[],2,FALSE)</f>
        <v>9</v>
      </c>
      <c r="D2003" s="113">
        <f>VLOOKUP(A2003,DBMS_TYPE_SIZES[],3,FALSE)</f>
        <v>8</v>
      </c>
      <c r="E2003" s="114">
        <f>VLOOKUP(A2003,DBMS_TYPE_SIZES[],4,FALSE)</f>
        <v>9</v>
      </c>
      <c r="F2003" t="s">
        <v>202</v>
      </c>
      <c r="G2003" t="s">
        <v>124</v>
      </c>
      <c r="H2003" t="s">
        <v>19</v>
      </c>
      <c r="I2003">
        <v>19</v>
      </c>
      <c r="J2003">
        <v>8</v>
      </c>
    </row>
    <row r="2004" spans="1:10">
      <c r="A2004" s="112" t="str">
        <f>COL_SIZES[[#This Row],[datatype]]&amp;"_"&amp;COL_SIZES[[#This Row],[column_prec]]&amp;"_"&amp;COL_SIZES[[#This Row],[col_len]]</f>
        <v>int_10_4</v>
      </c>
      <c r="B20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04" s="113">
        <f>VLOOKUP(A2004,DBMS_TYPE_SIZES[],2,FALSE)</f>
        <v>9</v>
      </c>
      <c r="D2004" s="113">
        <f>VLOOKUP(A2004,DBMS_TYPE_SIZES[],3,FALSE)</f>
        <v>4</v>
      </c>
      <c r="E2004" s="114">
        <f>VLOOKUP(A2004,DBMS_TYPE_SIZES[],4,FALSE)</f>
        <v>9</v>
      </c>
      <c r="F2004" t="s">
        <v>202</v>
      </c>
      <c r="G2004" t="s">
        <v>102</v>
      </c>
      <c r="H2004" t="s">
        <v>20</v>
      </c>
      <c r="I2004">
        <v>10</v>
      </c>
      <c r="J2004">
        <v>4</v>
      </c>
    </row>
    <row r="2005" spans="1:10">
      <c r="A2005" s="112" t="str">
        <f>COL_SIZES[[#This Row],[datatype]]&amp;"_"&amp;COL_SIZES[[#This Row],[column_prec]]&amp;"_"&amp;COL_SIZES[[#This Row],[col_len]]</f>
        <v>datetime_23_8</v>
      </c>
      <c r="B20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05" s="113">
        <f>VLOOKUP(A2005,DBMS_TYPE_SIZES[],2,FALSE)</f>
        <v>7</v>
      </c>
      <c r="D2005" s="113">
        <f>VLOOKUP(A2005,DBMS_TYPE_SIZES[],3,FALSE)</f>
        <v>8</v>
      </c>
      <c r="E2005" s="114">
        <f>VLOOKUP(A2005,DBMS_TYPE_SIZES[],4,FALSE)</f>
        <v>10</v>
      </c>
      <c r="F2005" t="s">
        <v>202</v>
      </c>
      <c r="G2005" t="s">
        <v>825</v>
      </c>
      <c r="H2005" t="s">
        <v>22</v>
      </c>
      <c r="I2005">
        <v>23</v>
      </c>
      <c r="J2005">
        <v>8</v>
      </c>
    </row>
    <row r="2006" spans="1:10">
      <c r="A2006" s="112" t="str">
        <f>COL_SIZES[[#This Row],[datatype]]&amp;"_"&amp;COL_SIZES[[#This Row],[column_prec]]&amp;"_"&amp;COL_SIZES[[#This Row],[col_len]]</f>
        <v>int_10_4</v>
      </c>
      <c r="B20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06" s="113">
        <f>VLOOKUP(A2006,DBMS_TYPE_SIZES[],2,FALSE)</f>
        <v>9</v>
      </c>
      <c r="D2006" s="113">
        <f>VLOOKUP(A2006,DBMS_TYPE_SIZES[],3,FALSE)</f>
        <v>4</v>
      </c>
      <c r="E2006" s="114">
        <f>VLOOKUP(A2006,DBMS_TYPE_SIZES[],4,FALSE)</f>
        <v>9</v>
      </c>
      <c r="F2006" t="s">
        <v>202</v>
      </c>
      <c r="G2006" t="s">
        <v>826</v>
      </c>
      <c r="H2006" t="s">
        <v>20</v>
      </c>
      <c r="I2006">
        <v>10</v>
      </c>
      <c r="J2006">
        <v>4</v>
      </c>
    </row>
    <row r="2007" spans="1:10">
      <c r="A2007" s="112" t="str">
        <f>COL_SIZES[[#This Row],[datatype]]&amp;"_"&amp;COL_SIZES[[#This Row],[column_prec]]&amp;"_"&amp;COL_SIZES[[#This Row],[col_len]]</f>
        <v>int_10_4</v>
      </c>
      <c r="B20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07" s="113">
        <f>VLOOKUP(A2007,DBMS_TYPE_SIZES[],2,FALSE)</f>
        <v>9</v>
      </c>
      <c r="D2007" s="113">
        <f>VLOOKUP(A2007,DBMS_TYPE_SIZES[],3,FALSE)</f>
        <v>4</v>
      </c>
      <c r="E2007" s="114">
        <f>VLOOKUP(A2007,DBMS_TYPE_SIZES[],4,FALSE)</f>
        <v>9</v>
      </c>
      <c r="F2007" t="s">
        <v>202</v>
      </c>
      <c r="G2007" t="s">
        <v>827</v>
      </c>
      <c r="H2007" t="s">
        <v>20</v>
      </c>
      <c r="I2007">
        <v>10</v>
      </c>
      <c r="J2007">
        <v>4</v>
      </c>
    </row>
    <row r="2008" spans="1:10">
      <c r="A2008" s="112" t="str">
        <f>COL_SIZES[[#This Row],[datatype]]&amp;"_"&amp;COL_SIZES[[#This Row],[column_prec]]&amp;"_"&amp;COL_SIZES[[#This Row],[col_len]]</f>
        <v>varchar_0_255</v>
      </c>
      <c r="B200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08" s="113">
        <f>VLOOKUP(A2008,DBMS_TYPE_SIZES[],2,FALSE)</f>
        <v>255</v>
      </c>
      <c r="D2008" s="113">
        <f>VLOOKUP(A2008,DBMS_TYPE_SIZES[],3,FALSE)</f>
        <v>255</v>
      </c>
      <c r="E2008" s="114">
        <f>VLOOKUP(A2008,DBMS_TYPE_SIZES[],4,FALSE)</f>
        <v>257</v>
      </c>
      <c r="F2008" t="s">
        <v>202</v>
      </c>
      <c r="G2008" t="s">
        <v>931</v>
      </c>
      <c r="H2008" t="s">
        <v>92</v>
      </c>
      <c r="I2008">
        <v>0</v>
      </c>
      <c r="J2008">
        <v>255</v>
      </c>
    </row>
    <row r="2009" spans="1:10">
      <c r="A2009" s="112" t="str">
        <f>COL_SIZES[[#This Row],[datatype]]&amp;"_"&amp;COL_SIZES[[#This Row],[column_prec]]&amp;"_"&amp;COL_SIZES[[#This Row],[col_len]]</f>
        <v>varchar_0_255</v>
      </c>
      <c r="B200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09" s="113">
        <f>VLOOKUP(A2009,DBMS_TYPE_SIZES[],2,FALSE)</f>
        <v>255</v>
      </c>
      <c r="D2009" s="113">
        <f>VLOOKUP(A2009,DBMS_TYPE_SIZES[],3,FALSE)</f>
        <v>255</v>
      </c>
      <c r="E2009" s="114">
        <f>VLOOKUP(A2009,DBMS_TYPE_SIZES[],4,FALSE)</f>
        <v>257</v>
      </c>
      <c r="F2009" t="s">
        <v>202</v>
      </c>
      <c r="G2009" t="s">
        <v>960</v>
      </c>
      <c r="H2009" t="s">
        <v>92</v>
      </c>
      <c r="I2009">
        <v>0</v>
      </c>
      <c r="J2009">
        <v>255</v>
      </c>
    </row>
    <row r="2010" spans="1:10">
      <c r="A2010" s="112" t="str">
        <f>COL_SIZES[[#This Row],[datatype]]&amp;"_"&amp;COL_SIZES[[#This Row],[column_prec]]&amp;"_"&amp;COL_SIZES[[#This Row],[col_len]]</f>
        <v>int_10_4</v>
      </c>
      <c r="B20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0" s="113">
        <f>VLOOKUP(A2010,DBMS_TYPE_SIZES[],2,FALSE)</f>
        <v>9</v>
      </c>
      <c r="D2010" s="113">
        <f>VLOOKUP(A2010,DBMS_TYPE_SIZES[],3,FALSE)</f>
        <v>4</v>
      </c>
      <c r="E2010" s="114">
        <f>VLOOKUP(A2010,DBMS_TYPE_SIZES[],4,FALSE)</f>
        <v>9</v>
      </c>
      <c r="F2010" t="s">
        <v>202</v>
      </c>
      <c r="G2010" t="s">
        <v>812</v>
      </c>
      <c r="H2010" t="s">
        <v>20</v>
      </c>
      <c r="I2010">
        <v>10</v>
      </c>
      <c r="J2010">
        <v>4</v>
      </c>
    </row>
    <row r="2011" spans="1:10">
      <c r="A2011" s="112" t="str">
        <f>COL_SIZES[[#This Row],[datatype]]&amp;"_"&amp;COL_SIZES[[#This Row],[column_prec]]&amp;"_"&amp;COL_SIZES[[#This Row],[col_len]]</f>
        <v>int_10_4</v>
      </c>
      <c r="B20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1" s="113">
        <f>VLOOKUP(A2011,DBMS_TYPE_SIZES[],2,FALSE)</f>
        <v>9</v>
      </c>
      <c r="D2011" s="113">
        <f>VLOOKUP(A2011,DBMS_TYPE_SIZES[],3,FALSE)</f>
        <v>4</v>
      </c>
      <c r="E2011" s="114">
        <f>VLOOKUP(A2011,DBMS_TYPE_SIZES[],4,FALSE)</f>
        <v>9</v>
      </c>
      <c r="F2011" t="s">
        <v>202</v>
      </c>
      <c r="G2011" t="s">
        <v>217</v>
      </c>
      <c r="H2011" t="s">
        <v>20</v>
      </c>
      <c r="I2011">
        <v>10</v>
      </c>
      <c r="J2011">
        <v>4</v>
      </c>
    </row>
    <row r="2012" spans="1:10">
      <c r="A2012" s="112" t="str">
        <f>COL_SIZES[[#This Row],[datatype]]&amp;"_"&amp;COL_SIZES[[#This Row],[column_prec]]&amp;"_"&amp;COL_SIZES[[#This Row],[col_len]]</f>
        <v>int_10_4</v>
      </c>
      <c r="B20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2" s="113">
        <f>VLOOKUP(A2012,DBMS_TYPE_SIZES[],2,FALSE)</f>
        <v>9</v>
      </c>
      <c r="D2012" s="113">
        <f>VLOOKUP(A2012,DBMS_TYPE_SIZES[],3,FALSE)</f>
        <v>4</v>
      </c>
      <c r="E2012" s="114">
        <f>VLOOKUP(A2012,DBMS_TYPE_SIZES[],4,FALSE)</f>
        <v>9</v>
      </c>
      <c r="F2012" t="s">
        <v>202</v>
      </c>
      <c r="G2012" t="s">
        <v>815</v>
      </c>
      <c r="H2012" t="s">
        <v>20</v>
      </c>
      <c r="I2012">
        <v>10</v>
      </c>
      <c r="J2012">
        <v>4</v>
      </c>
    </row>
    <row r="2013" spans="1:10">
      <c r="A2013" s="112" t="str">
        <f>COL_SIZES[[#This Row],[datatype]]&amp;"_"&amp;COL_SIZES[[#This Row],[column_prec]]&amp;"_"&amp;COL_SIZES[[#This Row],[col_len]]</f>
        <v>int_10_4</v>
      </c>
      <c r="B20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3" s="113">
        <f>VLOOKUP(A2013,DBMS_TYPE_SIZES[],2,FALSE)</f>
        <v>9</v>
      </c>
      <c r="D2013" s="113">
        <f>VLOOKUP(A2013,DBMS_TYPE_SIZES[],3,FALSE)</f>
        <v>4</v>
      </c>
      <c r="E2013" s="114">
        <f>VLOOKUP(A2013,DBMS_TYPE_SIZES[],4,FALSE)</f>
        <v>9</v>
      </c>
      <c r="F2013" t="s">
        <v>202</v>
      </c>
      <c r="G2013" t="s">
        <v>252</v>
      </c>
      <c r="H2013" t="s">
        <v>20</v>
      </c>
      <c r="I2013">
        <v>10</v>
      </c>
      <c r="J2013">
        <v>4</v>
      </c>
    </row>
    <row r="2014" spans="1:10">
      <c r="A2014" s="112" t="str">
        <f>COL_SIZES[[#This Row],[datatype]]&amp;"_"&amp;COL_SIZES[[#This Row],[column_prec]]&amp;"_"&amp;COL_SIZES[[#This Row],[col_len]]</f>
        <v>int_10_4</v>
      </c>
      <c r="B20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4" s="113">
        <f>VLOOKUP(A2014,DBMS_TYPE_SIZES[],2,FALSE)</f>
        <v>9</v>
      </c>
      <c r="D2014" s="113">
        <f>VLOOKUP(A2014,DBMS_TYPE_SIZES[],3,FALSE)</f>
        <v>4</v>
      </c>
      <c r="E2014" s="114">
        <f>VLOOKUP(A2014,DBMS_TYPE_SIZES[],4,FALSE)</f>
        <v>9</v>
      </c>
      <c r="F2014" t="s">
        <v>202</v>
      </c>
      <c r="G2014" t="s">
        <v>164</v>
      </c>
      <c r="H2014" t="s">
        <v>20</v>
      </c>
      <c r="I2014">
        <v>10</v>
      </c>
      <c r="J2014">
        <v>4</v>
      </c>
    </row>
    <row r="2015" spans="1:10">
      <c r="A2015" s="112" t="str">
        <f>COL_SIZES[[#This Row],[datatype]]&amp;"_"&amp;COL_SIZES[[#This Row],[column_prec]]&amp;"_"&amp;COL_SIZES[[#This Row],[col_len]]</f>
        <v>int_10_4</v>
      </c>
      <c r="B20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5" s="113">
        <f>VLOOKUP(A2015,DBMS_TYPE_SIZES[],2,FALSE)</f>
        <v>9</v>
      </c>
      <c r="D2015" s="113">
        <f>VLOOKUP(A2015,DBMS_TYPE_SIZES[],3,FALSE)</f>
        <v>4</v>
      </c>
      <c r="E2015" s="114">
        <f>VLOOKUP(A2015,DBMS_TYPE_SIZES[],4,FALSE)</f>
        <v>9</v>
      </c>
      <c r="F2015" t="s">
        <v>203</v>
      </c>
      <c r="G2015" t="s">
        <v>156</v>
      </c>
      <c r="H2015" t="s">
        <v>20</v>
      </c>
      <c r="I2015">
        <v>10</v>
      </c>
      <c r="J2015">
        <v>4</v>
      </c>
    </row>
    <row r="2016" spans="1:10">
      <c r="A2016" s="112" t="str">
        <f>COL_SIZES[[#This Row],[datatype]]&amp;"_"&amp;COL_SIZES[[#This Row],[column_prec]]&amp;"_"&amp;COL_SIZES[[#This Row],[col_len]]</f>
        <v>datetime_23_8</v>
      </c>
      <c r="B20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16" s="113">
        <f>VLOOKUP(A2016,DBMS_TYPE_SIZES[],2,FALSE)</f>
        <v>7</v>
      </c>
      <c r="D2016" s="113">
        <f>VLOOKUP(A2016,DBMS_TYPE_SIZES[],3,FALSE)</f>
        <v>8</v>
      </c>
      <c r="E2016" s="114">
        <f>VLOOKUP(A2016,DBMS_TYPE_SIZES[],4,FALSE)</f>
        <v>10</v>
      </c>
      <c r="F2016" t="s">
        <v>203</v>
      </c>
      <c r="G2016" t="s">
        <v>679</v>
      </c>
      <c r="H2016" t="s">
        <v>22</v>
      </c>
      <c r="I2016">
        <v>23</v>
      </c>
      <c r="J2016">
        <v>8</v>
      </c>
    </row>
    <row r="2017" spans="1:10">
      <c r="A2017" s="112" t="str">
        <f>COL_SIZES[[#This Row],[datatype]]&amp;"_"&amp;COL_SIZES[[#This Row],[column_prec]]&amp;"_"&amp;COL_SIZES[[#This Row],[col_len]]</f>
        <v>int_10_4</v>
      </c>
      <c r="B20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7" s="113">
        <f>VLOOKUP(A2017,DBMS_TYPE_SIZES[],2,FALSE)</f>
        <v>9</v>
      </c>
      <c r="D2017" s="113">
        <f>VLOOKUP(A2017,DBMS_TYPE_SIZES[],3,FALSE)</f>
        <v>4</v>
      </c>
      <c r="E2017" s="114">
        <f>VLOOKUP(A2017,DBMS_TYPE_SIZES[],4,FALSE)</f>
        <v>9</v>
      </c>
      <c r="F2017" t="s">
        <v>203</v>
      </c>
      <c r="G2017" t="s">
        <v>802</v>
      </c>
      <c r="H2017" t="s">
        <v>20</v>
      </c>
      <c r="I2017">
        <v>10</v>
      </c>
      <c r="J2017">
        <v>4</v>
      </c>
    </row>
    <row r="2018" spans="1:10">
      <c r="A2018" s="112" t="str">
        <f>COL_SIZES[[#This Row],[datatype]]&amp;"_"&amp;COL_SIZES[[#This Row],[column_prec]]&amp;"_"&amp;COL_SIZES[[#This Row],[col_len]]</f>
        <v>int_10_4</v>
      </c>
      <c r="B20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8" s="113">
        <f>VLOOKUP(A2018,DBMS_TYPE_SIZES[],2,FALSE)</f>
        <v>9</v>
      </c>
      <c r="D2018" s="113">
        <f>VLOOKUP(A2018,DBMS_TYPE_SIZES[],3,FALSE)</f>
        <v>4</v>
      </c>
      <c r="E2018" s="114">
        <f>VLOOKUP(A2018,DBMS_TYPE_SIZES[],4,FALSE)</f>
        <v>9</v>
      </c>
      <c r="F2018" t="s">
        <v>203</v>
      </c>
      <c r="G2018" t="s">
        <v>154</v>
      </c>
      <c r="H2018" t="s">
        <v>20</v>
      </c>
      <c r="I2018">
        <v>10</v>
      </c>
      <c r="J2018">
        <v>4</v>
      </c>
    </row>
    <row r="2019" spans="1:10">
      <c r="A2019" s="112" t="str">
        <f>COL_SIZES[[#This Row],[datatype]]&amp;"_"&amp;COL_SIZES[[#This Row],[column_prec]]&amp;"_"&amp;COL_SIZES[[#This Row],[col_len]]</f>
        <v>int_10_4</v>
      </c>
      <c r="B20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19" s="113">
        <f>VLOOKUP(A2019,DBMS_TYPE_SIZES[],2,FALSE)</f>
        <v>9</v>
      </c>
      <c r="D2019" s="113">
        <f>VLOOKUP(A2019,DBMS_TYPE_SIZES[],3,FALSE)</f>
        <v>4</v>
      </c>
      <c r="E2019" s="114">
        <f>VLOOKUP(A2019,DBMS_TYPE_SIZES[],4,FALSE)</f>
        <v>9</v>
      </c>
      <c r="F2019" t="s">
        <v>203</v>
      </c>
      <c r="G2019" t="s">
        <v>89</v>
      </c>
      <c r="H2019" t="s">
        <v>20</v>
      </c>
      <c r="I2019">
        <v>10</v>
      </c>
      <c r="J2019">
        <v>4</v>
      </c>
    </row>
    <row r="2020" spans="1:10">
      <c r="A2020" s="112" t="str">
        <f>COL_SIZES[[#This Row],[datatype]]&amp;"_"&amp;COL_SIZES[[#This Row],[column_prec]]&amp;"_"&amp;COL_SIZES[[#This Row],[col_len]]</f>
        <v>datetime_23_8</v>
      </c>
      <c r="B202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20" s="113">
        <f>VLOOKUP(A2020,DBMS_TYPE_SIZES[],2,FALSE)</f>
        <v>7</v>
      </c>
      <c r="D2020" s="113">
        <f>VLOOKUP(A2020,DBMS_TYPE_SIZES[],3,FALSE)</f>
        <v>8</v>
      </c>
      <c r="E2020" s="114">
        <f>VLOOKUP(A2020,DBMS_TYPE_SIZES[],4,FALSE)</f>
        <v>10</v>
      </c>
      <c r="F2020" t="s">
        <v>203</v>
      </c>
      <c r="G2020" t="s">
        <v>928</v>
      </c>
      <c r="H2020" t="s">
        <v>22</v>
      </c>
      <c r="I2020">
        <v>23</v>
      </c>
      <c r="J2020">
        <v>8</v>
      </c>
    </row>
    <row r="2021" spans="1:10">
      <c r="A2021" s="112" t="str">
        <f>COL_SIZES[[#This Row],[datatype]]&amp;"_"&amp;COL_SIZES[[#This Row],[column_prec]]&amp;"_"&amp;COL_SIZES[[#This Row],[col_len]]</f>
        <v>int_10_4</v>
      </c>
      <c r="B20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1" s="113">
        <f>VLOOKUP(A2021,DBMS_TYPE_SIZES[],2,FALSE)</f>
        <v>9</v>
      </c>
      <c r="D2021" s="113">
        <f>VLOOKUP(A2021,DBMS_TYPE_SIZES[],3,FALSE)</f>
        <v>4</v>
      </c>
      <c r="E2021" s="114">
        <f>VLOOKUP(A2021,DBMS_TYPE_SIZES[],4,FALSE)</f>
        <v>9</v>
      </c>
      <c r="F2021" t="s">
        <v>203</v>
      </c>
      <c r="G2021" t="s">
        <v>929</v>
      </c>
      <c r="H2021" t="s">
        <v>20</v>
      </c>
      <c r="I2021">
        <v>10</v>
      </c>
      <c r="J2021">
        <v>4</v>
      </c>
    </row>
    <row r="2022" spans="1:10">
      <c r="A2022" s="112" t="str">
        <f>COL_SIZES[[#This Row],[datatype]]&amp;"_"&amp;COL_SIZES[[#This Row],[column_prec]]&amp;"_"&amp;COL_SIZES[[#This Row],[col_len]]</f>
        <v>int_10_4</v>
      </c>
      <c r="B20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2" s="113">
        <f>VLOOKUP(A2022,DBMS_TYPE_SIZES[],2,FALSE)</f>
        <v>9</v>
      </c>
      <c r="D2022" s="113">
        <f>VLOOKUP(A2022,DBMS_TYPE_SIZES[],3,FALSE)</f>
        <v>4</v>
      </c>
      <c r="E2022" s="114">
        <f>VLOOKUP(A2022,DBMS_TYPE_SIZES[],4,FALSE)</f>
        <v>9</v>
      </c>
      <c r="F2022" t="s">
        <v>203</v>
      </c>
      <c r="G2022" t="s">
        <v>224</v>
      </c>
      <c r="H2022" t="s">
        <v>20</v>
      </c>
      <c r="I2022">
        <v>10</v>
      </c>
      <c r="J2022">
        <v>4</v>
      </c>
    </row>
    <row r="2023" spans="1:10">
      <c r="A2023" s="112" t="str">
        <f>COL_SIZES[[#This Row],[datatype]]&amp;"_"&amp;COL_SIZES[[#This Row],[column_prec]]&amp;"_"&amp;COL_SIZES[[#This Row],[col_len]]</f>
        <v>varchar_0_255</v>
      </c>
      <c r="B202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23" s="113">
        <f>VLOOKUP(A2023,DBMS_TYPE_SIZES[],2,FALSE)</f>
        <v>255</v>
      </c>
      <c r="D2023" s="113">
        <f>VLOOKUP(A2023,DBMS_TYPE_SIZES[],3,FALSE)</f>
        <v>255</v>
      </c>
      <c r="E2023" s="114">
        <f>VLOOKUP(A2023,DBMS_TYPE_SIZES[],4,FALSE)</f>
        <v>257</v>
      </c>
      <c r="F2023" t="s">
        <v>203</v>
      </c>
      <c r="G2023" t="s">
        <v>605</v>
      </c>
      <c r="H2023" t="s">
        <v>92</v>
      </c>
      <c r="I2023">
        <v>0</v>
      </c>
      <c r="J2023">
        <v>255</v>
      </c>
    </row>
    <row r="2024" spans="1:10">
      <c r="A2024" s="112" t="str">
        <f>COL_SIZES[[#This Row],[datatype]]&amp;"_"&amp;COL_SIZES[[#This Row],[column_prec]]&amp;"_"&amp;COL_SIZES[[#This Row],[col_len]]</f>
        <v>int_10_4</v>
      </c>
      <c r="B20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4" s="113">
        <f>VLOOKUP(A2024,DBMS_TYPE_SIZES[],2,FALSE)</f>
        <v>9</v>
      </c>
      <c r="D2024" s="113">
        <f>VLOOKUP(A2024,DBMS_TYPE_SIZES[],3,FALSE)</f>
        <v>4</v>
      </c>
      <c r="E2024" s="114">
        <f>VLOOKUP(A2024,DBMS_TYPE_SIZES[],4,FALSE)</f>
        <v>9</v>
      </c>
      <c r="F2024" t="s">
        <v>203</v>
      </c>
      <c r="G2024" t="s">
        <v>930</v>
      </c>
      <c r="H2024" t="s">
        <v>20</v>
      </c>
      <c r="I2024">
        <v>10</v>
      </c>
      <c r="J2024">
        <v>4</v>
      </c>
    </row>
    <row r="2025" spans="1:10">
      <c r="A2025" s="112" t="str">
        <f>COL_SIZES[[#This Row],[datatype]]&amp;"_"&amp;COL_SIZES[[#This Row],[column_prec]]&amp;"_"&amp;COL_SIZES[[#This Row],[col_len]]</f>
        <v>int_10_4</v>
      </c>
      <c r="B20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5" s="113">
        <f>VLOOKUP(A2025,DBMS_TYPE_SIZES[],2,FALSE)</f>
        <v>9</v>
      </c>
      <c r="D2025" s="113">
        <f>VLOOKUP(A2025,DBMS_TYPE_SIZES[],3,FALSE)</f>
        <v>4</v>
      </c>
      <c r="E2025" s="114">
        <f>VLOOKUP(A2025,DBMS_TYPE_SIZES[],4,FALSE)</f>
        <v>9</v>
      </c>
      <c r="F2025" t="s">
        <v>203</v>
      </c>
      <c r="G2025" t="s">
        <v>803</v>
      </c>
      <c r="H2025" t="s">
        <v>20</v>
      </c>
      <c r="I2025">
        <v>10</v>
      </c>
      <c r="J2025">
        <v>4</v>
      </c>
    </row>
    <row r="2026" spans="1:10">
      <c r="A2026" s="112" t="str">
        <f>COL_SIZES[[#This Row],[datatype]]&amp;"_"&amp;COL_SIZES[[#This Row],[column_prec]]&amp;"_"&amp;COL_SIZES[[#This Row],[col_len]]</f>
        <v>int_10_4</v>
      </c>
      <c r="B20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6" s="113">
        <f>VLOOKUP(A2026,DBMS_TYPE_SIZES[],2,FALSE)</f>
        <v>9</v>
      </c>
      <c r="D2026" s="113">
        <f>VLOOKUP(A2026,DBMS_TYPE_SIZES[],3,FALSE)</f>
        <v>4</v>
      </c>
      <c r="E2026" s="114">
        <f>VLOOKUP(A2026,DBMS_TYPE_SIZES[],4,FALSE)</f>
        <v>9</v>
      </c>
      <c r="F2026" t="s">
        <v>203</v>
      </c>
      <c r="G2026" t="s">
        <v>804</v>
      </c>
      <c r="H2026" t="s">
        <v>20</v>
      </c>
      <c r="I2026">
        <v>10</v>
      </c>
      <c r="J2026">
        <v>4</v>
      </c>
    </row>
    <row r="2027" spans="1:10">
      <c r="A2027" s="112" t="str">
        <f>COL_SIZES[[#This Row],[datatype]]&amp;"_"&amp;COL_SIZES[[#This Row],[column_prec]]&amp;"_"&amp;COL_SIZES[[#This Row],[col_len]]</f>
        <v>int_10_4</v>
      </c>
      <c r="B20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27" s="113">
        <f>VLOOKUP(A2027,DBMS_TYPE_SIZES[],2,FALSE)</f>
        <v>9</v>
      </c>
      <c r="D2027" s="113">
        <f>VLOOKUP(A2027,DBMS_TYPE_SIZES[],3,FALSE)</f>
        <v>4</v>
      </c>
      <c r="E2027" s="114">
        <f>VLOOKUP(A2027,DBMS_TYPE_SIZES[],4,FALSE)</f>
        <v>9</v>
      </c>
      <c r="F2027" t="s">
        <v>203</v>
      </c>
      <c r="G2027" t="s">
        <v>152</v>
      </c>
      <c r="H2027" t="s">
        <v>20</v>
      </c>
      <c r="I2027">
        <v>10</v>
      </c>
      <c r="J2027">
        <v>4</v>
      </c>
    </row>
    <row r="2028" spans="1:10">
      <c r="A2028" s="112" t="str">
        <f>COL_SIZES[[#This Row],[datatype]]&amp;"_"&amp;COL_SIZES[[#This Row],[column_prec]]&amp;"_"&amp;COL_SIZES[[#This Row],[col_len]]</f>
        <v>varchar_0_255</v>
      </c>
      <c r="B20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28" s="113">
        <f>VLOOKUP(A2028,DBMS_TYPE_SIZES[],2,FALSE)</f>
        <v>255</v>
      </c>
      <c r="D2028" s="113">
        <f>VLOOKUP(A2028,DBMS_TYPE_SIZES[],3,FALSE)</f>
        <v>255</v>
      </c>
      <c r="E2028" s="114">
        <f>VLOOKUP(A2028,DBMS_TYPE_SIZES[],4,FALSE)</f>
        <v>257</v>
      </c>
      <c r="F2028" t="s">
        <v>203</v>
      </c>
      <c r="G2028" t="s">
        <v>805</v>
      </c>
      <c r="H2028" t="s">
        <v>92</v>
      </c>
      <c r="I2028">
        <v>0</v>
      </c>
      <c r="J2028">
        <v>255</v>
      </c>
    </row>
    <row r="2029" spans="1:10">
      <c r="A2029" s="112" t="str">
        <f>COL_SIZES[[#This Row],[datatype]]&amp;"_"&amp;COL_SIZES[[#This Row],[column_prec]]&amp;"_"&amp;COL_SIZES[[#This Row],[col_len]]</f>
        <v>varchar_0_255</v>
      </c>
      <c r="B20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29" s="113">
        <f>VLOOKUP(A2029,DBMS_TYPE_SIZES[],2,FALSE)</f>
        <v>255</v>
      </c>
      <c r="D2029" s="113">
        <f>VLOOKUP(A2029,DBMS_TYPE_SIZES[],3,FALSE)</f>
        <v>255</v>
      </c>
      <c r="E2029" s="114">
        <f>VLOOKUP(A2029,DBMS_TYPE_SIZES[],4,FALSE)</f>
        <v>257</v>
      </c>
      <c r="F2029" t="s">
        <v>203</v>
      </c>
      <c r="G2029" t="s">
        <v>806</v>
      </c>
      <c r="H2029" t="s">
        <v>92</v>
      </c>
      <c r="I2029">
        <v>0</v>
      </c>
      <c r="J2029">
        <v>255</v>
      </c>
    </row>
    <row r="2030" spans="1:10">
      <c r="A2030" s="112" t="str">
        <f>COL_SIZES[[#This Row],[datatype]]&amp;"_"&amp;COL_SIZES[[#This Row],[column_prec]]&amp;"_"&amp;COL_SIZES[[#This Row],[col_len]]</f>
        <v>int_10_4</v>
      </c>
      <c r="B20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0" s="113">
        <f>VLOOKUP(A2030,DBMS_TYPE_SIZES[],2,FALSE)</f>
        <v>9</v>
      </c>
      <c r="D2030" s="113">
        <f>VLOOKUP(A2030,DBMS_TYPE_SIZES[],3,FALSE)</f>
        <v>4</v>
      </c>
      <c r="E2030" s="114">
        <f>VLOOKUP(A2030,DBMS_TYPE_SIZES[],4,FALSE)</f>
        <v>9</v>
      </c>
      <c r="F2030" t="s">
        <v>203</v>
      </c>
      <c r="G2030" t="s">
        <v>807</v>
      </c>
      <c r="H2030" t="s">
        <v>20</v>
      </c>
      <c r="I2030">
        <v>10</v>
      </c>
      <c r="J2030">
        <v>4</v>
      </c>
    </row>
    <row r="2031" spans="1:10">
      <c r="A2031" s="112" t="str">
        <f>COL_SIZES[[#This Row],[datatype]]&amp;"_"&amp;COL_SIZES[[#This Row],[column_prec]]&amp;"_"&amp;COL_SIZES[[#This Row],[col_len]]</f>
        <v>bigint_19_8</v>
      </c>
      <c r="B20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31" s="113">
        <f>VLOOKUP(A2031,DBMS_TYPE_SIZES[],2,FALSE)</f>
        <v>9</v>
      </c>
      <c r="D2031" s="113">
        <f>VLOOKUP(A2031,DBMS_TYPE_SIZES[],3,FALSE)</f>
        <v>8</v>
      </c>
      <c r="E2031" s="114">
        <f>VLOOKUP(A2031,DBMS_TYPE_SIZES[],4,FALSE)</f>
        <v>9</v>
      </c>
      <c r="F2031" t="s">
        <v>203</v>
      </c>
      <c r="G2031" t="s">
        <v>122</v>
      </c>
      <c r="H2031" t="s">
        <v>19</v>
      </c>
      <c r="I2031">
        <v>19</v>
      </c>
      <c r="J2031">
        <v>8</v>
      </c>
    </row>
    <row r="2032" spans="1:10">
      <c r="A2032" s="112" t="str">
        <f>COL_SIZES[[#This Row],[datatype]]&amp;"_"&amp;COL_SIZES[[#This Row],[column_prec]]&amp;"_"&amp;COL_SIZES[[#This Row],[col_len]]</f>
        <v>int_10_4</v>
      </c>
      <c r="B20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2" s="113">
        <f>VLOOKUP(A2032,DBMS_TYPE_SIZES[],2,FALSE)</f>
        <v>9</v>
      </c>
      <c r="D2032" s="113">
        <f>VLOOKUP(A2032,DBMS_TYPE_SIZES[],3,FALSE)</f>
        <v>4</v>
      </c>
      <c r="E2032" s="114">
        <f>VLOOKUP(A2032,DBMS_TYPE_SIZES[],4,FALSE)</f>
        <v>9</v>
      </c>
      <c r="F2032" t="s">
        <v>203</v>
      </c>
      <c r="G2032" t="s">
        <v>123</v>
      </c>
      <c r="H2032" t="s">
        <v>20</v>
      </c>
      <c r="I2032">
        <v>10</v>
      </c>
      <c r="J2032">
        <v>4</v>
      </c>
    </row>
    <row r="2033" spans="1:10">
      <c r="A2033" s="112" t="str">
        <f>COL_SIZES[[#This Row],[datatype]]&amp;"_"&amp;COL_SIZES[[#This Row],[column_prec]]&amp;"_"&amp;COL_SIZES[[#This Row],[col_len]]</f>
        <v>int_10_4</v>
      </c>
      <c r="B20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3" s="113">
        <f>VLOOKUP(A2033,DBMS_TYPE_SIZES[],2,FALSE)</f>
        <v>9</v>
      </c>
      <c r="D2033" s="113">
        <f>VLOOKUP(A2033,DBMS_TYPE_SIZES[],3,FALSE)</f>
        <v>4</v>
      </c>
      <c r="E2033" s="114">
        <f>VLOOKUP(A2033,DBMS_TYPE_SIZES[],4,FALSE)</f>
        <v>9</v>
      </c>
      <c r="F2033" t="s">
        <v>203</v>
      </c>
      <c r="G2033" t="s">
        <v>808</v>
      </c>
      <c r="H2033" t="s">
        <v>20</v>
      </c>
      <c r="I2033">
        <v>10</v>
      </c>
      <c r="J2033">
        <v>4</v>
      </c>
    </row>
    <row r="2034" spans="1:10">
      <c r="A2034" s="112" t="str">
        <f>COL_SIZES[[#This Row],[datatype]]&amp;"_"&amp;COL_SIZES[[#This Row],[column_prec]]&amp;"_"&amp;COL_SIZES[[#This Row],[col_len]]</f>
        <v>datetime_23_8</v>
      </c>
      <c r="B203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34" s="113">
        <f>VLOOKUP(A2034,DBMS_TYPE_SIZES[],2,FALSE)</f>
        <v>7</v>
      </c>
      <c r="D2034" s="113">
        <f>VLOOKUP(A2034,DBMS_TYPE_SIZES[],3,FALSE)</f>
        <v>8</v>
      </c>
      <c r="E2034" s="114">
        <f>VLOOKUP(A2034,DBMS_TYPE_SIZES[],4,FALSE)</f>
        <v>10</v>
      </c>
      <c r="F2034" t="s">
        <v>203</v>
      </c>
      <c r="G2034" t="s">
        <v>809</v>
      </c>
      <c r="H2034" t="s">
        <v>22</v>
      </c>
      <c r="I2034">
        <v>23</v>
      </c>
      <c r="J2034">
        <v>8</v>
      </c>
    </row>
    <row r="2035" spans="1:10">
      <c r="A2035" s="112" t="str">
        <f>COL_SIZES[[#This Row],[datatype]]&amp;"_"&amp;COL_SIZES[[#This Row],[column_prec]]&amp;"_"&amp;COL_SIZES[[#This Row],[col_len]]</f>
        <v>bigint_19_8</v>
      </c>
      <c r="B20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35" s="113">
        <f>VLOOKUP(A2035,DBMS_TYPE_SIZES[],2,FALSE)</f>
        <v>9</v>
      </c>
      <c r="D2035" s="113">
        <f>VLOOKUP(A2035,DBMS_TYPE_SIZES[],3,FALSE)</f>
        <v>8</v>
      </c>
      <c r="E2035" s="114">
        <f>VLOOKUP(A2035,DBMS_TYPE_SIZES[],4,FALSE)</f>
        <v>9</v>
      </c>
      <c r="F2035" t="s">
        <v>203</v>
      </c>
      <c r="G2035" t="s">
        <v>124</v>
      </c>
      <c r="H2035" t="s">
        <v>19</v>
      </c>
      <c r="I2035">
        <v>19</v>
      </c>
      <c r="J2035">
        <v>8</v>
      </c>
    </row>
    <row r="2036" spans="1:10">
      <c r="A2036" s="112" t="str">
        <f>COL_SIZES[[#This Row],[datatype]]&amp;"_"&amp;COL_SIZES[[#This Row],[column_prec]]&amp;"_"&amp;COL_SIZES[[#This Row],[col_len]]</f>
        <v>int_10_4</v>
      </c>
      <c r="B20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6" s="113">
        <f>VLOOKUP(A2036,DBMS_TYPE_SIZES[],2,FALSE)</f>
        <v>9</v>
      </c>
      <c r="D2036" s="113">
        <f>VLOOKUP(A2036,DBMS_TYPE_SIZES[],3,FALSE)</f>
        <v>4</v>
      </c>
      <c r="E2036" s="114">
        <f>VLOOKUP(A2036,DBMS_TYPE_SIZES[],4,FALSE)</f>
        <v>9</v>
      </c>
      <c r="F2036" t="s">
        <v>203</v>
      </c>
      <c r="G2036" t="s">
        <v>102</v>
      </c>
      <c r="H2036" t="s">
        <v>20</v>
      </c>
      <c r="I2036">
        <v>10</v>
      </c>
      <c r="J2036">
        <v>4</v>
      </c>
    </row>
    <row r="2037" spans="1:10">
      <c r="A2037" s="112" t="str">
        <f>COL_SIZES[[#This Row],[datatype]]&amp;"_"&amp;COL_SIZES[[#This Row],[column_prec]]&amp;"_"&amp;COL_SIZES[[#This Row],[col_len]]</f>
        <v>datetime_23_8</v>
      </c>
      <c r="B203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37" s="113">
        <f>VLOOKUP(A2037,DBMS_TYPE_SIZES[],2,FALSE)</f>
        <v>7</v>
      </c>
      <c r="D2037" s="113">
        <f>VLOOKUP(A2037,DBMS_TYPE_SIZES[],3,FALSE)</f>
        <v>8</v>
      </c>
      <c r="E2037" s="114">
        <f>VLOOKUP(A2037,DBMS_TYPE_SIZES[],4,FALSE)</f>
        <v>10</v>
      </c>
      <c r="F2037" t="s">
        <v>203</v>
      </c>
      <c r="G2037" t="s">
        <v>825</v>
      </c>
      <c r="H2037" t="s">
        <v>22</v>
      </c>
      <c r="I2037">
        <v>23</v>
      </c>
      <c r="J2037">
        <v>8</v>
      </c>
    </row>
    <row r="2038" spans="1:10">
      <c r="A2038" s="112" t="str">
        <f>COL_SIZES[[#This Row],[datatype]]&amp;"_"&amp;COL_SIZES[[#This Row],[column_prec]]&amp;"_"&amp;COL_SIZES[[#This Row],[col_len]]</f>
        <v>int_10_4</v>
      </c>
      <c r="B20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8" s="113">
        <f>VLOOKUP(A2038,DBMS_TYPE_SIZES[],2,FALSE)</f>
        <v>9</v>
      </c>
      <c r="D2038" s="113">
        <f>VLOOKUP(A2038,DBMS_TYPE_SIZES[],3,FALSE)</f>
        <v>4</v>
      </c>
      <c r="E2038" s="114">
        <f>VLOOKUP(A2038,DBMS_TYPE_SIZES[],4,FALSE)</f>
        <v>9</v>
      </c>
      <c r="F2038" t="s">
        <v>203</v>
      </c>
      <c r="G2038" t="s">
        <v>826</v>
      </c>
      <c r="H2038" t="s">
        <v>20</v>
      </c>
      <c r="I2038">
        <v>10</v>
      </c>
      <c r="J2038">
        <v>4</v>
      </c>
    </row>
    <row r="2039" spans="1:10">
      <c r="A2039" s="112" t="str">
        <f>COL_SIZES[[#This Row],[datatype]]&amp;"_"&amp;COL_SIZES[[#This Row],[column_prec]]&amp;"_"&amp;COL_SIZES[[#This Row],[col_len]]</f>
        <v>int_10_4</v>
      </c>
      <c r="B20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39" s="113">
        <f>VLOOKUP(A2039,DBMS_TYPE_SIZES[],2,FALSE)</f>
        <v>9</v>
      </c>
      <c r="D2039" s="113">
        <f>VLOOKUP(A2039,DBMS_TYPE_SIZES[],3,FALSE)</f>
        <v>4</v>
      </c>
      <c r="E2039" s="114">
        <f>VLOOKUP(A2039,DBMS_TYPE_SIZES[],4,FALSE)</f>
        <v>9</v>
      </c>
      <c r="F2039" t="s">
        <v>203</v>
      </c>
      <c r="G2039" t="s">
        <v>827</v>
      </c>
      <c r="H2039" t="s">
        <v>20</v>
      </c>
      <c r="I2039">
        <v>10</v>
      </c>
      <c r="J2039">
        <v>4</v>
      </c>
    </row>
    <row r="2040" spans="1:10">
      <c r="A2040" s="112" t="str">
        <f>COL_SIZES[[#This Row],[datatype]]&amp;"_"&amp;COL_SIZES[[#This Row],[column_prec]]&amp;"_"&amp;COL_SIZES[[#This Row],[col_len]]</f>
        <v>varchar_0_255</v>
      </c>
      <c r="B20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40" s="113">
        <f>VLOOKUP(A2040,DBMS_TYPE_SIZES[],2,FALSE)</f>
        <v>255</v>
      </c>
      <c r="D2040" s="113">
        <f>VLOOKUP(A2040,DBMS_TYPE_SIZES[],3,FALSE)</f>
        <v>255</v>
      </c>
      <c r="E2040" s="114">
        <f>VLOOKUP(A2040,DBMS_TYPE_SIZES[],4,FALSE)</f>
        <v>257</v>
      </c>
      <c r="F2040" t="s">
        <v>203</v>
      </c>
      <c r="G2040" t="s">
        <v>931</v>
      </c>
      <c r="H2040" t="s">
        <v>92</v>
      </c>
      <c r="I2040">
        <v>0</v>
      </c>
      <c r="J2040">
        <v>255</v>
      </c>
    </row>
    <row r="2041" spans="1:10">
      <c r="A2041" s="112" t="str">
        <f>COL_SIZES[[#This Row],[datatype]]&amp;"_"&amp;COL_SIZES[[#This Row],[column_prec]]&amp;"_"&amp;COL_SIZES[[#This Row],[col_len]]</f>
        <v>int_10_4</v>
      </c>
      <c r="B20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1" s="113">
        <f>VLOOKUP(A2041,DBMS_TYPE_SIZES[],2,FALSE)</f>
        <v>9</v>
      </c>
      <c r="D2041" s="113">
        <f>VLOOKUP(A2041,DBMS_TYPE_SIZES[],3,FALSE)</f>
        <v>4</v>
      </c>
      <c r="E2041" s="114">
        <f>VLOOKUP(A2041,DBMS_TYPE_SIZES[],4,FALSE)</f>
        <v>9</v>
      </c>
      <c r="F2041" t="s">
        <v>203</v>
      </c>
      <c r="G2041" t="s">
        <v>812</v>
      </c>
      <c r="H2041" t="s">
        <v>20</v>
      </c>
      <c r="I2041">
        <v>10</v>
      </c>
      <c r="J2041">
        <v>4</v>
      </c>
    </row>
    <row r="2042" spans="1:10">
      <c r="A2042" s="112" t="str">
        <f>COL_SIZES[[#This Row],[datatype]]&amp;"_"&amp;COL_SIZES[[#This Row],[column_prec]]&amp;"_"&amp;COL_SIZES[[#This Row],[col_len]]</f>
        <v>int_10_4</v>
      </c>
      <c r="B20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2" s="113">
        <f>VLOOKUP(A2042,DBMS_TYPE_SIZES[],2,FALSE)</f>
        <v>9</v>
      </c>
      <c r="D2042" s="113">
        <f>VLOOKUP(A2042,DBMS_TYPE_SIZES[],3,FALSE)</f>
        <v>4</v>
      </c>
      <c r="E2042" s="114">
        <f>VLOOKUP(A2042,DBMS_TYPE_SIZES[],4,FALSE)</f>
        <v>9</v>
      </c>
      <c r="F2042" t="s">
        <v>203</v>
      </c>
      <c r="G2042" t="s">
        <v>217</v>
      </c>
      <c r="H2042" t="s">
        <v>20</v>
      </c>
      <c r="I2042">
        <v>10</v>
      </c>
      <c r="J2042">
        <v>4</v>
      </c>
    </row>
    <row r="2043" spans="1:10">
      <c r="A2043" s="112" t="str">
        <f>COL_SIZES[[#This Row],[datatype]]&amp;"_"&amp;COL_SIZES[[#This Row],[column_prec]]&amp;"_"&amp;COL_SIZES[[#This Row],[col_len]]</f>
        <v>int_10_4</v>
      </c>
      <c r="B20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3" s="113">
        <f>VLOOKUP(A2043,DBMS_TYPE_SIZES[],2,FALSE)</f>
        <v>9</v>
      </c>
      <c r="D2043" s="113">
        <f>VLOOKUP(A2043,DBMS_TYPE_SIZES[],3,FALSE)</f>
        <v>4</v>
      </c>
      <c r="E2043" s="114">
        <f>VLOOKUP(A2043,DBMS_TYPE_SIZES[],4,FALSE)</f>
        <v>9</v>
      </c>
      <c r="F2043" t="s">
        <v>203</v>
      </c>
      <c r="G2043" t="s">
        <v>815</v>
      </c>
      <c r="H2043" t="s">
        <v>20</v>
      </c>
      <c r="I2043">
        <v>10</v>
      </c>
      <c r="J2043">
        <v>4</v>
      </c>
    </row>
    <row r="2044" spans="1:10">
      <c r="A2044" s="112" t="str">
        <f>COL_SIZES[[#This Row],[datatype]]&amp;"_"&amp;COL_SIZES[[#This Row],[column_prec]]&amp;"_"&amp;COL_SIZES[[#This Row],[col_len]]</f>
        <v>int_10_4</v>
      </c>
      <c r="B20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4" s="113">
        <f>VLOOKUP(A2044,DBMS_TYPE_SIZES[],2,FALSE)</f>
        <v>9</v>
      </c>
      <c r="D2044" s="113">
        <f>VLOOKUP(A2044,DBMS_TYPE_SIZES[],3,FALSE)</f>
        <v>4</v>
      </c>
      <c r="E2044" s="114">
        <f>VLOOKUP(A2044,DBMS_TYPE_SIZES[],4,FALSE)</f>
        <v>9</v>
      </c>
      <c r="F2044" t="s">
        <v>203</v>
      </c>
      <c r="G2044" t="s">
        <v>252</v>
      </c>
      <c r="H2044" t="s">
        <v>20</v>
      </c>
      <c r="I2044">
        <v>10</v>
      </c>
      <c r="J2044">
        <v>4</v>
      </c>
    </row>
    <row r="2045" spans="1:10">
      <c r="A2045" s="112" t="str">
        <f>COL_SIZES[[#This Row],[datatype]]&amp;"_"&amp;COL_SIZES[[#This Row],[column_prec]]&amp;"_"&amp;COL_SIZES[[#This Row],[col_len]]</f>
        <v>int_10_4</v>
      </c>
      <c r="B20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5" s="113">
        <f>VLOOKUP(A2045,DBMS_TYPE_SIZES[],2,FALSE)</f>
        <v>9</v>
      </c>
      <c r="D2045" s="113">
        <f>VLOOKUP(A2045,DBMS_TYPE_SIZES[],3,FALSE)</f>
        <v>4</v>
      </c>
      <c r="E2045" s="114">
        <f>VLOOKUP(A2045,DBMS_TYPE_SIZES[],4,FALSE)</f>
        <v>9</v>
      </c>
      <c r="F2045" t="s">
        <v>203</v>
      </c>
      <c r="G2045" t="s">
        <v>164</v>
      </c>
      <c r="H2045" t="s">
        <v>20</v>
      </c>
      <c r="I2045">
        <v>10</v>
      </c>
      <c r="J2045">
        <v>4</v>
      </c>
    </row>
    <row r="2046" spans="1:10">
      <c r="A2046" s="112" t="str">
        <f>COL_SIZES[[#This Row],[datatype]]&amp;"_"&amp;COL_SIZES[[#This Row],[column_prec]]&amp;"_"&amp;COL_SIZES[[#This Row],[col_len]]</f>
        <v>varchar_0_255</v>
      </c>
      <c r="B204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46" s="113">
        <f>VLOOKUP(A2046,DBMS_TYPE_SIZES[],2,FALSE)</f>
        <v>255</v>
      </c>
      <c r="D2046" s="113">
        <f>VLOOKUP(A2046,DBMS_TYPE_SIZES[],3,FALSE)</f>
        <v>255</v>
      </c>
      <c r="E2046" s="114">
        <f>VLOOKUP(A2046,DBMS_TYPE_SIZES[],4,FALSE)</f>
        <v>257</v>
      </c>
      <c r="F2046" t="s">
        <v>203</v>
      </c>
      <c r="G2046" t="s">
        <v>937</v>
      </c>
      <c r="H2046" t="s">
        <v>92</v>
      </c>
      <c r="I2046">
        <v>0</v>
      </c>
      <c r="J2046">
        <v>255</v>
      </c>
    </row>
    <row r="2047" spans="1:10">
      <c r="A2047" s="112" t="str">
        <f>COL_SIZES[[#This Row],[datatype]]&amp;"_"&amp;COL_SIZES[[#This Row],[column_prec]]&amp;"_"&amp;COL_SIZES[[#This Row],[col_len]]</f>
        <v>int_10_4</v>
      </c>
      <c r="B20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7" s="113">
        <f>VLOOKUP(A2047,DBMS_TYPE_SIZES[],2,FALSE)</f>
        <v>9</v>
      </c>
      <c r="D2047" s="113">
        <f>VLOOKUP(A2047,DBMS_TYPE_SIZES[],3,FALSE)</f>
        <v>4</v>
      </c>
      <c r="E2047" s="114">
        <f>VLOOKUP(A2047,DBMS_TYPE_SIZES[],4,FALSE)</f>
        <v>9</v>
      </c>
      <c r="F2047" t="s">
        <v>204</v>
      </c>
      <c r="G2047" t="s">
        <v>156</v>
      </c>
      <c r="H2047" t="s">
        <v>20</v>
      </c>
      <c r="I2047">
        <v>10</v>
      </c>
      <c r="J2047">
        <v>4</v>
      </c>
    </row>
    <row r="2048" spans="1:10">
      <c r="A2048" s="112" t="str">
        <f>COL_SIZES[[#This Row],[datatype]]&amp;"_"&amp;COL_SIZES[[#This Row],[column_prec]]&amp;"_"&amp;COL_SIZES[[#This Row],[col_len]]</f>
        <v>datetime_23_8</v>
      </c>
      <c r="B20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48" s="113">
        <f>VLOOKUP(A2048,DBMS_TYPE_SIZES[],2,FALSE)</f>
        <v>7</v>
      </c>
      <c r="D2048" s="113">
        <f>VLOOKUP(A2048,DBMS_TYPE_SIZES[],3,FALSE)</f>
        <v>8</v>
      </c>
      <c r="E2048" s="114">
        <f>VLOOKUP(A2048,DBMS_TYPE_SIZES[],4,FALSE)</f>
        <v>10</v>
      </c>
      <c r="F2048" t="s">
        <v>204</v>
      </c>
      <c r="G2048" t="s">
        <v>679</v>
      </c>
      <c r="H2048" t="s">
        <v>22</v>
      </c>
      <c r="I2048">
        <v>23</v>
      </c>
      <c r="J2048">
        <v>8</v>
      </c>
    </row>
    <row r="2049" spans="1:10">
      <c r="A2049" s="112" t="str">
        <f>COL_SIZES[[#This Row],[datatype]]&amp;"_"&amp;COL_SIZES[[#This Row],[column_prec]]&amp;"_"&amp;COL_SIZES[[#This Row],[col_len]]</f>
        <v>int_10_4</v>
      </c>
      <c r="B20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49" s="113">
        <f>VLOOKUP(A2049,DBMS_TYPE_SIZES[],2,FALSE)</f>
        <v>9</v>
      </c>
      <c r="D2049" s="113">
        <f>VLOOKUP(A2049,DBMS_TYPE_SIZES[],3,FALSE)</f>
        <v>4</v>
      </c>
      <c r="E2049" s="114">
        <f>VLOOKUP(A2049,DBMS_TYPE_SIZES[],4,FALSE)</f>
        <v>9</v>
      </c>
      <c r="F2049" t="s">
        <v>204</v>
      </c>
      <c r="G2049" t="s">
        <v>802</v>
      </c>
      <c r="H2049" t="s">
        <v>20</v>
      </c>
      <c r="I2049">
        <v>10</v>
      </c>
      <c r="J2049">
        <v>4</v>
      </c>
    </row>
    <row r="2050" spans="1:10">
      <c r="A2050" s="112" t="str">
        <f>COL_SIZES[[#This Row],[datatype]]&amp;"_"&amp;COL_SIZES[[#This Row],[column_prec]]&amp;"_"&amp;COL_SIZES[[#This Row],[col_len]]</f>
        <v>int_10_4</v>
      </c>
      <c r="B20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0" s="113">
        <f>VLOOKUP(A2050,DBMS_TYPE_SIZES[],2,FALSE)</f>
        <v>9</v>
      </c>
      <c r="D2050" s="113">
        <f>VLOOKUP(A2050,DBMS_TYPE_SIZES[],3,FALSE)</f>
        <v>4</v>
      </c>
      <c r="E2050" s="114">
        <f>VLOOKUP(A2050,DBMS_TYPE_SIZES[],4,FALSE)</f>
        <v>9</v>
      </c>
      <c r="F2050" t="s">
        <v>204</v>
      </c>
      <c r="G2050" t="s">
        <v>154</v>
      </c>
      <c r="H2050" t="s">
        <v>20</v>
      </c>
      <c r="I2050">
        <v>10</v>
      </c>
      <c r="J2050">
        <v>4</v>
      </c>
    </row>
    <row r="2051" spans="1:10">
      <c r="A2051" s="112" t="str">
        <f>COL_SIZES[[#This Row],[datatype]]&amp;"_"&amp;COL_SIZES[[#This Row],[column_prec]]&amp;"_"&amp;COL_SIZES[[#This Row],[col_len]]</f>
        <v>int_10_4</v>
      </c>
      <c r="B20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1" s="113">
        <f>VLOOKUP(A2051,DBMS_TYPE_SIZES[],2,FALSE)</f>
        <v>9</v>
      </c>
      <c r="D2051" s="113">
        <f>VLOOKUP(A2051,DBMS_TYPE_SIZES[],3,FALSE)</f>
        <v>4</v>
      </c>
      <c r="E2051" s="114">
        <f>VLOOKUP(A2051,DBMS_TYPE_SIZES[],4,FALSE)</f>
        <v>9</v>
      </c>
      <c r="F2051" t="s">
        <v>204</v>
      </c>
      <c r="G2051" t="s">
        <v>89</v>
      </c>
      <c r="H2051" t="s">
        <v>20</v>
      </c>
      <c r="I2051">
        <v>10</v>
      </c>
      <c r="J2051">
        <v>4</v>
      </c>
    </row>
    <row r="2052" spans="1:10">
      <c r="A2052" s="112" t="str">
        <f>COL_SIZES[[#This Row],[datatype]]&amp;"_"&amp;COL_SIZES[[#This Row],[column_prec]]&amp;"_"&amp;COL_SIZES[[#This Row],[col_len]]</f>
        <v>datetime_23_8</v>
      </c>
      <c r="B205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52" s="113">
        <f>VLOOKUP(A2052,DBMS_TYPE_SIZES[],2,FALSE)</f>
        <v>7</v>
      </c>
      <c r="D2052" s="113">
        <f>VLOOKUP(A2052,DBMS_TYPE_SIZES[],3,FALSE)</f>
        <v>8</v>
      </c>
      <c r="E2052" s="114">
        <f>VLOOKUP(A2052,DBMS_TYPE_SIZES[],4,FALSE)</f>
        <v>10</v>
      </c>
      <c r="F2052" t="s">
        <v>204</v>
      </c>
      <c r="G2052" t="s">
        <v>928</v>
      </c>
      <c r="H2052" t="s">
        <v>22</v>
      </c>
      <c r="I2052">
        <v>23</v>
      </c>
      <c r="J2052">
        <v>8</v>
      </c>
    </row>
    <row r="2053" spans="1:10">
      <c r="A2053" s="112" t="str">
        <f>COL_SIZES[[#This Row],[datatype]]&amp;"_"&amp;COL_SIZES[[#This Row],[column_prec]]&amp;"_"&amp;COL_SIZES[[#This Row],[col_len]]</f>
        <v>int_10_4</v>
      </c>
      <c r="B20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3" s="113">
        <f>VLOOKUP(A2053,DBMS_TYPE_SIZES[],2,FALSE)</f>
        <v>9</v>
      </c>
      <c r="D2053" s="113">
        <f>VLOOKUP(A2053,DBMS_TYPE_SIZES[],3,FALSE)</f>
        <v>4</v>
      </c>
      <c r="E2053" s="114">
        <f>VLOOKUP(A2053,DBMS_TYPE_SIZES[],4,FALSE)</f>
        <v>9</v>
      </c>
      <c r="F2053" t="s">
        <v>204</v>
      </c>
      <c r="G2053" t="s">
        <v>929</v>
      </c>
      <c r="H2053" t="s">
        <v>20</v>
      </c>
      <c r="I2053">
        <v>10</v>
      </c>
      <c r="J2053">
        <v>4</v>
      </c>
    </row>
    <row r="2054" spans="1:10">
      <c r="A2054" s="112" t="str">
        <f>COL_SIZES[[#This Row],[datatype]]&amp;"_"&amp;COL_SIZES[[#This Row],[column_prec]]&amp;"_"&amp;COL_SIZES[[#This Row],[col_len]]</f>
        <v>int_10_4</v>
      </c>
      <c r="B20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4" s="113">
        <f>VLOOKUP(A2054,DBMS_TYPE_SIZES[],2,FALSE)</f>
        <v>9</v>
      </c>
      <c r="D2054" s="113">
        <f>VLOOKUP(A2054,DBMS_TYPE_SIZES[],3,FALSE)</f>
        <v>4</v>
      </c>
      <c r="E2054" s="114">
        <f>VLOOKUP(A2054,DBMS_TYPE_SIZES[],4,FALSE)</f>
        <v>9</v>
      </c>
      <c r="F2054" t="s">
        <v>204</v>
      </c>
      <c r="G2054" t="s">
        <v>224</v>
      </c>
      <c r="H2054" t="s">
        <v>20</v>
      </c>
      <c r="I2054">
        <v>10</v>
      </c>
      <c r="J2054">
        <v>4</v>
      </c>
    </row>
    <row r="2055" spans="1:10">
      <c r="A2055" s="112" t="str">
        <f>COL_SIZES[[#This Row],[datatype]]&amp;"_"&amp;COL_SIZES[[#This Row],[column_prec]]&amp;"_"&amp;COL_SIZES[[#This Row],[col_len]]</f>
        <v>varchar_0_255</v>
      </c>
      <c r="B205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55" s="113">
        <f>VLOOKUP(A2055,DBMS_TYPE_SIZES[],2,FALSE)</f>
        <v>255</v>
      </c>
      <c r="D2055" s="113">
        <f>VLOOKUP(A2055,DBMS_TYPE_SIZES[],3,FALSE)</f>
        <v>255</v>
      </c>
      <c r="E2055" s="114">
        <f>VLOOKUP(A2055,DBMS_TYPE_SIZES[],4,FALSE)</f>
        <v>257</v>
      </c>
      <c r="F2055" t="s">
        <v>204</v>
      </c>
      <c r="G2055" t="s">
        <v>605</v>
      </c>
      <c r="H2055" t="s">
        <v>92</v>
      </c>
      <c r="I2055">
        <v>0</v>
      </c>
      <c r="J2055">
        <v>255</v>
      </c>
    </row>
    <row r="2056" spans="1:10">
      <c r="A2056" s="112" t="str">
        <f>COL_SIZES[[#This Row],[datatype]]&amp;"_"&amp;COL_SIZES[[#This Row],[column_prec]]&amp;"_"&amp;COL_SIZES[[#This Row],[col_len]]</f>
        <v>int_10_4</v>
      </c>
      <c r="B20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6" s="113">
        <f>VLOOKUP(A2056,DBMS_TYPE_SIZES[],2,FALSE)</f>
        <v>9</v>
      </c>
      <c r="D2056" s="113">
        <f>VLOOKUP(A2056,DBMS_TYPE_SIZES[],3,FALSE)</f>
        <v>4</v>
      </c>
      <c r="E2056" s="114">
        <f>VLOOKUP(A2056,DBMS_TYPE_SIZES[],4,FALSE)</f>
        <v>9</v>
      </c>
      <c r="F2056" t="s">
        <v>204</v>
      </c>
      <c r="G2056" t="s">
        <v>225</v>
      </c>
      <c r="H2056" t="s">
        <v>20</v>
      </c>
      <c r="I2056">
        <v>10</v>
      </c>
      <c r="J2056">
        <v>4</v>
      </c>
    </row>
    <row r="2057" spans="1:10">
      <c r="A2057" s="112" t="str">
        <f>COL_SIZES[[#This Row],[datatype]]&amp;"_"&amp;COL_SIZES[[#This Row],[column_prec]]&amp;"_"&amp;COL_SIZES[[#This Row],[col_len]]</f>
        <v>int_10_4</v>
      </c>
      <c r="B20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7" s="113">
        <f>VLOOKUP(A2057,DBMS_TYPE_SIZES[],2,FALSE)</f>
        <v>9</v>
      </c>
      <c r="D2057" s="113">
        <f>VLOOKUP(A2057,DBMS_TYPE_SIZES[],3,FALSE)</f>
        <v>4</v>
      </c>
      <c r="E2057" s="114">
        <f>VLOOKUP(A2057,DBMS_TYPE_SIZES[],4,FALSE)</f>
        <v>9</v>
      </c>
      <c r="F2057" t="s">
        <v>204</v>
      </c>
      <c r="G2057" t="s">
        <v>930</v>
      </c>
      <c r="H2057" t="s">
        <v>20</v>
      </c>
      <c r="I2057">
        <v>10</v>
      </c>
      <c r="J2057">
        <v>4</v>
      </c>
    </row>
    <row r="2058" spans="1:10">
      <c r="A2058" s="112" t="str">
        <f>COL_SIZES[[#This Row],[datatype]]&amp;"_"&amp;COL_SIZES[[#This Row],[column_prec]]&amp;"_"&amp;COL_SIZES[[#This Row],[col_len]]</f>
        <v>int_10_4</v>
      </c>
      <c r="B20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8" s="113">
        <f>VLOOKUP(A2058,DBMS_TYPE_SIZES[],2,FALSE)</f>
        <v>9</v>
      </c>
      <c r="D2058" s="113">
        <f>VLOOKUP(A2058,DBMS_TYPE_SIZES[],3,FALSE)</f>
        <v>4</v>
      </c>
      <c r="E2058" s="114">
        <f>VLOOKUP(A2058,DBMS_TYPE_SIZES[],4,FALSE)</f>
        <v>9</v>
      </c>
      <c r="F2058" t="s">
        <v>204</v>
      </c>
      <c r="G2058" t="s">
        <v>803</v>
      </c>
      <c r="H2058" t="s">
        <v>20</v>
      </c>
      <c r="I2058">
        <v>10</v>
      </c>
      <c r="J2058">
        <v>4</v>
      </c>
    </row>
    <row r="2059" spans="1:10">
      <c r="A2059" s="112" t="str">
        <f>COL_SIZES[[#This Row],[datatype]]&amp;"_"&amp;COL_SIZES[[#This Row],[column_prec]]&amp;"_"&amp;COL_SIZES[[#This Row],[col_len]]</f>
        <v>int_10_4</v>
      </c>
      <c r="B20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59" s="113">
        <f>VLOOKUP(A2059,DBMS_TYPE_SIZES[],2,FALSE)</f>
        <v>9</v>
      </c>
      <c r="D2059" s="113">
        <f>VLOOKUP(A2059,DBMS_TYPE_SIZES[],3,FALSE)</f>
        <v>4</v>
      </c>
      <c r="E2059" s="114">
        <f>VLOOKUP(A2059,DBMS_TYPE_SIZES[],4,FALSE)</f>
        <v>9</v>
      </c>
      <c r="F2059" t="s">
        <v>204</v>
      </c>
      <c r="G2059" t="s">
        <v>804</v>
      </c>
      <c r="H2059" t="s">
        <v>20</v>
      </c>
      <c r="I2059">
        <v>10</v>
      </c>
      <c r="J2059">
        <v>4</v>
      </c>
    </row>
    <row r="2060" spans="1:10">
      <c r="A2060" s="112" t="str">
        <f>COL_SIZES[[#This Row],[datatype]]&amp;"_"&amp;COL_SIZES[[#This Row],[column_prec]]&amp;"_"&amp;COL_SIZES[[#This Row],[col_len]]</f>
        <v>int_10_4</v>
      </c>
      <c r="B20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60" s="113">
        <f>VLOOKUP(A2060,DBMS_TYPE_SIZES[],2,FALSE)</f>
        <v>9</v>
      </c>
      <c r="D2060" s="113">
        <f>VLOOKUP(A2060,DBMS_TYPE_SIZES[],3,FALSE)</f>
        <v>4</v>
      </c>
      <c r="E2060" s="114">
        <f>VLOOKUP(A2060,DBMS_TYPE_SIZES[],4,FALSE)</f>
        <v>9</v>
      </c>
      <c r="F2060" t="s">
        <v>204</v>
      </c>
      <c r="G2060" t="s">
        <v>152</v>
      </c>
      <c r="H2060" t="s">
        <v>20</v>
      </c>
      <c r="I2060">
        <v>10</v>
      </c>
      <c r="J2060">
        <v>4</v>
      </c>
    </row>
    <row r="2061" spans="1:10">
      <c r="A2061" s="112" t="str">
        <f>COL_SIZES[[#This Row],[datatype]]&amp;"_"&amp;COL_SIZES[[#This Row],[column_prec]]&amp;"_"&amp;COL_SIZES[[#This Row],[col_len]]</f>
        <v>varchar_0_255</v>
      </c>
      <c r="B206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61" s="113">
        <f>VLOOKUP(A2061,DBMS_TYPE_SIZES[],2,FALSE)</f>
        <v>255</v>
      </c>
      <c r="D2061" s="113">
        <f>VLOOKUP(A2061,DBMS_TYPE_SIZES[],3,FALSE)</f>
        <v>255</v>
      </c>
      <c r="E2061" s="114">
        <f>VLOOKUP(A2061,DBMS_TYPE_SIZES[],4,FALSE)</f>
        <v>257</v>
      </c>
      <c r="F2061" t="s">
        <v>204</v>
      </c>
      <c r="G2061" t="s">
        <v>805</v>
      </c>
      <c r="H2061" t="s">
        <v>92</v>
      </c>
      <c r="I2061">
        <v>0</v>
      </c>
      <c r="J2061">
        <v>255</v>
      </c>
    </row>
    <row r="2062" spans="1:10">
      <c r="A2062" s="112" t="str">
        <f>COL_SIZES[[#This Row],[datatype]]&amp;"_"&amp;COL_SIZES[[#This Row],[column_prec]]&amp;"_"&amp;COL_SIZES[[#This Row],[col_len]]</f>
        <v>varchar_0_255</v>
      </c>
      <c r="B206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62" s="113">
        <f>VLOOKUP(A2062,DBMS_TYPE_SIZES[],2,FALSE)</f>
        <v>255</v>
      </c>
      <c r="D2062" s="113">
        <f>VLOOKUP(A2062,DBMS_TYPE_SIZES[],3,FALSE)</f>
        <v>255</v>
      </c>
      <c r="E2062" s="114">
        <f>VLOOKUP(A2062,DBMS_TYPE_SIZES[],4,FALSE)</f>
        <v>257</v>
      </c>
      <c r="F2062" t="s">
        <v>204</v>
      </c>
      <c r="G2062" t="s">
        <v>806</v>
      </c>
      <c r="H2062" t="s">
        <v>92</v>
      </c>
      <c r="I2062">
        <v>0</v>
      </c>
      <c r="J2062">
        <v>255</v>
      </c>
    </row>
    <row r="2063" spans="1:10">
      <c r="A2063" s="112" t="str">
        <f>COL_SIZES[[#This Row],[datatype]]&amp;"_"&amp;COL_SIZES[[#This Row],[column_prec]]&amp;"_"&amp;COL_SIZES[[#This Row],[col_len]]</f>
        <v>int_10_4</v>
      </c>
      <c r="B20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63" s="113">
        <f>VLOOKUP(A2063,DBMS_TYPE_SIZES[],2,FALSE)</f>
        <v>9</v>
      </c>
      <c r="D2063" s="113">
        <f>VLOOKUP(A2063,DBMS_TYPE_SIZES[],3,FALSE)</f>
        <v>4</v>
      </c>
      <c r="E2063" s="114">
        <f>VLOOKUP(A2063,DBMS_TYPE_SIZES[],4,FALSE)</f>
        <v>9</v>
      </c>
      <c r="F2063" t="s">
        <v>204</v>
      </c>
      <c r="G2063" t="s">
        <v>807</v>
      </c>
      <c r="H2063" t="s">
        <v>20</v>
      </c>
      <c r="I2063">
        <v>10</v>
      </c>
      <c r="J2063">
        <v>4</v>
      </c>
    </row>
    <row r="2064" spans="1:10">
      <c r="A2064" s="112" t="str">
        <f>COL_SIZES[[#This Row],[datatype]]&amp;"_"&amp;COL_SIZES[[#This Row],[column_prec]]&amp;"_"&amp;COL_SIZES[[#This Row],[col_len]]</f>
        <v>bigint_19_8</v>
      </c>
      <c r="B206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64" s="113">
        <f>VLOOKUP(A2064,DBMS_TYPE_SIZES[],2,FALSE)</f>
        <v>9</v>
      </c>
      <c r="D2064" s="113">
        <f>VLOOKUP(A2064,DBMS_TYPE_SIZES[],3,FALSE)</f>
        <v>8</v>
      </c>
      <c r="E2064" s="114">
        <f>VLOOKUP(A2064,DBMS_TYPE_SIZES[],4,FALSE)</f>
        <v>9</v>
      </c>
      <c r="F2064" t="s">
        <v>204</v>
      </c>
      <c r="G2064" t="s">
        <v>122</v>
      </c>
      <c r="H2064" t="s">
        <v>19</v>
      </c>
      <c r="I2064">
        <v>19</v>
      </c>
      <c r="J2064">
        <v>8</v>
      </c>
    </row>
    <row r="2065" spans="1:10">
      <c r="A2065" s="112" t="str">
        <f>COL_SIZES[[#This Row],[datatype]]&amp;"_"&amp;COL_SIZES[[#This Row],[column_prec]]&amp;"_"&amp;COL_SIZES[[#This Row],[col_len]]</f>
        <v>int_10_4</v>
      </c>
      <c r="B20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65" s="113">
        <f>VLOOKUP(A2065,DBMS_TYPE_SIZES[],2,FALSE)</f>
        <v>9</v>
      </c>
      <c r="D2065" s="113">
        <f>VLOOKUP(A2065,DBMS_TYPE_SIZES[],3,FALSE)</f>
        <v>4</v>
      </c>
      <c r="E2065" s="114">
        <f>VLOOKUP(A2065,DBMS_TYPE_SIZES[],4,FALSE)</f>
        <v>9</v>
      </c>
      <c r="F2065" t="s">
        <v>204</v>
      </c>
      <c r="G2065" t="s">
        <v>123</v>
      </c>
      <c r="H2065" t="s">
        <v>20</v>
      </c>
      <c r="I2065">
        <v>10</v>
      </c>
      <c r="J2065">
        <v>4</v>
      </c>
    </row>
    <row r="2066" spans="1:10">
      <c r="A2066" s="112" t="str">
        <f>COL_SIZES[[#This Row],[datatype]]&amp;"_"&amp;COL_SIZES[[#This Row],[column_prec]]&amp;"_"&amp;COL_SIZES[[#This Row],[col_len]]</f>
        <v>int_10_4</v>
      </c>
      <c r="B20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66" s="113">
        <f>VLOOKUP(A2066,DBMS_TYPE_SIZES[],2,FALSE)</f>
        <v>9</v>
      </c>
      <c r="D2066" s="113">
        <f>VLOOKUP(A2066,DBMS_TYPE_SIZES[],3,FALSE)</f>
        <v>4</v>
      </c>
      <c r="E2066" s="114">
        <f>VLOOKUP(A2066,DBMS_TYPE_SIZES[],4,FALSE)</f>
        <v>9</v>
      </c>
      <c r="F2066" t="s">
        <v>204</v>
      </c>
      <c r="G2066" t="s">
        <v>808</v>
      </c>
      <c r="H2066" t="s">
        <v>20</v>
      </c>
      <c r="I2066">
        <v>10</v>
      </c>
      <c r="J2066">
        <v>4</v>
      </c>
    </row>
    <row r="2067" spans="1:10">
      <c r="A2067" s="112" t="str">
        <f>COL_SIZES[[#This Row],[datatype]]&amp;"_"&amp;COL_SIZES[[#This Row],[column_prec]]&amp;"_"&amp;COL_SIZES[[#This Row],[col_len]]</f>
        <v>datetime_23_8</v>
      </c>
      <c r="B206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67" s="113">
        <f>VLOOKUP(A2067,DBMS_TYPE_SIZES[],2,FALSE)</f>
        <v>7</v>
      </c>
      <c r="D2067" s="113">
        <f>VLOOKUP(A2067,DBMS_TYPE_SIZES[],3,FALSE)</f>
        <v>8</v>
      </c>
      <c r="E2067" s="114">
        <f>VLOOKUP(A2067,DBMS_TYPE_SIZES[],4,FALSE)</f>
        <v>10</v>
      </c>
      <c r="F2067" t="s">
        <v>204</v>
      </c>
      <c r="G2067" t="s">
        <v>809</v>
      </c>
      <c r="H2067" t="s">
        <v>22</v>
      </c>
      <c r="I2067">
        <v>23</v>
      </c>
      <c r="J2067">
        <v>8</v>
      </c>
    </row>
    <row r="2068" spans="1:10">
      <c r="A2068" s="112" t="str">
        <f>COL_SIZES[[#This Row],[datatype]]&amp;"_"&amp;COL_SIZES[[#This Row],[column_prec]]&amp;"_"&amp;COL_SIZES[[#This Row],[col_len]]</f>
        <v>bigint_19_8</v>
      </c>
      <c r="B20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68" s="113">
        <f>VLOOKUP(A2068,DBMS_TYPE_SIZES[],2,FALSE)</f>
        <v>9</v>
      </c>
      <c r="D2068" s="113">
        <f>VLOOKUP(A2068,DBMS_TYPE_SIZES[],3,FALSE)</f>
        <v>8</v>
      </c>
      <c r="E2068" s="114">
        <f>VLOOKUP(A2068,DBMS_TYPE_SIZES[],4,FALSE)</f>
        <v>9</v>
      </c>
      <c r="F2068" t="s">
        <v>204</v>
      </c>
      <c r="G2068" t="s">
        <v>124</v>
      </c>
      <c r="H2068" t="s">
        <v>19</v>
      </c>
      <c r="I2068">
        <v>19</v>
      </c>
      <c r="J2068">
        <v>8</v>
      </c>
    </row>
    <row r="2069" spans="1:10">
      <c r="A2069" s="112" t="str">
        <f>COL_SIZES[[#This Row],[datatype]]&amp;"_"&amp;COL_SIZES[[#This Row],[column_prec]]&amp;"_"&amp;COL_SIZES[[#This Row],[col_len]]</f>
        <v>int_10_4</v>
      </c>
      <c r="B20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69" s="113">
        <f>VLOOKUP(A2069,DBMS_TYPE_SIZES[],2,FALSE)</f>
        <v>9</v>
      </c>
      <c r="D2069" s="113">
        <f>VLOOKUP(A2069,DBMS_TYPE_SIZES[],3,FALSE)</f>
        <v>4</v>
      </c>
      <c r="E2069" s="114">
        <f>VLOOKUP(A2069,DBMS_TYPE_SIZES[],4,FALSE)</f>
        <v>9</v>
      </c>
      <c r="F2069" t="s">
        <v>204</v>
      </c>
      <c r="G2069" t="s">
        <v>102</v>
      </c>
      <c r="H2069" t="s">
        <v>20</v>
      </c>
      <c r="I2069">
        <v>10</v>
      </c>
      <c r="J2069">
        <v>4</v>
      </c>
    </row>
    <row r="2070" spans="1:10">
      <c r="A2070" s="112" t="str">
        <f>COL_SIZES[[#This Row],[datatype]]&amp;"_"&amp;COL_SIZES[[#This Row],[column_prec]]&amp;"_"&amp;COL_SIZES[[#This Row],[col_len]]</f>
        <v>int_10_4</v>
      </c>
      <c r="B20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0" s="113">
        <f>VLOOKUP(A2070,DBMS_TYPE_SIZES[],2,FALSE)</f>
        <v>9</v>
      </c>
      <c r="D2070" s="113">
        <f>VLOOKUP(A2070,DBMS_TYPE_SIZES[],3,FALSE)</f>
        <v>4</v>
      </c>
      <c r="E2070" s="114">
        <f>VLOOKUP(A2070,DBMS_TYPE_SIZES[],4,FALSE)</f>
        <v>9</v>
      </c>
      <c r="F2070" t="s">
        <v>204</v>
      </c>
      <c r="G2070" t="s">
        <v>961</v>
      </c>
      <c r="H2070" t="s">
        <v>20</v>
      </c>
      <c r="I2070">
        <v>10</v>
      </c>
      <c r="J2070">
        <v>4</v>
      </c>
    </row>
    <row r="2071" spans="1:10">
      <c r="A2071" s="112" t="str">
        <f>COL_SIZES[[#This Row],[datatype]]&amp;"_"&amp;COL_SIZES[[#This Row],[column_prec]]&amp;"_"&amp;COL_SIZES[[#This Row],[col_len]]</f>
        <v>datetime_23_8</v>
      </c>
      <c r="B20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71" s="113">
        <f>VLOOKUP(A2071,DBMS_TYPE_SIZES[],2,FALSE)</f>
        <v>7</v>
      </c>
      <c r="D2071" s="113">
        <f>VLOOKUP(A2071,DBMS_TYPE_SIZES[],3,FALSE)</f>
        <v>8</v>
      </c>
      <c r="E2071" s="114">
        <f>VLOOKUP(A2071,DBMS_TYPE_SIZES[],4,FALSE)</f>
        <v>10</v>
      </c>
      <c r="F2071" t="s">
        <v>204</v>
      </c>
      <c r="G2071" t="s">
        <v>825</v>
      </c>
      <c r="H2071" t="s">
        <v>22</v>
      </c>
      <c r="I2071">
        <v>23</v>
      </c>
      <c r="J2071">
        <v>8</v>
      </c>
    </row>
    <row r="2072" spans="1:10">
      <c r="A2072" s="112" t="str">
        <f>COL_SIZES[[#This Row],[datatype]]&amp;"_"&amp;COL_SIZES[[#This Row],[column_prec]]&amp;"_"&amp;COL_SIZES[[#This Row],[col_len]]</f>
        <v>int_10_4</v>
      </c>
      <c r="B20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2" s="113">
        <f>VLOOKUP(A2072,DBMS_TYPE_SIZES[],2,FALSE)</f>
        <v>9</v>
      </c>
      <c r="D2072" s="113">
        <f>VLOOKUP(A2072,DBMS_TYPE_SIZES[],3,FALSE)</f>
        <v>4</v>
      </c>
      <c r="E2072" s="114">
        <f>VLOOKUP(A2072,DBMS_TYPE_SIZES[],4,FALSE)</f>
        <v>9</v>
      </c>
      <c r="F2072" t="s">
        <v>204</v>
      </c>
      <c r="G2072" t="s">
        <v>826</v>
      </c>
      <c r="H2072" t="s">
        <v>20</v>
      </c>
      <c r="I2072">
        <v>10</v>
      </c>
      <c r="J2072">
        <v>4</v>
      </c>
    </row>
    <row r="2073" spans="1:10">
      <c r="A2073" s="112" t="str">
        <f>COL_SIZES[[#This Row],[datatype]]&amp;"_"&amp;COL_SIZES[[#This Row],[column_prec]]&amp;"_"&amp;COL_SIZES[[#This Row],[col_len]]</f>
        <v>int_10_4</v>
      </c>
      <c r="B20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3" s="113">
        <f>VLOOKUP(A2073,DBMS_TYPE_SIZES[],2,FALSE)</f>
        <v>9</v>
      </c>
      <c r="D2073" s="113">
        <f>VLOOKUP(A2073,DBMS_TYPE_SIZES[],3,FALSE)</f>
        <v>4</v>
      </c>
      <c r="E2073" s="114">
        <f>VLOOKUP(A2073,DBMS_TYPE_SIZES[],4,FALSE)</f>
        <v>9</v>
      </c>
      <c r="F2073" t="s">
        <v>204</v>
      </c>
      <c r="G2073" t="s">
        <v>827</v>
      </c>
      <c r="H2073" t="s">
        <v>20</v>
      </c>
      <c r="I2073">
        <v>10</v>
      </c>
      <c r="J2073">
        <v>4</v>
      </c>
    </row>
    <row r="2074" spans="1:10">
      <c r="A2074" s="112" t="str">
        <f>COL_SIZES[[#This Row],[datatype]]&amp;"_"&amp;COL_SIZES[[#This Row],[column_prec]]&amp;"_"&amp;COL_SIZES[[#This Row],[col_len]]</f>
        <v>varchar_0_255</v>
      </c>
      <c r="B207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74" s="113">
        <f>VLOOKUP(A2074,DBMS_TYPE_SIZES[],2,FALSE)</f>
        <v>255</v>
      </c>
      <c r="D2074" s="113">
        <f>VLOOKUP(A2074,DBMS_TYPE_SIZES[],3,FALSE)</f>
        <v>255</v>
      </c>
      <c r="E2074" s="114">
        <f>VLOOKUP(A2074,DBMS_TYPE_SIZES[],4,FALSE)</f>
        <v>257</v>
      </c>
      <c r="F2074" t="s">
        <v>204</v>
      </c>
      <c r="G2074" t="s">
        <v>962</v>
      </c>
      <c r="H2074" t="s">
        <v>92</v>
      </c>
      <c r="I2074">
        <v>0</v>
      </c>
      <c r="J2074">
        <v>255</v>
      </c>
    </row>
    <row r="2075" spans="1:10">
      <c r="A2075" s="112" t="str">
        <f>COL_SIZES[[#This Row],[datatype]]&amp;"_"&amp;COL_SIZES[[#This Row],[column_prec]]&amp;"_"&amp;COL_SIZES[[#This Row],[col_len]]</f>
        <v>int_10_4</v>
      </c>
      <c r="B20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5" s="113">
        <f>VLOOKUP(A2075,DBMS_TYPE_SIZES[],2,FALSE)</f>
        <v>9</v>
      </c>
      <c r="D2075" s="113">
        <f>VLOOKUP(A2075,DBMS_TYPE_SIZES[],3,FALSE)</f>
        <v>4</v>
      </c>
      <c r="E2075" s="114">
        <f>VLOOKUP(A2075,DBMS_TYPE_SIZES[],4,FALSE)</f>
        <v>9</v>
      </c>
      <c r="F2075" t="s">
        <v>204</v>
      </c>
      <c r="G2075" t="s">
        <v>812</v>
      </c>
      <c r="H2075" t="s">
        <v>20</v>
      </c>
      <c r="I2075">
        <v>10</v>
      </c>
      <c r="J2075">
        <v>4</v>
      </c>
    </row>
    <row r="2076" spans="1:10">
      <c r="A2076" s="112" t="str">
        <f>COL_SIZES[[#This Row],[datatype]]&amp;"_"&amp;COL_SIZES[[#This Row],[column_prec]]&amp;"_"&amp;COL_SIZES[[#This Row],[col_len]]</f>
        <v>int_10_4</v>
      </c>
      <c r="B20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6" s="113">
        <f>VLOOKUP(A2076,DBMS_TYPE_SIZES[],2,FALSE)</f>
        <v>9</v>
      </c>
      <c r="D2076" s="113">
        <f>VLOOKUP(A2076,DBMS_TYPE_SIZES[],3,FALSE)</f>
        <v>4</v>
      </c>
      <c r="E2076" s="114">
        <f>VLOOKUP(A2076,DBMS_TYPE_SIZES[],4,FALSE)</f>
        <v>9</v>
      </c>
      <c r="F2076" t="s">
        <v>204</v>
      </c>
      <c r="G2076" t="s">
        <v>217</v>
      </c>
      <c r="H2076" t="s">
        <v>20</v>
      </c>
      <c r="I2076">
        <v>10</v>
      </c>
      <c r="J2076">
        <v>4</v>
      </c>
    </row>
    <row r="2077" spans="1:10">
      <c r="A2077" s="112" t="str">
        <f>COL_SIZES[[#This Row],[datatype]]&amp;"_"&amp;COL_SIZES[[#This Row],[column_prec]]&amp;"_"&amp;COL_SIZES[[#This Row],[col_len]]</f>
        <v>int_10_4</v>
      </c>
      <c r="B20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7" s="113">
        <f>VLOOKUP(A2077,DBMS_TYPE_SIZES[],2,FALSE)</f>
        <v>9</v>
      </c>
      <c r="D2077" s="113">
        <f>VLOOKUP(A2077,DBMS_TYPE_SIZES[],3,FALSE)</f>
        <v>4</v>
      </c>
      <c r="E2077" s="114">
        <f>VLOOKUP(A2077,DBMS_TYPE_SIZES[],4,FALSE)</f>
        <v>9</v>
      </c>
      <c r="F2077" t="s">
        <v>204</v>
      </c>
      <c r="G2077" t="s">
        <v>815</v>
      </c>
      <c r="H2077" t="s">
        <v>20</v>
      </c>
      <c r="I2077">
        <v>10</v>
      </c>
      <c r="J2077">
        <v>4</v>
      </c>
    </row>
    <row r="2078" spans="1:10">
      <c r="A2078" s="112" t="str">
        <f>COL_SIZES[[#This Row],[datatype]]&amp;"_"&amp;COL_SIZES[[#This Row],[column_prec]]&amp;"_"&amp;COL_SIZES[[#This Row],[col_len]]</f>
        <v>int_10_4</v>
      </c>
      <c r="B20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8" s="113">
        <f>VLOOKUP(A2078,DBMS_TYPE_SIZES[],2,FALSE)</f>
        <v>9</v>
      </c>
      <c r="D2078" s="113">
        <f>VLOOKUP(A2078,DBMS_TYPE_SIZES[],3,FALSE)</f>
        <v>4</v>
      </c>
      <c r="E2078" s="114">
        <f>VLOOKUP(A2078,DBMS_TYPE_SIZES[],4,FALSE)</f>
        <v>9</v>
      </c>
      <c r="F2078" t="s">
        <v>204</v>
      </c>
      <c r="G2078" t="s">
        <v>164</v>
      </c>
      <c r="H2078" t="s">
        <v>20</v>
      </c>
      <c r="I2078">
        <v>10</v>
      </c>
      <c r="J2078">
        <v>4</v>
      </c>
    </row>
    <row r="2079" spans="1:10">
      <c r="A2079" s="112" t="str">
        <f>COL_SIZES[[#This Row],[datatype]]&amp;"_"&amp;COL_SIZES[[#This Row],[column_prec]]&amp;"_"&amp;COL_SIZES[[#This Row],[col_len]]</f>
        <v>int_10_4</v>
      </c>
      <c r="B20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79" s="113">
        <f>VLOOKUP(A2079,DBMS_TYPE_SIZES[],2,FALSE)</f>
        <v>9</v>
      </c>
      <c r="D2079" s="113">
        <f>VLOOKUP(A2079,DBMS_TYPE_SIZES[],3,FALSE)</f>
        <v>4</v>
      </c>
      <c r="E2079" s="114">
        <f>VLOOKUP(A2079,DBMS_TYPE_SIZES[],4,FALSE)</f>
        <v>9</v>
      </c>
      <c r="F2079" t="s">
        <v>205</v>
      </c>
      <c r="G2079" t="s">
        <v>156</v>
      </c>
      <c r="H2079" t="s">
        <v>20</v>
      </c>
      <c r="I2079">
        <v>10</v>
      </c>
      <c r="J2079">
        <v>4</v>
      </c>
    </row>
    <row r="2080" spans="1:10">
      <c r="A2080" s="112" t="str">
        <f>COL_SIZES[[#This Row],[datatype]]&amp;"_"&amp;COL_SIZES[[#This Row],[column_prec]]&amp;"_"&amp;COL_SIZES[[#This Row],[col_len]]</f>
        <v>datetime_23_8</v>
      </c>
      <c r="B20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80" s="113">
        <f>VLOOKUP(A2080,DBMS_TYPE_SIZES[],2,FALSE)</f>
        <v>7</v>
      </c>
      <c r="D2080" s="113">
        <f>VLOOKUP(A2080,DBMS_TYPE_SIZES[],3,FALSE)</f>
        <v>8</v>
      </c>
      <c r="E2080" s="114">
        <f>VLOOKUP(A2080,DBMS_TYPE_SIZES[],4,FALSE)</f>
        <v>10</v>
      </c>
      <c r="F2080" t="s">
        <v>205</v>
      </c>
      <c r="G2080" t="s">
        <v>679</v>
      </c>
      <c r="H2080" t="s">
        <v>22</v>
      </c>
      <c r="I2080">
        <v>23</v>
      </c>
      <c r="J2080">
        <v>8</v>
      </c>
    </row>
    <row r="2081" spans="1:10">
      <c r="A2081" s="112" t="str">
        <f>COL_SIZES[[#This Row],[datatype]]&amp;"_"&amp;COL_SIZES[[#This Row],[column_prec]]&amp;"_"&amp;COL_SIZES[[#This Row],[col_len]]</f>
        <v>int_10_4</v>
      </c>
      <c r="B20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1" s="113">
        <f>VLOOKUP(A2081,DBMS_TYPE_SIZES[],2,FALSE)</f>
        <v>9</v>
      </c>
      <c r="D2081" s="113">
        <f>VLOOKUP(A2081,DBMS_TYPE_SIZES[],3,FALSE)</f>
        <v>4</v>
      </c>
      <c r="E2081" s="114">
        <f>VLOOKUP(A2081,DBMS_TYPE_SIZES[],4,FALSE)</f>
        <v>9</v>
      </c>
      <c r="F2081" t="s">
        <v>205</v>
      </c>
      <c r="G2081" t="s">
        <v>802</v>
      </c>
      <c r="H2081" t="s">
        <v>20</v>
      </c>
      <c r="I2081">
        <v>10</v>
      </c>
      <c r="J2081">
        <v>4</v>
      </c>
    </row>
    <row r="2082" spans="1:10">
      <c r="A2082" s="112" t="str">
        <f>COL_SIZES[[#This Row],[datatype]]&amp;"_"&amp;COL_SIZES[[#This Row],[column_prec]]&amp;"_"&amp;COL_SIZES[[#This Row],[col_len]]</f>
        <v>int_10_4</v>
      </c>
      <c r="B20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2" s="113">
        <f>VLOOKUP(A2082,DBMS_TYPE_SIZES[],2,FALSE)</f>
        <v>9</v>
      </c>
      <c r="D2082" s="113">
        <f>VLOOKUP(A2082,DBMS_TYPE_SIZES[],3,FALSE)</f>
        <v>4</v>
      </c>
      <c r="E2082" s="114">
        <f>VLOOKUP(A2082,DBMS_TYPE_SIZES[],4,FALSE)</f>
        <v>9</v>
      </c>
      <c r="F2082" t="s">
        <v>205</v>
      </c>
      <c r="G2082" t="s">
        <v>154</v>
      </c>
      <c r="H2082" t="s">
        <v>20</v>
      </c>
      <c r="I2082">
        <v>10</v>
      </c>
      <c r="J2082">
        <v>4</v>
      </c>
    </row>
    <row r="2083" spans="1:10">
      <c r="A2083" s="112" t="str">
        <f>COL_SIZES[[#This Row],[datatype]]&amp;"_"&amp;COL_SIZES[[#This Row],[column_prec]]&amp;"_"&amp;COL_SIZES[[#This Row],[col_len]]</f>
        <v>int_10_4</v>
      </c>
      <c r="B20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3" s="113">
        <f>VLOOKUP(A2083,DBMS_TYPE_SIZES[],2,FALSE)</f>
        <v>9</v>
      </c>
      <c r="D2083" s="113">
        <f>VLOOKUP(A2083,DBMS_TYPE_SIZES[],3,FALSE)</f>
        <v>4</v>
      </c>
      <c r="E2083" s="114">
        <f>VLOOKUP(A2083,DBMS_TYPE_SIZES[],4,FALSE)</f>
        <v>9</v>
      </c>
      <c r="F2083" t="s">
        <v>205</v>
      </c>
      <c r="G2083" t="s">
        <v>89</v>
      </c>
      <c r="H2083" t="s">
        <v>20</v>
      </c>
      <c r="I2083">
        <v>10</v>
      </c>
      <c r="J2083">
        <v>4</v>
      </c>
    </row>
    <row r="2084" spans="1:10">
      <c r="A2084" s="112" t="str">
        <f>COL_SIZES[[#This Row],[datatype]]&amp;"_"&amp;COL_SIZES[[#This Row],[column_prec]]&amp;"_"&amp;COL_SIZES[[#This Row],[col_len]]</f>
        <v>datetime_23_8</v>
      </c>
      <c r="B20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84" s="113">
        <f>VLOOKUP(A2084,DBMS_TYPE_SIZES[],2,FALSE)</f>
        <v>7</v>
      </c>
      <c r="D2084" s="113">
        <f>VLOOKUP(A2084,DBMS_TYPE_SIZES[],3,FALSE)</f>
        <v>8</v>
      </c>
      <c r="E2084" s="114">
        <f>VLOOKUP(A2084,DBMS_TYPE_SIZES[],4,FALSE)</f>
        <v>10</v>
      </c>
      <c r="F2084" t="s">
        <v>205</v>
      </c>
      <c r="G2084" t="s">
        <v>928</v>
      </c>
      <c r="H2084" t="s">
        <v>22</v>
      </c>
      <c r="I2084">
        <v>23</v>
      </c>
      <c r="J2084">
        <v>8</v>
      </c>
    </row>
    <row r="2085" spans="1:10">
      <c r="A2085" s="112" t="str">
        <f>COL_SIZES[[#This Row],[datatype]]&amp;"_"&amp;COL_SIZES[[#This Row],[column_prec]]&amp;"_"&amp;COL_SIZES[[#This Row],[col_len]]</f>
        <v>int_10_4</v>
      </c>
      <c r="B20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5" s="113">
        <f>VLOOKUP(A2085,DBMS_TYPE_SIZES[],2,FALSE)</f>
        <v>9</v>
      </c>
      <c r="D2085" s="113">
        <f>VLOOKUP(A2085,DBMS_TYPE_SIZES[],3,FALSE)</f>
        <v>4</v>
      </c>
      <c r="E2085" s="114">
        <f>VLOOKUP(A2085,DBMS_TYPE_SIZES[],4,FALSE)</f>
        <v>9</v>
      </c>
      <c r="F2085" t="s">
        <v>205</v>
      </c>
      <c r="G2085" t="s">
        <v>929</v>
      </c>
      <c r="H2085" t="s">
        <v>20</v>
      </c>
      <c r="I2085">
        <v>10</v>
      </c>
      <c r="J2085">
        <v>4</v>
      </c>
    </row>
    <row r="2086" spans="1:10">
      <c r="A2086" s="112" t="str">
        <f>COL_SIZES[[#This Row],[datatype]]&amp;"_"&amp;COL_SIZES[[#This Row],[column_prec]]&amp;"_"&amp;COL_SIZES[[#This Row],[col_len]]</f>
        <v>int_10_4</v>
      </c>
      <c r="B20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6" s="113">
        <f>VLOOKUP(A2086,DBMS_TYPE_SIZES[],2,FALSE)</f>
        <v>9</v>
      </c>
      <c r="D2086" s="113">
        <f>VLOOKUP(A2086,DBMS_TYPE_SIZES[],3,FALSE)</f>
        <v>4</v>
      </c>
      <c r="E2086" s="114">
        <f>VLOOKUP(A2086,DBMS_TYPE_SIZES[],4,FALSE)</f>
        <v>9</v>
      </c>
      <c r="F2086" t="s">
        <v>205</v>
      </c>
      <c r="G2086" t="s">
        <v>224</v>
      </c>
      <c r="H2086" t="s">
        <v>20</v>
      </c>
      <c r="I2086">
        <v>10</v>
      </c>
      <c r="J2086">
        <v>4</v>
      </c>
    </row>
    <row r="2087" spans="1:10">
      <c r="A2087" s="112" t="str">
        <f>COL_SIZES[[#This Row],[datatype]]&amp;"_"&amp;COL_SIZES[[#This Row],[column_prec]]&amp;"_"&amp;COL_SIZES[[#This Row],[col_len]]</f>
        <v>int_10_4</v>
      </c>
      <c r="B20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7" s="113">
        <f>VLOOKUP(A2087,DBMS_TYPE_SIZES[],2,FALSE)</f>
        <v>9</v>
      </c>
      <c r="D2087" s="113">
        <f>VLOOKUP(A2087,DBMS_TYPE_SIZES[],3,FALSE)</f>
        <v>4</v>
      </c>
      <c r="E2087" s="114">
        <f>VLOOKUP(A2087,DBMS_TYPE_SIZES[],4,FALSE)</f>
        <v>9</v>
      </c>
      <c r="F2087" t="s">
        <v>205</v>
      </c>
      <c r="G2087" t="s">
        <v>930</v>
      </c>
      <c r="H2087" t="s">
        <v>20</v>
      </c>
      <c r="I2087">
        <v>10</v>
      </c>
      <c r="J2087">
        <v>4</v>
      </c>
    </row>
    <row r="2088" spans="1:10">
      <c r="A2088" s="112" t="str">
        <f>COL_SIZES[[#This Row],[datatype]]&amp;"_"&amp;COL_SIZES[[#This Row],[column_prec]]&amp;"_"&amp;COL_SIZES[[#This Row],[col_len]]</f>
        <v>int_10_4</v>
      </c>
      <c r="B20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8" s="113">
        <f>VLOOKUP(A2088,DBMS_TYPE_SIZES[],2,FALSE)</f>
        <v>9</v>
      </c>
      <c r="D2088" s="113">
        <f>VLOOKUP(A2088,DBMS_TYPE_SIZES[],3,FALSE)</f>
        <v>4</v>
      </c>
      <c r="E2088" s="114">
        <f>VLOOKUP(A2088,DBMS_TYPE_SIZES[],4,FALSE)</f>
        <v>9</v>
      </c>
      <c r="F2088" t="s">
        <v>205</v>
      </c>
      <c r="G2088" t="s">
        <v>803</v>
      </c>
      <c r="H2088" t="s">
        <v>20</v>
      </c>
      <c r="I2088">
        <v>10</v>
      </c>
      <c r="J2088">
        <v>4</v>
      </c>
    </row>
    <row r="2089" spans="1:10">
      <c r="A2089" s="112" t="str">
        <f>COL_SIZES[[#This Row],[datatype]]&amp;"_"&amp;COL_SIZES[[#This Row],[column_prec]]&amp;"_"&amp;COL_SIZES[[#This Row],[col_len]]</f>
        <v>int_10_4</v>
      </c>
      <c r="B20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89" s="113">
        <f>VLOOKUP(A2089,DBMS_TYPE_SIZES[],2,FALSE)</f>
        <v>9</v>
      </c>
      <c r="D2089" s="113">
        <f>VLOOKUP(A2089,DBMS_TYPE_SIZES[],3,FALSE)</f>
        <v>4</v>
      </c>
      <c r="E2089" s="114">
        <f>VLOOKUP(A2089,DBMS_TYPE_SIZES[],4,FALSE)</f>
        <v>9</v>
      </c>
      <c r="F2089" t="s">
        <v>205</v>
      </c>
      <c r="G2089" t="s">
        <v>804</v>
      </c>
      <c r="H2089" t="s">
        <v>20</v>
      </c>
      <c r="I2089">
        <v>10</v>
      </c>
      <c r="J2089">
        <v>4</v>
      </c>
    </row>
    <row r="2090" spans="1:10">
      <c r="A2090" s="112" t="str">
        <f>COL_SIZES[[#This Row],[datatype]]&amp;"_"&amp;COL_SIZES[[#This Row],[column_prec]]&amp;"_"&amp;COL_SIZES[[#This Row],[col_len]]</f>
        <v>int_10_4</v>
      </c>
      <c r="B20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0" s="113">
        <f>VLOOKUP(A2090,DBMS_TYPE_SIZES[],2,FALSE)</f>
        <v>9</v>
      </c>
      <c r="D2090" s="113">
        <f>VLOOKUP(A2090,DBMS_TYPE_SIZES[],3,FALSE)</f>
        <v>4</v>
      </c>
      <c r="E2090" s="114">
        <f>VLOOKUP(A2090,DBMS_TYPE_SIZES[],4,FALSE)</f>
        <v>9</v>
      </c>
      <c r="F2090" t="s">
        <v>205</v>
      </c>
      <c r="G2090" t="s">
        <v>152</v>
      </c>
      <c r="H2090" t="s">
        <v>20</v>
      </c>
      <c r="I2090">
        <v>10</v>
      </c>
      <c r="J2090">
        <v>4</v>
      </c>
    </row>
    <row r="2091" spans="1:10">
      <c r="A2091" s="112" t="str">
        <f>COL_SIZES[[#This Row],[datatype]]&amp;"_"&amp;COL_SIZES[[#This Row],[column_prec]]&amp;"_"&amp;COL_SIZES[[#This Row],[col_len]]</f>
        <v>varchar_0_255</v>
      </c>
      <c r="B209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91" s="113">
        <f>VLOOKUP(A2091,DBMS_TYPE_SIZES[],2,FALSE)</f>
        <v>255</v>
      </c>
      <c r="D2091" s="113">
        <f>VLOOKUP(A2091,DBMS_TYPE_SIZES[],3,FALSE)</f>
        <v>255</v>
      </c>
      <c r="E2091" s="114">
        <f>VLOOKUP(A2091,DBMS_TYPE_SIZES[],4,FALSE)</f>
        <v>257</v>
      </c>
      <c r="F2091" t="s">
        <v>205</v>
      </c>
      <c r="G2091" t="s">
        <v>805</v>
      </c>
      <c r="H2091" t="s">
        <v>92</v>
      </c>
      <c r="I2091">
        <v>0</v>
      </c>
      <c r="J2091">
        <v>255</v>
      </c>
    </row>
    <row r="2092" spans="1:10">
      <c r="A2092" s="112" t="str">
        <f>COL_SIZES[[#This Row],[datatype]]&amp;"_"&amp;COL_SIZES[[#This Row],[column_prec]]&amp;"_"&amp;COL_SIZES[[#This Row],[col_len]]</f>
        <v>varchar_0_255</v>
      </c>
      <c r="B20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092" s="113">
        <f>VLOOKUP(A2092,DBMS_TYPE_SIZES[],2,FALSE)</f>
        <v>255</v>
      </c>
      <c r="D2092" s="113">
        <f>VLOOKUP(A2092,DBMS_TYPE_SIZES[],3,FALSE)</f>
        <v>255</v>
      </c>
      <c r="E2092" s="114">
        <f>VLOOKUP(A2092,DBMS_TYPE_SIZES[],4,FALSE)</f>
        <v>257</v>
      </c>
      <c r="F2092" t="s">
        <v>205</v>
      </c>
      <c r="G2092" t="s">
        <v>806</v>
      </c>
      <c r="H2092" t="s">
        <v>92</v>
      </c>
      <c r="I2092">
        <v>0</v>
      </c>
      <c r="J2092">
        <v>255</v>
      </c>
    </row>
    <row r="2093" spans="1:10">
      <c r="A2093" s="112" t="str">
        <f>COL_SIZES[[#This Row],[datatype]]&amp;"_"&amp;COL_SIZES[[#This Row],[column_prec]]&amp;"_"&amp;COL_SIZES[[#This Row],[col_len]]</f>
        <v>int_10_4</v>
      </c>
      <c r="B20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3" s="113">
        <f>VLOOKUP(A2093,DBMS_TYPE_SIZES[],2,FALSE)</f>
        <v>9</v>
      </c>
      <c r="D2093" s="113">
        <f>VLOOKUP(A2093,DBMS_TYPE_SIZES[],3,FALSE)</f>
        <v>4</v>
      </c>
      <c r="E2093" s="114">
        <f>VLOOKUP(A2093,DBMS_TYPE_SIZES[],4,FALSE)</f>
        <v>9</v>
      </c>
      <c r="F2093" t="s">
        <v>205</v>
      </c>
      <c r="G2093" t="s">
        <v>807</v>
      </c>
      <c r="H2093" t="s">
        <v>20</v>
      </c>
      <c r="I2093">
        <v>10</v>
      </c>
      <c r="J2093">
        <v>4</v>
      </c>
    </row>
    <row r="2094" spans="1:10">
      <c r="A2094" s="112" t="str">
        <f>COL_SIZES[[#This Row],[datatype]]&amp;"_"&amp;COL_SIZES[[#This Row],[column_prec]]&amp;"_"&amp;COL_SIZES[[#This Row],[col_len]]</f>
        <v>bigint_19_8</v>
      </c>
      <c r="B20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94" s="113">
        <f>VLOOKUP(A2094,DBMS_TYPE_SIZES[],2,FALSE)</f>
        <v>9</v>
      </c>
      <c r="D2094" s="113">
        <f>VLOOKUP(A2094,DBMS_TYPE_SIZES[],3,FALSE)</f>
        <v>8</v>
      </c>
      <c r="E2094" s="114">
        <f>VLOOKUP(A2094,DBMS_TYPE_SIZES[],4,FALSE)</f>
        <v>9</v>
      </c>
      <c r="F2094" t="s">
        <v>205</v>
      </c>
      <c r="G2094" t="s">
        <v>122</v>
      </c>
      <c r="H2094" t="s">
        <v>19</v>
      </c>
      <c r="I2094">
        <v>19</v>
      </c>
      <c r="J2094">
        <v>8</v>
      </c>
    </row>
    <row r="2095" spans="1:10">
      <c r="A2095" s="112" t="str">
        <f>COL_SIZES[[#This Row],[datatype]]&amp;"_"&amp;COL_SIZES[[#This Row],[column_prec]]&amp;"_"&amp;COL_SIZES[[#This Row],[col_len]]</f>
        <v>int_10_4</v>
      </c>
      <c r="B20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5" s="113">
        <f>VLOOKUP(A2095,DBMS_TYPE_SIZES[],2,FALSE)</f>
        <v>9</v>
      </c>
      <c r="D2095" s="113">
        <f>VLOOKUP(A2095,DBMS_TYPE_SIZES[],3,FALSE)</f>
        <v>4</v>
      </c>
      <c r="E2095" s="114">
        <f>VLOOKUP(A2095,DBMS_TYPE_SIZES[],4,FALSE)</f>
        <v>9</v>
      </c>
      <c r="F2095" t="s">
        <v>205</v>
      </c>
      <c r="G2095" t="s">
        <v>123</v>
      </c>
      <c r="H2095" t="s">
        <v>20</v>
      </c>
      <c r="I2095">
        <v>10</v>
      </c>
      <c r="J2095">
        <v>4</v>
      </c>
    </row>
    <row r="2096" spans="1:10">
      <c r="A2096" s="112" t="str">
        <f>COL_SIZES[[#This Row],[datatype]]&amp;"_"&amp;COL_SIZES[[#This Row],[column_prec]]&amp;"_"&amp;COL_SIZES[[#This Row],[col_len]]</f>
        <v>int_10_4</v>
      </c>
      <c r="B20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6" s="113">
        <f>VLOOKUP(A2096,DBMS_TYPE_SIZES[],2,FALSE)</f>
        <v>9</v>
      </c>
      <c r="D2096" s="113">
        <f>VLOOKUP(A2096,DBMS_TYPE_SIZES[],3,FALSE)</f>
        <v>4</v>
      </c>
      <c r="E2096" s="114">
        <f>VLOOKUP(A2096,DBMS_TYPE_SIZES[],4,FALSE)</f>
        <v>9</v>
      </c>
      <c r="F2096" t="s">
        <v>205</v>
      </c>
      <c r="G2096" t="s">
        <v>808</v>
      </c>
      <c r="H2096" t="s">
        <v>20</v>
      </c>
      <c r="I2096">
        <v>10</v>
      </c>
      <c r="J2096">
        <v>4</v>
      </c>
    </row>
    <row r="2097" spans="1:10">
      <c r="A2097" s="112" t="str">
        <f>COL_SIZES[[#This Row],[datatype]]&amp;"_"&amp;COL_SIZES[[#This Row],[column_prec]]&amp;"_"&amp;COL_SIZES[[#This Row],[col_len]]</f>
        <v>datetime_23_8</v>
      </c>
      <c r="B209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97" s="113">
        <f>VLOOKUP(A2097,DBMS_TYPE_SIZES[],2,FALSE)</f>
        <v>7</v>
      </c>
      <c r="D2097" s="113">
        <f>VLOOKUP(A2097,DBMS_TYPE_SIZES[],3,FALSE)</f>
        <v>8</v>
      </c>
      <c r="E2097" s="114">
        <f>VLOOKUP(A2097,DBMS_TYPE_SIZES[],4,FALSE)</f>
        <v>10</v>
      </c>
      <c r="F2097" t="s">
        <v>205</v>
      </c>
      <c r="G2097" t="s">
        <v>809</v>
      </c>
      <c r="H2097" t="s">
        <v>22</v>
      </c>
      <c r="I2097">
        <v>23</v>
      </c>
      <c r="J2097">
        <v>8</v>
      </c>
    </row>
    <row r="2098" spans="1:10">
      <c r="A2098" s="112" t="str">
        <f>COL_SIZES[[#This Row],[datatype]]&amp;"_"&amp;COL_SIZES[[#This Row],[column_prec]]&amp;"_"&amp;COL_SIZES[[#This Row],[col_len]]</f>
        <v>bigint_19_8</v>
      </c>
      <c r="B20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098" s="113">
        <f>VLOOKUP(A2098,DBMS_TYPE_SIZES[],2,FALSE)</f>
        <v>9</v>
      </c>
      <c r="D2098" s="113">
        <f>VLOOKUP(A2098,DBMS_TYPE_SIZES[],3,FALSE)</f>
        <v>8</v>
      </c>
      <c r="E2098" s="114">
        <f>VLOOKUP(A2098,DBMS_TYPE_SIZES[],4,FALSE)</f>
        <v>9</v>
      </c>
      <c r="F2098" t="s">
        <v>205</v>
      </c>
      <c r="G2098" t="s">
        <v>124</v>
      </c>
      <c r="H2098" t="s">
        <v>19</v>
      </c>
      <c r="I2098">
        <v>19</v>
      </c>
      <c r="J2098">
        <v>8</v>
      </c>
    </row>
    <row r="2099" spans="1:10">
      <c r="A2099" s="112" t="str">
        <f>COL_SIZES[[#This Row],[datatype]]&amp;"_"&amp;COL_SIZES[[#This Row],[column_prec]]&amp;"_"&amp;COL_SIZES[[#This Row],[col_len]]</f>
        <v>int_10_4</v>
      </c>
      <c r="B20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099" s="113">
        <f>VLOOKUP(A2099,DBMS_TYPE_SIZES[],2,FALSE)</f>
        <v>9</v>
      </c>
      <c r="D2099" s="113">
        <f>VLOOKUP(A2099,DBMS_TYPE_SIZES[],3,FALSE)</f>
        <v>4</v>
      </c>
      <c r="E2099" s="114">
        <f>VLOOKUP(A2099,DBMS_TYPE_SIZES[],4,FALSE)</f>
        <v>9</v>
      </c>
      <c r="F2099" t="s">
        <v>205</v>
      </c>
      <c r="G2099" t="s">
        <v>102</v>
      </c>
      <c r="H2099" t="s">
        <v>20</v>
      </c>
      <c r="I2099">
        <v>10</v>
      </c>
      <c r="J2099">
        <v>4</v>
      </c>
    </row>
    <row r="2100" spans="1:10">
      <c r="A2100" s="112" t="str">
        <f>COL_SIZES[[#This Row],[datatype]]&amp;"_"&amp;COL_SIZES[[#This Row],[column_prec]]&amp;"_"&amp;COL_SIZES[[#This Row],[col_len]]</f>
        <v>datetime_23_8</v>
      </c>
      <c r="B210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00" s="113">
        <f>VLOOKUP(A2100,DBMS_TYPE_SIZES[],2,FALSE)</f>
        <v>7</v>
      </c>
      <c r="D2100" s="113">
        <f>VLOOKUP(A2100,DBMS_TYPE_SIZES[],3,FALSE)</f>
        <v>8</v>
      </c>
      <c r="E2100" s="114">
        <f>VLOOKUP(A2100,DBMS_TYPE_SIZES[],4,FALSE)</f>
        <v>10</v>
      </c>
      <c r="F2100" t="s">
        <v>205</v>
      </c>
      <c r="G2100" t="s">
        <v>825</v>
      </c>
      <c r="H2100" t="s">
        <v>22</v>
      </c>
      <c r="I2100">
        <v>23</v>
      </c>
      <c r="J2100">
        <v>8</v>
      </c>
    </row>
    <row r="2101" spans="1:10">
      <c r="A2101" s="112" t="str">
        <f>COL_SIZES[[#This Row],[datatype]]&amp;"_"&amp;COL_SIZES[[#This Row],[column_prec]]&amp;"_"&amp;COL_SIZES[[#This Row],[col_len]]</f>
        <v>int_10_4</v>
      </c>
      <c r="B21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1" s="113">
        <f>VLOOKUP(A2101,DBMS_TYPE_SIZES[],2,FALSE)</f>
        <v>9</v>
      </c>
      <c r="D2101" s="113">
        <f>VLOOKUP(A2101,DBMS_TYPE_SIZES[],3,FALSE)</f>
        <v>4</v>
      </c>
      <c r="E2101" s="114">
        <f>VLOOKUP(A2101,DBMS_TYPE_SIZES[],4,FALSE)</f>
        <v>9</v>
      </c>
      <c r="F2101" t="s">
        <v>205</v>
      </c>
      <c r="G2101" t="s">
        <v>826</v>
      </c>
      <c r="H2101" t="s">
        <v>20</v>
      </c>
      <c r="I2101">
        <v>10</v>
      </c>
      <c r="J2101">
        <v>4</v>
      </c>
    </row>
    <row r="2102" spans="1:10">
      <c r="A2102" s="112" t="str">
        <f>COL_SIZES[[#This Row],[datatype]]&amp;"_"&amp;COL_SIZES[[#This Row],[column_prec]]&amp;"_"&amp;COL_SIZES[[#This Row],[col_len]]</f>
        <v>int_10_4</v>
      </c>
      <c r="B21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2" s="113">
        <f>VLOOKUP(A2102,DBMS_TYPE_SIZES[],2,FALSE)</f>
        <v>9</v>
      </c>
      <c r="D2102" s="113">
        <f>VLOOKUP(A2102,DBMS_TYPE_SIZES[],3,FALSE)</f>
        <v>4</v>
      </c>
      <c r="E2102" s="114">
        <f>VLOOKUP(A2102,DBMS_TYPE_SIZES[],4,FALSE)</f>
        <v>9</v>
      </c>
      <c r="F2102" t="s">
        <v>205</v>
      </c>
      <c r="G2102" t="s">
        <v>827</v>
      </c>
      <c r="H2102" t="s">
        <v>20</v>
      </c>
      <c r="I2102">
        <v>10</v>
      </c>
      <c r="J2102">
        <v>4</v>
      </c>
    </row>
    <row r="2103" spans="1:10">
      <c r="A2103" s="112" t="str">
        <f>COL_SIZES[[#This Row],[datatype]]&amp;"_"&amp;COL_SIZES[[#This Row],[column_prec]]&amp;"_"&amp;COL_SIZES[[#This Row],[col_len]]</f>
        <v>varchar_0_255</v>
      </c>
      <c r="B21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03" s="113">
        <f>VLOOKUP(A2103,DBMS_TYPE_SIZES[],2,FALSE)</f>
        <v>255</v>
      </c>
      <c r="D2103" s="113">
        <f>VLOOKUP(A2103,DBMS_TYPE_SIZES[],3,FALSE)</f>
        <v>255</v>
      </c>
      <c r="E2103" s="114">
        <f>VLOOKUP(A2103,DBMS_TYPE_SIZES[],4,FALSE)</f>
        <v>257</v>
      </c>
      <c r="F2103" t="s">
        <v>205</v>
      </c>
      <c r="G2103" t="s">
        <v>963</v>
      </c>
      <c r="H2103" t="s">
        <v>92</v>
      </c>
      <c r="I2103">
        <v>0</v>
      </c>
      <c r="J2103">
        <v>255</v>
      </c>
    </row>
    <row r="2104" spans="1:10">
      <c r="A2104" s="112" t="str">
        <f>COL_SIZES[[#This Row],[datatype]]&amp;"_"&amp;COL_SIZES[[#This Row],[column_prec]]&amp;"_"&amp;COL_SIZES[[#This Row],[col_len]]</f>
        <v>int_10_4</v>
      </c>
      <c r="B21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4" s="113">
        <f>VLOOKUP(A2104,DBMS_TYPE_SIZES[],2,FALSE)</f>
        <v>9</v>
      </c>
      <c r="D2104" s="113">
        <f>VLOOKUP(A2104,DBMS_TYPE_SIZES[],3,FALSE)</f>
        <v>4</v>
      </c>
      <c r="E2104" s="114">
        <f>VLOOKUP(A2104,DBMS_TYPE_SIZES[],4,FALSE)</f>
        <v>9</v>
      </c>
      <c r="F2104" t="s">
        <v>205</v>
      </c>
      <c r="G2104" t="s">
        <v>812</v>
      </c>
      <c r="H2104" t="s">
        <v>20</v>
      </c>
      <c r="I2104">
        <v>10</v>
      </c>
      <c r="J2104">
        <v>4</v>
      </c>
    </row>
    <row r="2105" spans="1:10">
      <c r="A2105" s="112" t="str">
        <f>COL_SIZES[[#This Row],[datatype]]&amp;"_"&amp;COL_SIZES[[#This Row],[column_prec]]&amp;"_"&amp;COL_SIZES[[#This Row],[col_len]]</f>
        <v>int_10_4</v>
      </c>
      <c r="B21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5" s="113">
        <f>VLOOKUP(A2105,DBMS_TYPE_SIZES[],2,FALSE)</f>
        <v>9</v>
      </c>
      <c r="D2105" s="113">
        <f>VLOOKUP(A2105,DBMS_TYPE_SIZES[],3,FALSE)</f>
        <v>4</v>
      </c>
      <c r="E2105" s="114">
        <f>VLOOKUP(A2105,DBMS_TYPE_SIZES[],4,FALSE)</f>
        <v>9</v>
      </c>
      <c r="F2105" t="s">
        <v>205</v>
      </c>
      <c r="G2105" t="s">
        <v>217</v>
      </c>
      <c r="H2105" t="s">
        <v>20</v>
      </c>
      <c r="I2105">
        <v>10</v>
      </c>
      <c r="J2105">
        <v>4</v>
      </c>
    </row>
    <row r="2106" spans="1:10">
      <c r="A2106" s="112" t="str">
        <f>COL_SIZES[[#This Row],[datatype]]&amp;"_"&amp;COL_SIZES[[#This Row],[column_prec]]&amp;"_"&amp;COL_SIZES[[#This Row],[col_len]]</f>
        <v>int_10_4</v>
      </c>
      <c r="B21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6" s="113">
        <f>VLOOKUP(A2106,DBMS_TYPE_SIZES[],2,FALSE)</f>
        <v>9</v>
      </c>
      <c r="D2106" s="113">
        <f>VLOOKUP(A2106,DBMS_TYPE_SIZES[],3,FALSE)</f>
        <v>4</v>
      </c>
      <c r="E2106" s="114">
        <f>VLOOKUP(A2106,DBMS_TYPE_SIZES[],4,FALSE)</f>
        <v>9</v>
      </c>
      <c r="F2106" t="s">
        <v>205</v>
      </c>
      <c r="G2106" t="s">
        <v>814</v>
      </c>
      <c r="H2106" t="s">
        <v>20</v>
      </c>
      <c r="I2106">
        <v>10</v>
      </c>
      <c r="J2106">
        <v>4</v>
      </c>
    </row>
    <row r="2107" spans="1:10">
      <c r="A2107" s="112" t="str">
        <f>COL_SIZES[[#This Row],[datatype]]&amp;"_"&amp;COL_SIZES[[#This Row],[column_prec]]&amp;"_"&amp;COL_SIZES[[#This Row],[col_len]]</f>
        <v>int_10_4</v>
      </c>
      <c r="B21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7" s="113">
        <f>VLOOKUP(A2107,DBMS_TYPE_SIZES[],2,FALSE)</f>
        <v>9</v>
      </c>
      <c r="D2107" s="113">
        <f>VLOOKUP(A2107,DBMS_TYPE_SIZES[],3,FALSE)</f>
        <v>4</v>
      </c>
      <c r="E2107" s="114">
        <f>VLOOKUP(A2107,DBMS_TYPE_SIZES[],4,FALSE)</f>
        <v>9</v>
      </c>
      <c r="F2107" t="s">
        <v>205</v>
      </c>
      <c r="G2107" t="s">
        <v>815</v>
      </c>
      <c r="H2107" t="s">
        <v>20</v>
      </c>
      <c r="I2107">
        <v>10</v>
      </c>
      <c r="J2107">
        <v>4</v>
      </c>
    </row>
    <row r="2108" spans="1:10">
      <c r="A2108" s="112" t="str">
        <f>COL_SIZES[[#This Row],[datatype]]&amp;"_"&amp;COL_SIZES[[#This Row],[column_prec]]&amp;"_"&amp;COL_SIZES[[#This Row],[col_len]]</f>
        <v>int_10_4</v>
      </c>
      <c r="B21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8" s="113">
        <f>VLOOKUP(A2108,DBMS_TYPE_SIZES[],2,FALSE)</f>
        <v>9</v>
      </c>
      <c r="D2108" s="113">
        <f>VLOOKUP(A2108,DBMS_TYPE_SIZES[],3,FALSE)</f>
        <v>4</v>
      </c>
      <c r="E2108" s="114">
        <f>VLOOKUP(A2108,DBMS_TYPE_SIZES[],4,FALSE)</f>
        <v>9</v>
      </c>
      <c r="F2108" t="s">
        <v>205</v>
      </c>
      <c r="G2108" t="s">
        <v>164</v>
      </c>
      <c r="H2108" t="s">
        <v>20</v>
      </c>
      <c r="I2108">
        <v>10</v>
      </c>
      <c r="J2108">
        <v>4</v>
      </c>
    </row>
    <row r="2109" spans="1:10">
      <c r="A2109" s="112" t="str">
        <f>COL_SIZES[[#This Row],[datatype]]&amp;"_"&amp;COL_SIZES[[#This Row],[column_prec]]&amp;"_"&amp;COL_SIZES[[#This Row],[col_len]]</f>
        <v>int_10_4</v>
      </c>
      <c r="B21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09" s="113">
        <f>VLOOKUP(A2109,DBMS_TYPE_SIZES[],2,FALSE)</f>
        <v>9</v>
      </c>
      <c r="D2109" s="113">
        <f>VLOOKUP(A2109,DBMS_TYPE_SIZES[],3,FALSE)</f>
        <v>4</v>
      </c>
      <c r="E2109" s="114">
        <f>VLOOKUP(A2109,DBMS_TYPE_SIZES[],4,FALSE)</f>
        <v>9</v>
      </c>
      <c r="F2109" t="s">
        <v>206</v>
      </c>
      <c r="G2109" t="s">
        <v>156</v>
      </c>
      <c r="H2109" t="s">
        <v>20</v>
      </c>
      <c r="I2109">
        <v>10</v>
      </c>
      <c r="J2109">
        <v>4</v>
      </c>
    </row>
    <row r="2110" spans="1:10">
      <c r="A2110" s="112" t="str">
        <f>COL_SIZES[[#This Row],[datatype]]&amp;"_"&amp;COL_SIZES[[#This Row],[column_prec]]&amp;"_"&amp;COL_SIZES[[#This Row],[col_len]]</f>
        <v>datetime_23_8</v>
      </c>
      <c r="B211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10" s="113">
        <f>VLOOKUP(A2110,DBMS_TYPE_SIZES[],2,FALSE)</f>
        <v>7</v>
      </c>
      <c r="D2110" s="113">
        <f>VLOOKUP(A2110,DBMS_TYPE_SIZES[],3,FALSE)</f>
        <v>8</v>
      </c>
      <c r="E2110" s="114">
        <f>VLOOKUP(A2110,DBMS_TYPE_SIZES[],4,FALSE)</f>
        <v>10</v>
      </c>
      <c r="F2110" t="s">
        <v>206</v>
      </c>
      <c r="G2110" t="s">
        <v>679</v>
      </c>
      <c r="H2110" t="s">
        <v>22</v>
      </c>
      <c r="I2110">
        <v>23</v>
      </c>
      <c r="J2110">
        <v>8</v>
      </c>
    </row>
    <row r="2111" spans="1:10">
      <c r="A2111" s="112" t="str">
        <f>COL_SIZES[[#This Row],[datatype]]&amp;"_"&amp;COL_SIZES[[#This Row],[column_prec]]&amp;"_"&amp;COL_SIZES[[#This Row],[col_len]]</f>
        <v>int_10_4</v>
      </c>
      <c r="B21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1" s="113">
        <f>VLOOKUP(A2111,DBMS_TYPE_SIZES[],2,FALSE)</f>
        <v>9</v>
      </c>
      <c r="D2111" s="113">
        <f>VLOOKUP(A2111,DBMS_TYPE_SIZES[],3,FALSE)</f>
        <v>4</v>
      </c>
      <c r="E2111" s="114">
        <f>VLOOKUP(A2111,DBMS_TYPE_SIZES[],4,FALSE)</f>
        <v>9</v>
      </c>
      <c r="F2111" t="s">
        <v>206</v>
      </c>
      <c r="G2111" t="s">
        <v>802</v>
      </c>
      <c r="H2111" t="s">
        <v>20</v>
      </c>
      <c r="I2111">
        <v>10</v>
      </c>
      <c r="J2111">
        <v>4</v>
      </c>
    </row>
    <row r="2112" spans="1:10">
      <c r="A2112" s="112" t="str">
        <f>COL_SIZES[[#This Row],[datatype]]&amp;"_"&amp;COL_SIZES[[#This Row],[column_prec]]&amp;"_"&amp;COL_SIZES[[#This Row],[col_len]]</f>
        <v>int_10_4</v>
      </c>
      <c r="B21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2" s="113">
        <f>VLOOKUP(A2112,DBMS_TYPE_SIZES[],2,FALSE)</f>
        <v>9</v>
      </c>
      <c r="D2112" s="113">
        <f>VLOOKUP(A2112,DBMS_TYPE_SIZES[],3,FALSE)</f>
        <v>4</v>
      </c>
      <c r="E2112" s="114">
        <f>VLOOKUP(A2112,DBMS_TYPE_SIZES[],4,FALSE)</f>
        <v>9</v>
      </c>
      <c r="F2112" t="s">
        <v>206</v>
      </c>
      <c r="G2112" t="s">
        <v>154</v>
      </c>
      <c r="H2112" t="s">
        <v>20</v>
      </c>
      <c r="I2112">
        <v>10</v>
      </c>
      <c r="J2112">
        <v>4</v>
      </c>
    </row>
    <row r="2113" spans="1:10">
      <c r="A2113" s="112" t="str">
        <f>COL_SIZES[[#This Row],[datatype]]&amp;"_"&amp;COL_SIZES[[#This Row],[column_prec]]&amp;"_"&amp;COL_SIZES[[#This Row],[col_len]]</f>
        <v>int_10_4</v>
      </c>
      <c r="B21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3" s="113">
        <f>VLOOKUP(A2113,DBMS_TYPE_SIZES[],2,FALSE)</f>
        <v>9</v>
      </c>
      <c r="D2113" s="113">
        <f>VLOOKUP(A2113,DBMS_TYPE_SIZES[],3,FALSE)</f>
        <v>4</v>
      </c>
      <c r="E2113" s="114">
        <f>VLOOKUP(A2113,DBMS_TYPE_SIZES[],4,FALSE)</f>
        <v>9</v>
      </c>
      <c r="F2113" t="s">
        <v>206</v>
      </c>
      <c r="G2113" t="s">
        <v>89</v>
      </c>
      <c r="H2113" t="s">
        <v>20</v>
      </c>
      <c r="I2113">
        <v>10</v>
      </c>
      <c r="J2113">
        <v>4</v>
      </c>
    </row>
    <row r="2114" spans="1:10">
      <c r="A2114" s="112" t="str">
        <f>COL_SIZES[[#This Row],[datatype]]&amp;"_"&amp;COL_SIZES[[#This Row],[column_prec]]&amp;"_"&amp;COL_SIZES[[#This Row],[col_len]]</f>
        <v>datetime_23_8</v>
      </c>
      <c r="B211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14" s="113">
        <f>VLOOKUP(A2114,DBMS_TYPE_SIZES[],2,FALSE)</f>
        <v>7</v>
      </c>
      <c r="D2114" s="113">
        <f>VLOOKUP(A2114,DBMS_TYPE_SIZES[],3,FALSE)</f>
        <v>8</v>
      </c>
      <c r="E2114" s="114">
        <f>VLOOKUP(A2114,DBMS_TYPE_SIZES[],4,FALSE)</f>
        <v>10</v>
      </c>
      <c r="F2114" t="s">
        <v>206</v>
      </c>
      <c r="G2114" t="s">
        <v>928</v>
      </c>
      <c r="H2114" t="s">
        <v>22</v>
      </c>
      <c r="I2114">
        <v>23</v>
      </c>
      <c r="J2114">
        <v>8</v>
      </c>
    </row>
    <row r="2115" spans="1:10">
      <c r="A2115" s="112" t="str">
        <f>COL_SIZES[[#This Row],[datatype]]&amp;"_"&amp;COL_SIZES[[#This Row],[column_prec]]&amp;"_"&amp;COL_SIZES[[#This Row],[col_len]]</f>
        <v>int_10_4</v>
      </c>
      <c r="B21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5" s="113">
        <f>VLOOKUP(A2115,DBMS_TYPE_SIZES[],2,FALSE)</f>
        <v>9</v>
      </c>
      <c r="D2115" s="113">
        <f>VLOOKUP(A2115,DBMS_TYPE_SIZES[],3,FALSE)</f>
        <v>4</v>
      </c>
      <c r="E2115" s="114">
        <f>VLOOKUP(A2115,DBMS_TYPE_SIZES[],4,FALSE)</f>
        <v>9</v>
      </c>
      <c r="F2115" t="s">
        <v>206</v>
      </c>
      <c r="G2115" t="s">
        <v>929</v>
      </c>
      <c r="H2115" t="s">
        <v>20</v>
      </c>
      <c r="I2115">
        <v>10</v>
      </c>
      <c r="J2115">
        <v>4</v>
      </c>
    </row>
    <row r="2116" spans="1:10">
      <c r="A2116" s="112" t="str">
        <f>COL_SIZES[[#This Row],[datatype]]&amp;"_"&amp;COL_SIZES[[#This Row],[column_prec]]&amp;"_"&amp;COL_SIZES[[#This Row],[col_len]]</f>
        <v>int_10_4</v>
      </c>
      <c r="B21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6" s="113">
        <f>VLOOKUP(A2116,DBMS_TYPE_SIZES[],2,FALSE)</f>
        <v>9</v>
      </c>
      <c r="D2116" s="113">
        <f>VLOOKUP(A2116,DBMS_TYPE_SIZES[],3,FALSE)</f>
        <v>4</v>
      </c>
      <c r="E2116" s="114">
        <f>VLOOKUP(A2116,DBMS_TYPE_SIZES[],4,FALSE)</f>
        <v>9</v>
      </c>
      <c r="F2116" t="s">
        <v>206</v>
      </c>
      <c r="G2116" t="s">
        <v>224</v>
      </c>
      <c r="H2116" t="s">
        <v>20</v>
      </c>
      <c r="I2116">
        <v>10</v>
      </c>
      <c r="J2116">
        <v>4</v>
      </c>
    </row>
    <row r="2117" spans="1:10">
      <c r="A2117" s="112" t="str">
        <f>COL_SIZES[[#This Row],[datatype]]&amp;"_"&amp;COL_SIZES[[#This Row],[column_prec]]&amp;"_"&amp;COL_SIZES[[#This Row],[col_len]]</f>
        <v>varchar_0_255</v>
      </c>
      <c r="B211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17" s="113">
        <f>VLOOKUP(A2117,DBMS_TYPE_SIZES[],2,FALSE)</f>
        <v>255</v>
      </c>
      <c r="D2117" s="113">
        <f>VLOOKUP(A2117,DBMS_TYPE_SIZES[],3,FALSE)</f>
        <v>255</v>
      </c>
      <c r="E2117" s="114">
        <f>VLOOKUP(A2117,DBMS_TYPE_SIZES[],4,FALSE)</f>
        <v>257</v>
      </c>
      <c r="F2117" t="s">
        <v>206</v>
      </c>
      <c r="G2117" t="s">
        <v>605</v>
      </c>
      <c r="H2117" t="s">
        <v>92</v>
      </c>
      <c r="I2117">
        <v>0</v>
      </c>
      <c r="J2117">
        <v>255</v>
      </c>
    </row>
    <row r="2118" spans="1:10">
      <c r="A2118" s="112" t="str">
        <f>COL_SIZES[[#This Row],[datatype]]&amp;"_"&amp;COL_SIZES[[#This Row],[column_prec]]&amp;"_"&amp;COL_SIZES[[#This Row],[col_len]]</f>
        <v>int_10_4</v>
      </c>
      <c r="B21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8" s="113">
        <f>VLOOKUP(A2118,DBMS_TYPE_SIZES[],2,FALSE)</f>
        <v>9</v>
      </c>
      <c r="D2118" s="113">
        <f>VLOOKUP(A2118,DBMS_TYPE_SIZES[],3,FALSE)</f>
        <v>4</v>
      </c>
      <c r="E2118" s="114">
        <f>VLOOKUP(A2118,DBMS_TYPE_SIZES[],4,FALSE)</f>
        <v>9</v>
      </c>
      <c r="F2118" t="s">
        <v>206</v>
      </c>
      <c r="G2118" t="s">
        <v>930</v>
      </c>
      <c r="H2118" t="s">
        <v>20</v>
      </c>
      <c r="I2118">
        <v>10</v>
      </c>
      <c r="J2118">
        <v>4</v>
      </c>
    </row>
    <row r="2119" spans="1:10">
      <c r="A2119" s="112" t="str">
        <f>COL_SIZES[[#This Row],[datatype]]&amp;"_"&amp;COL_SIZES[[#This Row],[column_prec]]&amp;"_"&amp;COL_SIZES[[#This Row],[col_len]]</f>
        <v>int_10_4</v>
      </c>
      <c r="B21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19" s="113">
        <f>VLOOKUP(A2119,DBMS_TYPE_SIZES[],2,FALSE)</f>
        <v>9</v>
      </c>
      <c r="D2119" s="113">
        <f>VLOOKUP(A2119,DBMS_TYPE_SIZES[],3,FALSE)</f>
        <v>4</v>
      </c>
      <c r="E2119" s="114">
        <f>VLOOKUP(A2119,DBMS_TYPE_SIZES[],4,FALSE)</f>
        <v>9</v>
      </c>
      <c r="F2119" t="s">
        <v>206</v>
      </c>
      <c r="G2119" t="s">
        <v>803</v>
      </c>
      <c r="H2119" t="s">
        <v>20</v>
      </c>
      <c r="I2119">
        <v>10</v>
      </c>
      <c r="J2119">
        <v>4</v>
      </c>
    </row>
    <row r="2120" spans="1:10">
      <c r="A2120" s="112" t="str">
        <f>COL_SIZES[[#This Row],[datatype]]&amp;"_"&amp;COL_SIZES[[#This Row],[column_prec]]&amp;"_"&amp;COL_SIZES[[#This Row],[col_len]]</f>
        <v>int_10_4</v>
      </c>
      <c r="B21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0" s="113">
        <f>VLOOKUP(A2120,DBMS_TYPE_SIZES[],2,FALSE)</f>
        <v>9</v>
      </c>
      <c r="D2120" s="113">
        <f>VLOOKUP(A2120,DBMS_TYPE_SIZES[],3,FALSE)</f>
        <v>4</v>
      </c>
      <c r="E2120" s="114">
        <f>VLOOKUP(A2120,DBMS_TYPE_SIZES[],4,FALSE)</f>
        <v>9</v>
      </c>
      <c r="F2120" t="s">
        <v>206</v>
      </c>
      <c r="G2120" t="s">
        <v>804</v>
      </c>
      <c r="H2120" t="s">
        <v>20</v>
      </c>
      <c r="I2120">
        <v>10</v>
      </c>
      <c r="J2120">
        <v>4</v>
      </c>
    </row>
    <row r="2121" spans="1:10">
      <c r="A2121" s="112" t="str">
        <f>COL_SIZES[[#This Row],[datatype]]&amp;"_"&amp;COL_SIZES[[#This Row],[column_prec]]&amp;"_"&amp;COL_SIZES[[#This Row],[col_len]]</f>
        <v>int_10_4</v>
      </c>
      <c r="B21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1" s="113">
        <f>VLOOKUP(A2121,DBMS_TYPE_SIZES[],2,FALSE)</f>
        <v>9</v>
      </c>
      <c r="D2121" s="113">
        <f>VLOOKUP(A2121,DBMS_TYPE_SIZES[],3,FALSE)</f>
        <v>4</v>
      </c>
      <c r="E2121" s="114">
        <f>VLOOKUP(A2121,DBMS_TYPE_SIZES[],4,FALSE)</f>
        <v>9</v>
      </c>
      <c r="F2121" t="s">
        <v>206</v>
      </c>
      <c r="G2121" t="s">
        <v>152</v>
      </c>
      <c r="H2121" t="s">
        <v>20</v>
      </c>
      <c r="I2121">
        <v>10</v>
      </c>
      <c r="J2121">
        <v>4</v>
      </c>
    </row>
    <row r="2122" spans="1:10">
      <c r="A2122" s="112" t="str">
        <f>COL_SIZES[[#This Row],[datatype]]&amp;"_"&amp;COL_SIZES[[#This Row],[column_prec]]&amp;"_"&amp;COL_SIZES[[#This Row],[col_len]]</f>
        <v>varchar_0_255</v>
      </c>
      <c r="B212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22" s="113">
        <f>VLOOKUP(A2122,DBMS_TYPE_SIZES[],2,FALSE)</f>
        <v>255</v>
      </c>
      <c r="D2122" s="113">
        <f>VLOOKUP(A2122,DBMS_TYPE_SIZES[],3,FALSE)</f>
        <v>255</v>
      </c>
      <c r="E2122" s="114">
        <f>VLOOKUP(A2122,DBMS_TYPE_SIZES[],4,FALSE)</f>
        <v>257</v>
      </c>
      <c r="F2122" t="s">
        <v>206</v>
      </c>
      <c r="G2122" t="s">
        <v>805</v>
      </c>
      <c r="H2122" t="s">
        <v>92</v>
      </c>
      <c r="I2122">
        <v>0</v>
      </c>
      <c r="J2122">
        <v>255</v>
      </c>
    </row>
    <row r="2123" spans="1:10">
      <c r="A2123" s="112" t="str">
        <f>COL_SIZES[[#This Row],[datatype]]&amp;"_"&amp;COL_SIZES[[#This Row],[column_prec]]&amp;"_"&amp;COL_SIZES[[#This Row],[col_len]]</f>
        <v>varchar_0_255</v>
      </c>
      <c r="B212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23" s="113">
        <f>VLOOKUP(A2123,DBMS_TYPE_SIZES[],2,FALSE)</f>
        <v>255</v>
      </c>
      <c r="D2123" s="113">
        <f>VLOOKUP(A2123,DBMS_TYPE_SIZES[],3,FALSE)</f>
        <v>255</v>
      </c>
      <c r="E2123" s="114">
        <f>VLOOKUP(A2123,DBMS_TYPE_SIZES[],4,FALSE)</f>
        <v>257</v>
      </c>
      <c r="F2123" t="s">
        <v>206</v>
      </c>
      <c r="G2123" t="s">
        <v>806</v>
      </c>
      <c r="H2123" t="s">
        <v>92</v>
      </c>
      <c r="I2123">
        <v>0</v>
      </c>
      <c r="J2123">
        <v>255</v>
      </c>
    </row>
    <row r="2124" spans="1:10">
      <c r="A2124" s="112" t="str">
        <f>COL_SIZES[[#This Row],[datatype]]&amp;"_"&amp;COL_SIZES[[#This Row],[column_prec]]&amp;"_"&amp;COL_SIZES[[#This Row],[col_len]]</f>
        <v>int_10_4</v>
      </c>
      <c r="B21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4" s="113">
        <f>VLOOKUP(A2124,DBMS_TYPE_SIZES[],2,FALSE)</f>
        <v>9</v>
      </c>
      <c r="D2124" s="113">
        <f>VLOOKUP(A2124,DBMS_TYPE_SIZES[],3,FALSE)</f>
        <v>4</v>
      </c>
      <c r="E2124" s="114">
        <f>VLOOKUP(A2124,DBMS_TYPE_SIZES[],4,FALSE)</f>
        <v>9</v>
      </c>
      <c r="F2124" t="s">
        <v>206</v>
      </c>
      <c r="G2124" t="s">
        <v>807</v>
      </c>
      <c r="H2124" t="s">
        <v>20</v>
      </c>
      <c r="I2124">
        <v>10</v>
      </c>
      <c r="J2124">
        <v>4</v>
      </c>
    </row>
    <row r="2125" spans="1:10">
      <c r="A2125" s="112" t="str">
        <f>COL_SIZES[[#This Row],[datatype]]&amp;"_"&amp;COL_SIZES[[#This Row],[column_prec]]&amp;"_"&amp;COL_SIZES[[#This Row],[col_len]]</f>
        <v>bigint_19_8</v>
      </c>
      <c r="B212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25" s="113">
        <f>VLOOKUP(A2125,DBMS_TYPE_SIZES[],2,FALSE)</f>
        <v>9</v>
      </c>
      <c r="D2125" s="113">
        <f>VLOOKUP(A2125,DBMS_TYPE_SIZES[],3,FALSE)</f>
        <v>8</v>
      </c>
      <c r="E2125" s="114">
        <f>VLOOKUP(A2125,DBMS_TYPE_SIZES[],4,FALSE)</f>
        <v>9</v>
      </c>
      <c r="F2125" t="s">
        <v>206</v>
      </c>
      <c r="G2125" t="s">
        <v>122</v>
      </c>
      <c r="H2125" t="s">
        <v>19</v>
      </c>
      <c r="I2125">
        <v>19</v>
      </c>
      <c r="J2125">
        <v>8</v>
      </c>
    </row>
    <row r="2126" spans="1:10">
      <c r="A2126" s="112" t="str">
        <f>COL_SIZES[[#This Row],[datatype]]&amp;"_"&amp;COL_SIZES[[#This Row],[column_prec]]&amp;"_"&amp;COL_SIZES[[#This Row],[col_len]]</f>
        <v>int_10_4</v>
      </c>
      <c r="B21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6" s="113">
        <f>VLOOKUP(A2126,DBMS_TYPE_SIZES[],2,FALSE)</f>
        <v>9</v>
      </c>
      <c r="D2126" s="113">
        <f>VLOOKUP(A2126,DBMS_TYPE_SIZES[],3,FALSE)</f>
        <v>4</v>
      </c>
      <c r="E2126" s="114">
        <f>VLOOKUP(A2126,DBMS_TYPE_SIZES[],4,FALSE)</f>
        <v>9</v>
      </c>
      <c r="F2126" t="s">
        <v>206</v>
      </c>
      <c r="G2126" t="s">
        <v>123</v>
      </c>
      <c r="H2126" t="s">
        <v>20</v>
      </c>
      <c r="I2126">
        <v>10</v>
      </c>
      <c r="J2126">
        <v>4</v>
      </c>
    </row>
    <row r="2127" spans="1:10">
      <c r="A2127" s="112" t="str">
        <f>COL_SIZES[[#This Row],[datatype]]&amp;"_"&amp;COL_SIZES[[#This Row],[column_prec]]&amp;"_"&amp;COL_SIZES[[#This Row],[col_len]]</f>
        <v>int_10_4</v>
      </c>
      <c r="B21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27" s="113">
        <f>VLOOKUP(A2127,DBMS_TYPE_SIZES[],2,FALSE)</f>
        <v>9</v>
      </c>
      <c r="D2127" s="113">
        <f>VLOOKUP(A2127,DBMS_TYPE_SIZES[],3,FALSE)</f>
        <v>4</v>
      </c>
      <c r="E2127" s="114">
        <f>VLOOKUP(A2127,DBMS_TYPE_SIZES[],4,FALSE)</f>
        <v>9</v>
      </c>
      <c r="F2127" t="s">
        <v>206</v>
      </c>
      <c r="G2127" t="s">
        <v>808</v>
      </c>
      <c r="H2127" t="s">
        <v>20</v>
      </c>
      <c r="I2127">
        <v>10</v>
      </c>
      <c r="J2127">
        <v>4</v>
      </c>
    </row>
    <row r="2128" spans="1:10">
      <c r="A2128" s="112" t="str">
        <f>COL_SIZES[[#This Row],[datatype]]&amp;"_"&amp;COL_SIZES[[#This Row],[column_prec]]&amp;"_"&amp;COL_SIZES[[#This Row],[col_len]]</f>
        <v>datetime_23_8</v>
      </c>
      <c r="B212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28" s="113">
        <f>VLOOKUP(A2128,DBMS_TYPE_SIZES[],2,FALSE)</f>
        <v>7</v>
      </c>
      <c r="D2128" s="113">
        <f>VLOOKUP(A2128,DBMS_TYPE_SIZES[],3,FALSE)</f>
        <v>8</v>
      </c>
      <c r="E2128" s="114">
        <f>VLOOKUP(A2128,DBMS_TYPE_SIZES[],4,FALSE)</f>
        <v>10</v>
      </c>
      <c r="F2128" t="s">
        <v>206</v>
      </c>
      <c r="G2128" t="s">
        <v>809</v>
      </c>
      <c r="H2128" t="s">
        <v>22</v>
      </c>
      <c r="I2128">
        <v>23</v>
      </c>
      <c r="J2128">
        <v>8</v>
      </c>
    </row>
    <row r="2129" spans="1:10">
      <c r="A2129" s="112" t="str">
        <f>COL_SIZES[[#This Row],[datatype]]&amp;"_"&amp;COL_SIZES[[#This Row],[column_prec]]&amp;"_"&amp;COL_SIZES[[#This Row],[col_len]]</f>
        <v>bigint_19_8</v>
      </c>
      <c r="B212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29" s="113">
        <f>VLOOKUP(A2129,DBMS_TYPE_SIZES[],2,FALSE)</f>
        <v>9</v>
      </c>
      <c r="D2129" s="113">
        <f>VLOOKUP(A2129,DBMS_TYPE_SIZES[],3,FALSE)</f>
        <v>8</v>
      </c>
      <c r="E2129" s="114">
        <f>VLOOKUP(A2129,DBMS_TYPE_SIZES[],4,FALSE)</f>
        <v>9</v>
      </c>
      <c r="F2129" t="s">
        <v>206</v>
      </c>
      <c r="G2129" t="s">
        <v>124</v>
      </c>
      <c r="H2129" t="s">
        <v>19</v>
      </c>
      <c r="I2129">
        <v>19</v>
      </c>
      <c r="J2129">
        <v>8</v>
      </c>
    </row>
    <row r="2130" spans="1:10">
      <c r="A2130" s="112" t="str">
        <f>COL_SIZES[[#This Row],[datatype]]&amp;"_"&amp;COL_SIZES[[#This Row],[column_prec]]&amp;"_"&amp;COL_SIZES[[#This Row],[col_len]]</f>
        <v>int_10_4</v>
      </c>
      <c r="B21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0" s="113">
        <f>VLOOKUP(A2130,DBMS_TYPE_SIZES[],2,FALSE)</f>
        <v>9</v>
      </c>
      <c r="D2130" s="113">
        <f>VLOOKUP(A2130,DBMS_TYPE_SIZES[],3,FALSE)</f>
        <v>4</v>
      </c>
      <c r="E2130" s="114">
        <f>VLOOKUP(A2130,DBMS_TYPE_SIZES[],4,FALSE)</f>
        <v>9</v>
      </c>
      <c r="F2130" t="s">
        <v>206</v>
      </c>
      <c r="G2130" t="s">
        <v>102</v>
      </c>
      <c r="H2130" t="s">
        <v>20</v>
      </c>
      <c r="I2130">
        <v>10</v>
      </c>
      <c r="J2130">
        <v>4</v>
      </c>
    </row>
    <row r="2131" spans="1:10">
      <c r="A2131" s="112" t="str">
        <f>COL_SIZES[[#This Row],[datatype]]&amp;"_"&amp;COL_SIZES[[#This Row],[column_prec]]&amp;"_"&amp;COL_SIZES[[#This Row],[col_len]]</f>
        <v>datetime_23_8</v>
      </c>
      <c r="B21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31" s="113">
        <f>VLOOKUP(A2131,DBMS_TYPE_SIZES[],2,FALSE)</f>
        <v>7</v>
      </c>
      <c r="D2131" s="113">
        <f>VLOOKUP(A2131,DBMS_TYPE_SIZES[],3,FALSE)</f>
        <v>8</v>
      </c>
      <c r="E2131" s="114">
        <f>VLOOKUP(A2131,DBMS_TYPE_SIZES[],4,FALSE)</f>
        <v>10</v>
      </c>
      <c r="F2131" t="s">
        <v>206</v>
      </c>
      <c r="G2131" t="s">
        <v>825</v>
      </c>
      <c r="H2131" t="s">
        <v>22</v>
      </c>
      <c r="I2131">
        <v>23</v>
      </c>
      <c r="J2131">
        <v>8</v>
      </c>
    </row>
    <row r="2132" spans="1:10">
      <c r="A2132" s="112" t="str">
        <f>COL_SIZES[[#This Row],[datatype]]&amp;"_"&amp;COL_SIZES[[#This Row],[column_prec]]&amp;"_"&amp;COL_SIZES[[#This Row],[col_len]]</f>
        <v>int_10_4</v>
      </c>
      <c r="B21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2" s="113">
        <f>VLOOKUP(A2132,DBMS_TYPE_SIZES[],2,FALSE)</f>
        <v>9</v>
      </c>
      <c r="D2132" s="113">
        <f>VLOOKUP(A2132,DBMS_TYPE_SIZES[],3,FALSE)</f>
        <v>4</v>
      </c>
      <c r="E2132" s="114">
        <f>VLOOKUP(A2132,DBMS_TYPE_SIZES[],4,FALSE)</f>
        <v>9</v>
      </c>
      <c r="F2132" t="s">
        <v>206</v>
      </c>
      <c r="G2132" t="s">
        <v>826</v>
      </c>
      <c r="H2132" t="s">
        <v>20</v>
      </c>
      <c r="I2132">
        <v>10</v>
      </c>
      <c r="J2132">
        <v>4</v>
      </c>
    </row>
    <row r="2133" spans="1:10">
      <c r="A2133" s="112" t="str">
        <f>COL_SIZES[[#This Row],[datatype]]&amp;"_"&amp;COL_SIZES[[#This Row],[column_prec]]&amp;"_"&amp;COL_SIZES[[#This Row],[col_len]]</f>
        <v>int_10_4</v>
      </c>
      <c r="B21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3" s="113">
        <f>VLOOKUP(A2133,DBMS_TYPE_SIZES[],2,FALSE)</f>
        <v>9</v>
      </c>
      <c r="D2133" s="113">
        <f>VLOOKUP(A2133,DBMS_TYPE_SIZES[],3,FALSE)</f>
        <v>4</v>
      </c>
      <c r="E2133" s="114">
        <f>VLOOKUP(A2133,DBMS_TYPE_SIZES[],4,FALSE)</f>
        <v>9</v>
      </c>
      <c r="F2133" t="s">
        <v>206</v>
      </c>
      <c r="G2133" t="s">
        <v>827</v>
      </c>
      <c r="H2133" t="s">
        <v>20</v>
      </c>
      <c r="I2133">
        <v>10</v>
      </c>
      <c r="J2133">
        <v>4</v>
      </c>
    </row>
    <row r="2134" spans="1:10">
      <c r="A2134" s="112" t="str">
        <f>COL_SIZES[[#This Row],[datatype]]&amp;"_"&amp;COL_SIZES[[#This Row],[column_prec]]&amp;"_"&amp;COL_SIZES[[#This Row],[col_len]]</f>
        <v>varchar_0_255</v>
      </c>
      <c r="B213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34" s="113">
        <f>VLOOKUP(A2134,DBMS_TYPE_SIZES[],2,FALSE)</f>
        <v>255</v>
      </c>
      <c r="D2134" s="113">
        <f>VLOOKUP(A2134,DBMS_TYPE_SIZES[],3,FALSE)</f>
        <v>255</v>
      </c>
      <c r="E2134" s="114">
        <f>VLOOKUP(A2134,DBMS_TYPE_SIZES[],4,FALSE)</f>
        <v>257</v>
      </c>
      <c r="F2134" t="s">
        <v>206</v>
      </c>
      <c r="G2134" t="s">
        <v>931</v>
      </c>
      <c r="H2134" t="s">
        <v>92</v>
      </c>
      <c r="I2134">
        <v>0</v>
      </c>
      <c r="J2134">
        <v>255</v>
      </c>
    </row>
    <row r="2135" spans="1:10">
      <c r="A2135" s="112" t="str">
        <f>COL_SIZES[[#This Row],[datatype]]&amp;"_"&amp;COL_SIZES[[#This Row],[column_prec]]&amp;"_"&amp;COL_SIZES[[#This Row],[col_len]]</f>
        <v>int_10_4</v>
      </c>
      <c r="B21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5" s="113">
        <f>VLOOKUP(A2135,DBMS_TYPE_SIZES[],2,FALSE)</f>
        <v>9</v>
      </c>
      <c r="D2135" s="113">
        <f>VLOOKUP(A2135,DBMS_TYPE_SIZES[],3,FALSE)</f>
        <v>4</v>
      </c>
      <c r="E2135" s="114">
        <f>VLOOKUP(A2135,DBMS_TYPE_SIZES[],4,FALSE)</f>
        <v>9</v>
      </c>
      <c r="F2135" t="s">
        <v>206</v>
      </c>
      <c r="G2135" t="s">
        <v>812</v>
      </c>
      <c r="H2135" t="s">
        <v>20</v>
      </c>
      <c r="I2135">
        <v>10</v>
      </c>
      <c r="J2135">
        <v>4</v>
      </c>
    </row>
    <row r="2136" spans="1:10">
      <c r="A2136" s="112" t="str">
        <f>COL_SIZES[[#This Row],[datatype]]&amp;"_"&amp;COL_SIZES[[#This Row],[column_prec]]&amp;"_"&amp;COL_SIZES[[#This Row],[col_len]]</f>
        <v>int_10_4</v>
      </c>
      <c r="B21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6" s="113">
        <f>VLOOKUP(A2136,DBMS_TYPE_SIZES[],2,FALSE)</f>
        <v>9</v>
      </c>
      <c r="D2136" s="113">
        <f>VLOOKUP(A2136,DBMS_TYPE_SIZES[],3,FALSE)</f>
        <v>4</v>
      </c>
      <c r="E2136" s="114">
        <f>VLOOKUP(A2136,DBMS_TYPE_SIZES[],4,FALSE)</f>
        <v>9</v>
      </c>
      <c r="F2136" t="s">
        <v>206</v>
      </c>
      <c r="G2136" t="s">
        <v>217</v>
      </c>
      <c r="H2136" t="s">
        <v>20</v>
      </c>
      <c r="I2136">
        <v>10</v>
      </c>
      <c r="J2136">
        <v>4</v>
      </c>
    </row>
    <row r="2137" spans="1:10">
      <c r="A2137" s="112" t="str">
        <f>COL_SIZES[[#This Row],[datatype]]&amp;"_"&amp;COL_SIZES[[#This Row],[column_prec]]&amp;"_"&amp;COL_SIZES[[#This Row],[col_len]]</f>
        <v>int_10_4</v>
      </c>
      <c r="B21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7" s="113">
        <f>VLOOKUP(A2137,DBMS_TYPE_SIZES[],2,FALSE)</f>
        <v>9</v>
      </c>
      <c r="D2137" s="113">
        <f>VLOOKUP(A2137,DBMS_TYPE_SIZES[],3,FALSE)</f>
        <v>4</v>
      </c>
      <c r="E2137" s="114">
        <f>VLOOKUP(A2137,DBMS_TYPE_SIZES[],4,FALSE)</f>
        <v>9</v>
      </c>
      <c r="F2137" t="s">
        <v>206</v>
      </c>
      <c r="G2137" t="s">
        <v>815</v>
      </c>
      <c r="H2137" t="s">
        <v>20</v>
      </c>
      <c r="I2137">
        <v>10</v>
      </c>
      <c r="J2137">
        <v>4</v>
      </c>
    </row>
    <row r="2138" spans="1:10">
      <c r="A2138" s="112" t="str">
        <f>COL_SIZES[[#This Row],[datatype]]&amp;"_"&amp;COL_SIZES[[#This Row],[column_prec]]&amp;"_"&amp;COL_SIZES[[#This Row],[col_len]]</f>
        <v>int_10_4</v>
      </c>
      <c r="B21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8" s="113">
        <f>VLOOKUP(A2138,DBMS_TYPE_SIZES[],2,FALSE)</f>
        <v>9</v>
      </c>
      <c r="D2138" s="113">
        <f>VLOOKUP(A2138,DBMS_TYPE_SIZES[],3,FALSE)</f>
        <v>4</v>
      </c>
      <c r="E2138" s="114">
        <f>VLOOKUP(A2138,DBMS_TYPE_SIZES[],4,FALSE)</f>
        <v>9</v>
      </c>
      <c r="F2138" t="s">
        <v>206</v>
      </c>
      <c r="G2138" t="s">
        <v>164</v>
      </c>
      <c r="H2138" t="s">
        <v>20</v>
      </c>
      <c r="I2138">
        <v>10</v>
      </c>
      <c r="J2138">
        <v>4</v>
      </c>
    </row>
    <row r="2139" spans="1:10">
      <c r="A2139" s="112" t="str">
        <f>COL_SIZES[[#This Row],[datatype]]&amp;"_"&amp;COL_SIZES[[#This Row],[column_prec]]&amp;"_"&amp;COL_SIZES[[#This Row],[col_len]]</f>
        <v>int_10_4</v>
      </c>
      <c r="B21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39" s="113">
        <f>VLOOKUP(A2139,DBMS_TYPE_SIZES[],2,FALSE)</f>
        <v>9</v>
      </c>
      <c r="D2139" s="113">
        <f>VLOOKUP(A2139,DBMS_TYPE_SIZES[],3,FALSE)</f>
        <v>4</v>
      </c>
      <c r="E2139" s="114">
        <f>VLOOKUP(A2139,DBMS_TYPE_SIZES[],4,FALSE)</f>
        <v>9</v>
      </c>
      <c r="F2139" t="s">
        <v>207</v>
      </c>
      <c r="G2139" t="s">
        <v>156</v>
      </c>
      <c r="H2139" t="s">
        <v>20</v>
      </c>
      <c r="I2139">
        <v>10</v>
      </c>
      <c r="J2139">
        <v>4</v>
      </c>
    </row>
    <row r="2140" spans="1:10">
      <c r="A2140" s="112" t="str">
        <f>COL_SIZES[[#This Row],[datatype]]&amp;"_"&amp;COL_SIZES[[#This Row],[column_prec]]&amp;"_"&amp;COL_SIZES[[#This Row],[col_len]]</f>
        <v>datetime_23_8</v>
      </c>
      <c r="B214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40" s="113">
        <f>VLOOKUP(A2140,DBMS_TYPE_SIZES[],2,FALSE)</f>
        <v>7</v>
      </c>
      <c r="D2140" s="113">
        <f>VLOOKUP(A2140,DBMS_TYPE_SIZES[],3,FALSE)</f>
        <v>8</v>
      </c>
      <c r="E2140" s="114">
        <f>VLOOKUP(A2140,DBMS_TYPE_SIZES[],4,FALSE)</f>
        <v>10</v>
      </c>
      <c r="F2140" t="s">
        <v>207</v>
      </c>
      <c r="G2140" t="s">
        <v>679</v>
      </c>
      <c r="H2140" t="s">
        <v>22</v>
      </c>
      <c r="I2140">
        <v>23</v>
      </c>
      <c r="J2140">
        <v>8</v>
      </c>
    </row>
    <row r="2141" spans="1:10">
      <c r="A2141" s="112" t="str">
        <f>COL_SIZES[[#This Row],[datatype]]&amp;"_"&amp;COL_SIZES[[#This Row],[column_prec]]&amp;"_"&amp;COL_SIZES[[#This Row],[col_len]]</f>
        <v>int_10_4</v>
      </c>
      <c r="B21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1" s="113">
        <f>VLOOKUP(A2141,DBMS_TYPE_SIZES[],2,FALSE)</f>
        <v>9</v>
      </c>
      <c r="D2141" s="113">
        <f>VLOOKUP(A2141,DBMS_TYPE_SIZES[],3,FALSE)</f>
        <v>4</v>
      </c>
      <c r="E2141" s="114">
        <f>VLOOKUP(A2141,DBMS_TYPE_SIZES[],4,FALSE)</f>
        <v>9</v>
      </c>
      <c r="F2141" t="s">
        <v>207</v>
      </c>
      <c r="G2141" t="s">
        <v>802</v>
      </c>
      <c r="H2141" t="s">
        <v>20</v>
      </c>
      <c r="I2141">
        <v>10</v>
      </c>
      <c r="J2141">
        <v>4</v>
      </c>
    </row>
    <row r="2142" spans="1:10">
      <c r="A2142" s="112" t="str">
        <f>COL_SIZES[[#This Row],[datatype]]&amp;"_"&amp;COL_SIZES[[#This Row],[column_prec]]&amp;"_"&amp;COL_SIZES[[#This Row],[col_len]]</f>
        <v>int_10_4</v>
      </c>
      <c r="B21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2" s="113">
        <f>VLOOKUP(A2142,DBMS_TYPE_SIZES[],2,FALSE)</f>
        <v>9</v>
      </c>
      <c r="D2142" s="113">
        <f>VLOOKUP(A2142,DBMS_TYPE_SIZES[],3,FALSE)</f>
        <v>4</v>
      </c>
      <c r="E2142" s="114">
        <f>VLOOKUP(A2142,DBMS_TYPE_SIZES[],4,FALSE)</f>
        <v>9</v>
      </c>
      <c r="F2142" t="s">
        <v>207</v>
      </c>
      <c r="G2142" t="s">
        <v>154</v>
      </c>
      <c r="H2142" t="s">
        <v>20</v>
      </c>
      <c r="I2142">
        <v>10</v>
      </c>
      <c r="J2142">
        <v>4</v>
      </c>
    </row>
    <row r="2143" spans="1:10">
      <c r="A2143" s="112" t="str">
        <f>COL_SIZES[[#This Row],[datatype]]&amp;"_"&amp;COL_SIZES[[#This Row],[column_prec]]&amp;"_"&amp;COL_SIZES[[#This Row],[col_len]]</f>
        <v>int_10_4</v>
      </c>
      <c r="B21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3" s="113">
        <f>VLOOKUP(A2143,DBMS_TYPE_SIZES[],2,FALSE)</f>
        <v>9</v>
      </c>
      <c r="D2143" s="113">
        <f>VLOOKUP(A2143,DBMS_TYPE_SIZES[],3,FALSE)</f>
        <v>4</v>
      </c>
      <c r="E2143" s="114">
        <f>VLOOKUP(A2143,DBMS_TYPE_SIZES[],4,FALSE)</f>
        <v>9</v>
      </c>
      <c r="F2143" t="s">
        <v>207</v>
      </c>
      <c r="G2143" t="s">
        <v>89</v>
      </c>
      <c r="H2143" t="s">
        <v>20</v>
      </c>
      <c r="I2143">
        <v>10</v>
      </c>
      <c r="J2143">
        <v>4</v>
      </c>
    </row>
    <row r="2144" spans="1:10">
      <c r="A2144" s="112" t="str">
        <f>COL_SIZES[[#This Row],[datatype]]&amp;"_"&amp;COL_SIZES[[#This Row],[column_prec]]&amp;"_"&amp;COL_SIZES[[#This Row],[col_len]]</f>
        <v>datetime_23_8</v>
      </c>
      <c r="B21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44" s="113">
        <f>VLOOKUP(A2144,DBMS_TYPE_SIZES[],2,FALSE)</f>
        <v>7</v>
      </c>
      <c r="D2144" s="113">
        <f>VLOOKUP(A2144,DBMS_TYPE_SIZES[],3,FALSE)</f>
        <v>8</v>
      </c>
      <c r="E2144" s="114">
        <f>VLOOKUP(A2144,DBMS_TYPE_SIZES[],4,FALSE)</f>
        <v>10</v>
      </c>
      <c r="F2144" t="s">
        <v>207</v>
      </c>
      <c r="G2144" t="s">
        <v>928</v>
      </c>
      <c r="H2144" t="s">
        <v>22</v>
      </c>
      <c r="I2144">
        <v>23</v>
      </c>
      <c r="J2144">
        <v>8</v>
      </c>
    </row>
    <row r="2145" spans="1:10">
      <c r="A2145" s="112" t="str">
        <f>COL_SIZES[[#This Row],[datatype]]&amp;"_"&amp;COL_SIZES[[#This Row],[column_prec]]&amp;"_"&amp;COL_SIZES[[#This Row],[col_len]]</f>
        <v>int_10_4</v>
      </c>
      <c r="B21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5" s="113">
        <f>VLOOKUP(A2145,DBMS_TYPE_SIZES[],2,FALSE)</f>
        <v>9</v>
      </c>
      <c r="D2145" s="113">
        <f>VLOOKUP(A2145,DBMS_TYPE_SIZES[],3,FALSE)</f>
        <v>4</v>
      </c>
      <c r="E2145" s="114">
        <f>VLOOKUP(A2145,DBMS_TYPE_SIZES[],4,FALSE)</f>
        <v>9</v>
      </c>
      <c r="F2145" t="s">
        <v>207</v>
      </c>
      <c r="G2145" t="s">
        <v>929</v>
      </c>
      <c r="H2145" t="s">
        <v>20</v>
      </c>
      <c r="I2145">
        <v>10</v>
      </c>
      <c r="J2145">
        <v>4</v>
      </c>
    </row>
    <row r="2146" spans="1:10">
      <c r="A2146" s="112" t="str">
        <f>COL_SIZES[[#This Row],[datatype]]&amp;"_"&amp;COL_SIZES[[#This Row],[column_prec]]&amp;"_"&amp;COL_SIZES[[#This Row],[col_len]]</f>
        <v>int_10_4</v>
      </c>
      <c r="B21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6" s="113">
        <f>VLOOKUP(A2146,DBMS_TYPE_SIZES[],2,FALSE)</f>
        <v>9</v>
      </c>
      <c r="D2146" s="113">
        <f>VLOOKUP(A2146,DBMS_TYPE_SIZES[],3,FALSE)</f>
        <v>4</v>
      </c>
      <c r="E2146" s="114">
        <f>VLOOKUP(A2146,DBMS_TYPE_SIZES[],4,FALSE)</f>
        <v>9</v>
      </c>
      <c r="F2146" t="s">
        <v>207</v>
      </c>
      <c r="G2146" t="s">
        <v>224</v>
      </c>
      <c r="H2146" t="s">
        <v>20</v>
      </c>
      <c r="I2146">
        <v>10</v>
      </c>
      <c r="J2146">
        <v>4</v>
      </c>
    </row>
    <row r="2147" spans="1:10">
      <c r="A2147" s="112" t="str">
        <f>COL_SIZES[[#This Row],[datatype]]&amp;"_"&amp;COL_SIZES[[#This Row],[column_prec]]&amp;"_"&amp;COL_SIZES[[#This Row],[col_len]]</f>
        <v>int_10_4</v>
      </c>
      <c r="B21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7" s="113">
        <f>VLOOKUP(A2147,DBMS_TYPE_SIZES[],2,FALSE)</f>
        <v>9</v>
      </c>
      <c r="D2147" s="113">
        <f>VLOOKUP(A2147,DBMS_TYPE_SIZES[],3,FALSE)</f>
        <v>4</v>
      </c>
      <c r="E2147" s="114">
        <f>VLOOKUP(A2147,DBMS_TYPE_SIZES[],4,FALSE)</f>
        <v>9</v>
      </c>
      <c r="F2147" t="s">
        <v>207</v>
      </c>
      <c r="G2147" t="s">
        <v>930</v>
      </c>
      <c r="H2147" t="s">
        <v>20</v>
      </c>
      <c r="I2147">
        <v>10</v>
      </c>
      <c r="J2147">
        <v>4</v>
      </c>
    </row>
    <row r="2148" spans="1:10">
      <c r="A2148" s="112" t="str">
        <f>COL_SIZES[[#This Row],[datatype]]&amp;"_"&amp;COL_SIZES[[#This Row],[column_prec]]&amp;"_"&amp;COL_SIZES[[#This Row],[col_len]]</f>
        <v>int_10_4</v>
      </c>
      <c r="B21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8" s="113">
        <f>VLOOKUP(A2148,DBMS_TYPE_SIZES[],2,FALSE)</f>
        <v>9</v>
      </c>
      <c r="D2148" s="113">
        <f>VLOOKUP(A2148,DBMS_TYPE_SIZES[],3,FALSE)</f>
        <v>4</v>
      </c>
      <c r="E2148" s="114">
        <f>VLOOKUP(A2148,DBMS_TYPE_SIZES[],4,FALSE)</f>
        <v>9</v>
      </c>
      <c r="F2148" t="s">
        <v>207</v>
      </c>
      <c r="G2148" t="s">
        <v>803</v>
      </c>
      <c r="H2148" t="s">
        <v>20</v>
      </c>
      <c r="I2148">
        <v>10</v>
      </c>
      <c r="J2148">
        <v>4</v>
      </c>
    </row>
    <row r="2149" spans="1:10">
      <c r="A2149" s="112" t="str">
        <f>COL_SIZES[[#This Row],[datatype]]&amp;"_"&amp;COL_SIZES[[#This Row],[column_prec]]&amp;"_"&amp;COL_SIZES[[#This Row],[col_len]]</f>
        <v>int_10_4</v>
      </c>
      <c r="B21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49" s="113">
        <f>VLOOKUP(A2149,DBMS_TYPE_SIZES[],2,FALSE)</f>
        <v>9</v>
      </c>
      <c r="D2149" s="113">
        <f>VLOOKUP(A2149,DBMS_TYPE_SIZES[],3,FALSE)</f>
        <v>4</v>
      </c>
      <c r="E2149" s="114">
        <f>VLOOKUP(A2149,DBMS_TYPE_SIZES[],4,FALSE)</f>
        <v>9</v>
      </c>
      <c r="F2149" t="s">
        <v>207</v>
      </c>
      <c r="G2149" t="s">
        <v>804</v>
      </c>
      <c r="H2149" t="s">
        <v>20</v>
      </c>
      <c r="I2149">
        <v>10</v>
      </c>
      <c r="J2149">
        <v>4</v>
      </c>
    </row>
    <row r="2150" spans="1:10">
      <c r="A2150" s="112" t="str">
        <f>COL_SIZES[[#This Row],[datatype]]&amp;"_"&amp;COL_SIZES[[#This Row],[column_prec]]&amp;"_"&amp;COL_SIZES[[#This Row],[col_len]]</f>
        <v>int_10_4</v>
      </c>
      <c r="B21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50" s="113">
        <f>VLOOKUP(A2150,DBMS_TYPE_SIZES[],2,FALSE)</f>
        <v>9</v>
      </c>
      <c r="D2150" s="113">
        <f>VLOOKUP(A2150,DBMS_TYPE_SIZES[],3,FALSE)</f>
        <v>4</v>
      </c>
      <c r="E2150" s="114">
        <f>VLOOKUP(A2150,DBMS_TYPE_SIZES[],4,FALSE)</f>
        <v>9</v>
      </c>
      <c r="F2150" t="s">
        <v>207</v>
      </c>
      <c r="G2150" t="s">
        <v>152</v>
      </c>
      <c r="H2150" t="s">
        <v>20</v>
      </c>
      <c r="I2150">
        <v>10</v>
      </c>
      <c r="J2150">
        <v>4</v>
      </c>
    </row>
    <row r="2151" spans="1:10">
      <c r="A2151" s="112" t="str">
        <f>COL_SIZES[[#This Row],[datatype]]&amp;"_"&amp;COL_SIZES[[#This Row],[column_prec]]&amp;"_"&amp;COL_SIZES[[#This Row],[col_len]]</f>
        <v>varchar_0_255</v>
      </c>
      <c r="B21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51" s="113">
        <f>VLOOKUP(A2151,DBMS_TYPE_SIZES[],2,FALSE)</f>
        <v>255</v>
      </c>
      <c r="D2151" s="113">
        <f>VLOOKUP(A2151,DBMS_TYPE_SIZES[],3,FALSE)</f>
        <v>255</v>
      </c>
      <c r="E2151" s="114">
        <f>VLOOKUP(A2151,DBMS_TYPE_SIZES[],4,FALSE)</f>
        <v>257</v>
      </c>
      <c r="F2151" t="s">
        <v>207</v>
      </c>
      <c r="G2151" t="s">
        <v>805</v>
      </c>
      <c r="H2151" t="s">
        <v>92</v>
      </c>
      <c r="I2151">
        <v>0</v>
      </c>
      <c r="J2151">
        <v>255</v>
      </c>
    </row>
    <row r="2152" spans="1:10">
      <c r="A2152" s="112" t="str">
        <f>COL_SIZES[[#This Row],[datatype]]&amp;"_"&amp;COL_SIZES[[#This Row],[column_prec]]&amp;"_"&amp;COL_SIZES[[#This Row],[col_len]]</f>
        <v>varchar_0_255</v>
      </c>
      <c r="B215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52" s="113">
        <f>VLOOKUP(A2152,DBMS_TYPE_SIZES[],2,FALSE)</f>
        <v>255</v>
      </c>
      <c r="D2152" s="113">
        <f>VLOOKUP(A2152,DBMS_TYPE_SIZES[],3,FALSE)</f>
        <v>255</v>
      </c>
      <c r="E2152" s="114">
        <f>VLOOKUP(A2152,DBMS_TYPE_SIZES[],4,FALSE)</f>
        <v>257</v>
      </c>
      <c r="F2152" t="s">
        <v>207</v>
      </c>
      <c r="G2152" t="s">
        <v>806</v>
      </c>
      <c r="H2152" t="s">
        <v>92</v>
      </c>
      <c r="I2152">
        <v>0</v>
      </c>
      <c r="J2152">
        <v>255</v>
      </c>
    </row>
    <row r="2153" spans="1:10">
      <c r="A2153" s="112" t="str">
        <f>COL_SIZES[[#This Row],[datatype]]&amp;"_"&amp;COL_SIZES[[#This Row],[column_prec]]&amp;"_"&amp;COL_SIZES[[#This Row],[col_len]]</f>
        <v>int_10_4</v>
      </c>
      <c r="B21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53" s="113">
        <f>VLOOKUP(A2153,DBMS_TYPE_SIZES[],2,FALSE)</f>
        <v>9</v>
      </c>
      <c r="D2153" s="113">
        <f>VLOOKUP(A2153,DBMS_TYPE_SIZES[],3,FALSE)</f>
        <v>4</v>
      </c>
      <c r="E2153" s="114">
        <f>VLOOKUP(A2153,DBMS_TYPE_SIZES[],4,FALSE)</f>
        <v>9</v>
      </c>
      <c r="F2153" t="s">
        <v>207</v>
      </c>
      <c r="G2153" t="s">
        <v>807</v>
      </c>
      <c r="H2153" t="s">
        <v>20</v>
      </c>
      <c r="I2153">
        <v>10</v>
      </c>
      <c r="J2153">
        <v>4</v>
      </c>
    </row>
    <row r="2154" spans="1:10">
      <c r="A2154" s="112" t="str">
        <f>COL_SIZES[[#This Row],[datatype]]&amp;"_"&amp;COL_SIZES[[#This Row],[column_prec]]&amp;"_"&amp;COL_SIZES[[#This Row],[col_len]]</f>
        <v>bigint_19_8</v>
      </c>
      <c r="B215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54" s="113">
        <f>VLOOKUP(A2154,DBMS_TYPE_SIZES[],2,FALSE)</f>
        <v>9</v>
      </c>
      <c r="D2154" s="113">
        <f>VLOOKUP(A2154,DBMS_TYPE_SIZES[],3,FALSE)</f>
        <v>8</v>
      </c>
      <c r="E2154" s="114">
        <f>VLOOKUP(A2154,DBMS_TYPE_SIZES[],4,FALSE)</f>
        <v>9</v>
      </c>
      <c r="F2154" t="s">
        <v>207</v>
      </c>
      <c r="G2154" t="s">
        <v>122</v>
      </c>
      <c r="H2154" t="s">
        <v>19</v>
      </c>
      <c r="I2154">
        <v>19</v>
      </c>
      <c r="J2154">
        <v>8</v>
      </c>
    </row>
    <row r="2155" spans="1:10">
      <c r="A2155" s="112" t="str">
        <f>COL_SIZES[[#This Row],[datatype]]&amp;"_"&amp;COL_SIZES[[#This Row],[column_prec]]&amp;"_"&amp;COL_SIZES[[#This Row],[col_len]]</f>
        <v>int_10_4</v>
      </c>
      <c r="B21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55" s="113">
        <f>VLOOKUP(A2155,DBMS_TYPE_SIZES[],2,FALSE)</f>
        <v>9</v>
      </c>
      <c r="D2155" s="113">
        <f>VLOOKUP(A2155,DBMS_TYPE_SIZES[],3,FALSE)</f>
        <v>4</v>
      </c>
      <c r="E2155" s="114">
        <f>VLOOKUP(A2155,DBMS_TYPE_SIZES[],4,FALSE)</f>
        <v>9</v>
      </c>
      <c r="F2155" t="s">
        <v>207</v>
      </c>
      <c r="G2155" t="s">
        <v>123</v>
      </c>
      <c r="H2155" t="s">
        <v>20</v>
      </c>
      <c r="I2155">
        <v>10</v>
      </c>
      <c r="J2155">
        <v>4</v>
      </c>
    </row>
    <row r="2156" spans="1:10">
      <c r="A2156" s="112" t="str">
        <f>COL_SIZES[[#This Row],[datatype]]&amp;"_"&amp;COL_SIZES[[#This Row],[column_prec]]&amp;"_"&amp;COL_SIZES[[#This Row],[col_len]]</f>
        <v>int_10_4</v>
      </c>
      <c r="B21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56" s="113">
        <f>VLOOKUP(A2156,DBMS_TYPE_SIZES[],2,FALSE)</f>
        <v>9</v>
      </c>
      <c r="D2156" s="113">
        <f>VLOOKUP(A2156,DBMS_TYPE_SIZES[],3,FALSE)</f>
        <v>4</v>
      </c>
      <c r="E2156" s="114">
        <f>VLOOKUP(A2156,DBMS_TYPE_SIZES[],4,FALSE)</f>
        <v>9</v>
      </c>
      <c r="F2156" t="s">
        <v>207</v>
      </c>
      <c r="G2156" t="s">
        <v>808</v>
      </c>
      <c r="H2156" t="s">
        <v>20</v>
      </c>
      <c r="I2156">
        <v>10</v>
      </c>
      <c r="J2156">
        <v>4</v>
      </c>
    </row>
    <row r="2157" spans="1:10">
      <c r="A2157" s="112" t="str">
        <f>COL_SIZES[[#This Row],[datatype]]&amp;"_"&amp;COL_SIZES[[#This Row],[column_prec]]&amp;"_"&amp;COL_SIZES[[#This Row],[col_len]]</f>
        <v>datetime_23_8</v>
      </c>
      <c r="B215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57" s="113">
        <f>VLOOKUP(A2157,DBMS_TYPE_SIZES[],2,FALSE)</f>
        <v>7</v>
      </c>
      <c r="D2157" s="113">
        <f>VLOOKUP(A2157,DBMS_TYPE_SIZES[],3,FALSE)</f>
        <v>8</v>
      </c>
      <c r="E2157" s="114">
        <f>VLOOKUP(A2157,DBMS_TYPE_SIZES[],4,FALSE)</f>
        <v>10</v>
      </c>
      <c r="F2157" t="s">
        <v>207</v>
      </c>
      <c r="G2157" t="s">
        <v>809</v>
      </c>
      <c r="H2157" t="s">
        <v>22</v>
      </c>
      <c r="I2157">
        <v>23</v>
      </c>
      <c r="J2157">
        <v>8</v>
      </c>
    </row>
    <row r="2158" spans="1:10">
      <c r="A2158" s="112" t="str">
        <f>COL_SIZES[[#This Row],[datatype]]&amp;"_"&amp;COL_SIZES[[#This Row],[column_prec]]&amp;"_"&amp;COL_SIZES[[#This Row],[col_len]]</f>
        <v>bigint_19_8</v>
      </c>
      <c r="B21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58" s="113">
        <f>VLOOKUP(A2158,DBMS_TYPE_SIZES[],2,FALSE)</f>
        <v>9</v>
      </c>
      <c r="D2158" s="113">
        <f>VLOOKUP(A2158,DBMS_TYPE_SIZES[],3,FALSE)</f>
        <v>8</v>
      </c>
      <c r="E2158" s="114">
        <f>VLOOKUP(A2158,DBMS_TYPE_SIZES[],4,FALSE)</f>
        <v>9</v>
      </c>
      <c r="F2158" t="s">
        <v>207</v>
      </c>
      <c r="G2158" t="s">
        <v>124</v>
      </c>
      <c r="H2158" t="s">
        <v>19</v>
      </c>
      <c r="I2158">
        <v>19</v>
      </c>
      <c r="J2158">
        <v>8</v>
      </c>
    </row>
    <row r="2159" spans="1:10">
      <c r="A2159" s="112" t="str">
        <f>COL_SIZES[[#This Row],[datatype]]&amp;"_"&amp;COL_SIZES[[#This Row],[column_prec]]&amp;"_"&amp;COL_SIZES[[#This Row],[col_len]]</f>
        <v>int_10_4</v>
      </c>
      <c r="B21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59" s="113">
        <f>VLOOKUP(A2159,DBMS_TYPE_SIZES[],2,FALSE)</f>
        <v>9</v>
      </c>
      <c r="D2159" s="113">
        <f>VLOOKUP(A2159,DBMS_TYPE_SIZES[],3,FALSE)</f>
        <v>4</v>
      </c>
      <c r="E2159" s="114">
        <f>VLOOKUP(A2159,DBMS_TYPE_SIZES[],4,FALSE)</f>
        <v>9</v>
      </c>
      <c r="F2159" t="s">
        <v>207</v>
      </c>
      <c r="G2159" t="s">
        <v>102</v>
      </c>
      <c r="H2159" t="s">
        <v>20</v>
      </c>
      <c r="I2159">
        <v>10</v>
      </c>
      <c r="J2159">
        <v>4</v>
      </c>
    </row>
    <row r="2160" spans="1:10">
      <c r="A2160" s="112" t="str">
        <f>COL_SIZES[[#This Row],[datatype]]&amp;"_"&amp;COL_SIZES[[#This Row],[column_prec]]&amp;"_"&amp;COL_SIZES[[#This Row],[col_len]]</f>
        <v>datetime_23_8</v>
      </c>
      <c r="B21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60" s="113">
        <f>VLOOKUP(A2160,DBMS_TYPE_SIZES[],2,FALSE)</f>
        <v>7</v>
      </c>
      <c r="D2160" s="113">
        <f>VLOOKUP(A2160,DBMS_TYPE_SIZES[],3,FALSE)</f>
        <v>8</v>
      </c>
      <c r="E2160" s="114">
        <f>VLOOKUP(A2160,DBMS_TYPE_SIZES[],4,FALSE)</f>
        <v>10</v>
      </c>
      <c r="F2160" t="s">
        <v>207</v>
      </c>
      <c r="G2160" t="s">
        <v>825</v>
      </c>
      <c r="H2160" t="s">
        <v>22</v>
      </c>
      <c r="I2160">
        <v>23</v>
      </c>
      <c r="J2160">
        <v>8</v>
      </c>
    </row>
    <row r="2161" spans="1:10">
      <c r="A2161" s="112" t="str">
        <f>COL_SIZES[[#This Row],[datatype]]&amp;"_"&amp;COL_SIZES[[#This Row],[column_prec]]&amp;"_"&amp;COL_SIZES[[#This Row],[col_len]]</f>
        <v>int_10_4</v>
      </c>
      <c r="B21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1" s="113">
        <f>VLOOKUP(A2161,DBMS_TYPE_SIZES[],2,FALSE)</f>
        <v>9</v>
      </c>
      <c r="D2161" s="113">
        <f>VLOOKUP(A2161,DBMS_TYPE_SIZES[],3,FALSE)</f>
        <v>4</v>
      </c>
      <c r="E2161" s="114">
        <f>VLOOKUP(A2161,DBMS_TYPE_SIZES[],4,FALSE)</f>
        <v>9</v>
      </c>
      <c r="F2161" t="s">
        <v>207</v>
      </c>
      <c r="G2161" t="s">
        <v>826</v>
      </c>
      <c r="H2161" t="s">
        <v>20</v>
      </c>
      <c r="I2161">
        <v>10</v>
      </c>
      <c r="J2161">
        <v>4</v>
      </c>
    </row>
    <row r="2162" spans="1:10">
      <c r="A2162" s="112" t="str">
        <f>COL_SIZES[[#This Row],[datatype]]&amp;"_"&amp;COL_SIZES[[#This Row],[column_prec]]&amp;"_"&amp;COL_SIZES[[#This Row],[col_len]]</f>
        <v>int_10_4</v>
      </c>
      <c r="B21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2" s="113">
        <f>VLOOKUP(A2162,DBMS_TYPE_SIZES[],2,FALSE)</f>
        <v>9</v>
      </c>
      <c r="D2162" s="113">
        <f>VLOOKUP(A2162,DBMS_TYPE_SIZES[],3,FALSE)</f>
        <v>4</v>
      </c>
      <c r="E2162" s="114">
        <f>VLOOKUP(A2162,DBMS_TYPE_SIZES[],4,FALSE)</f>
        <v>9</v>
      </c>
      <c r="F2162" t="s">
        <v>207</v>
      </c>
      <c r="G2162" t="s">
        <v>827</v>
      </c>
      <c r="H2162" t="s">
        <v>20</v>
      </c>
      <c r="I2162">
        <v>10</v>
      </c>
      <c r="J2162">
        <v>4</v>
      </c>
    </row>
    <row r="2163" spans="1:10">
      <c r="A2163" s="112" t="str">
        <f>COL_SIZES[[#This Row],[datatype]]&amp;"_"&amp;COL_SIZES[[#This Row],[column_prec]]&amp;"_"&amp;COL_SIZES[[#This Row],[col_len]]</f>
        <v>varchar_0_255</v>
      </c>
      <c r="B216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63" s="113">
        <f>VLOOKUP(A2163,DBMS_TYPE_SIZES[],2,FALSE)</f>
        <v>255</v>
      </c>
      <c r="D2163" s="113">
        <f>VLOOKUP(A2163,DBMS_TYPE_SIZES[],3,FALSE)</f>
        <v>255</v>
      </c>
      <c r="E2163" s="114">
        <f>VLOOKUP(A2163,DBMS_TYPE_SIZES[],4,FALSE)</f>
        <v>257</v>
      </c>
      <c r="F2163" t="s">
        <v>207</v>
      </c>
      <c r="G2163" t="s">
        <v>931</v>
      </c>
      <c r="H2163" t="s">
        <v>92</v>
      </c>
      <c r="I2163">
        <v>0</v>
      </c>
      <c r="J2163">
        <v>255</v>
      </c>
    </row>
    <row r="2164" spans="1:10">
      <c r="A2164" s="112" t="str">
        <f>COL_SIZES[[#This Row],[datatype]]&amp;"_"&amp;COL_SIZES[[#This Row],[column_prec]]&amp;"_"&amp;COL_SIZES[[#This Row],[col_len]]</f>
        <v>int_10_4</v>
      </c>
      <c r="B21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4" s="113">
        <f>VLOOKUP(A2164,DBMS_TYPE_SIZES[],2,FALSE)</f>
        <v>9</v>
      </c>
      <c r="D2164" s="113">
        <f>VLOOKUP(A2164,DBMS_TYPE_SIZES[],3,FALSE)</f>
        <v>4</v>
      </c>
      <c r="E2164" s="114">
        <f>VLOOKUP(A2164,DBMS_TYPE_SIZES[],4,FALSE)</f>
        <v>9</v>
      </c>
      <c r="F2164" t="s">
        <v>207</v>
      </c>
      <c r="G2164" t="s">
        <v>812</v>
      </c>
      <c r="H2164" t="s">
        <v>20</v>
      </c>
      <c r="I2164">
        <v>10</v>
      </c>
      <c r="J2164">
        <v>4</v>
      </c>
    </row>
    <row r="2165" spans="1:10">
      <c r="A2165" s="112" t="str">
        <f>COL_SIZES[[#This Row],[datatype]]&amp;"_"&amp;COL_SIZES[[#This Row],[column_prec]]&amp;"_"&amp;COL_SIZES[[#This Row],[col_len]]</f>
        <v>int_10_4</v>
      </c>
      <c r="B21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5" s="113">
        <f>VLOOKUP(A2165,DBMS_TYPE_SIZES[],2,FALSE)</f>
        <v>9</v>
      </c>
      <c r="D2165" s="113">
        <f>VLOOKUP(A2165,DBMS_TYPE_SIZES[],3,FALSE)</f>
        <v>4</v>
      </c>
      <c r="E2165" s="114">
        <f>VLOOKUP(A2165,DBMS_TYPE_SIZES[],4,FALSE)</f>
        <v>9</v>
      </c>
      <c r="F2165" t="s">
        <v>207</v>
      </c>
      <c r="G2165" t="s">
        <v>217</v>
      </c>
      <c r="H2165" t="s">
        <v>20</v>
      </c>
      <c r="I2165">
        <v>10</v>
      </c>
      <c r="J2165">
        <v>4</v>
      </c>
    </row>
    <row r="2166" spans="1:10">
      <c r="A2166" s="112" t="str">
        <f>COL_SIZES[[#This Row],[datatype]]&amp;"_"&amp;COL_SIZES[[#This Row],[column_prec]]&amp;"_"&amp;COL_SIZES[[#This Row],[col_len]]</f>
        <v>int_10_4</v>
      </c>
      <c r="B21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6" s="113">
        <f>VLOOKUP(A2166,DBMS_TYPE_SIZES[],2,FALSE)</f>
        <v>9</v>
      </c>
      <c r="D2166" s="113">
        <f>VLOOKUP(A2166,DBMS_TYPE_SIZES[],3,FALSE)</f>
        <v>4</v>
      </c>
      <c r="E2166" s="114">
        <f>VLOOKUP(A2166,DBMS_TYPE_SIZES[],4,FALSE)</f>
        <v>9</v>
      </c>
      <c r="F2166" t="s">
        <v>207</v>
      </c>
      <c r="G2166" t="s">
        <v>815</v>
      </c>
      <c r="H2166" t="s">
        <v>20</v>
      </c>
      <c r="I2166">
        <v>10</v>
      </c>
      <c r="J2166">
        <v>4</v>
      </c>
    </row>
    <row r="2167" spans="1:10">
      <c r="A2167" s="112" t="str">
        <f>COL_SIZES[[#This Row],[datatype]]&amp;"_"&amp;COL_SIZES[[#This Row],[column_prec]]&amp;"_"&amp;COL_SIZES[[#This Row],[col_len]]</f>
        <v>int_10_4</v>
      </c>
      <c r="B21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7" s="113">
        <f>VLOOKUP(A2167,DBMS_TYPE_SIZES[],2,FALSE)</f>
        <v>9</v>
      </c>
      <c r="D2167" s="113">
        <f>VLOOKUP(A2167,DBMS_TYPE_SIZES[],3,FALSE)</f>
        <v>4</v>
      </c>
      <c r="E2167" s="114">
        <f>VLOOKUP(A2167,DBMS_TYPE_SIZES[],4,FALSE)</f>
        <v>9</v>
      </c>
      <c r="F2167" t="s">
        <v>207</v>
      </c>
      <c r="G2167" t="s">
        <v>164</v>
      </c>
      <c r="H2167" t="s">
        <v>20</v>
      </c>
      <c r="I2167">
        <v>10</v>
      </c>
      <c r="J2167">
        <v>4</v>
      </c>
    </row>
    <row r="2168" spans="1:10">
      <c r="A2168" s="112" t="str">
        <f>COL_SIZES[[#This Row],[datatype]]&amp;"_"&amp;COL_SIZES[[#This Row],[column_prec]]&amp;"_"&amp;COL_SIZES[[#This Row],[col_len]]</f>
        <v>int_10_4</v>
      </c>
      <c r="B21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68" s="113">
        <f>VLOOKUP(A2168,DBMS_TYPE_SIZES[],2,FALSE)</f>
        <v>9</v>
      </c>
      <c r="D2168" s="113">
        <f>VLOOKUP(A2168,DBMS_TYPE_SIZES[],3,FALSE)</f>
        <v>4</v>
      </c>
      <c r="E2168" s="114">
        <f>VLOOKUP(A2168,DBMS_TYPE_SIZES[],4,FALSE)</f>
        <v>9</v>
      </c>
      <c r="F2168" t="s">
        <v>208</v>
      </c>
      <c r="G2168" t="s">
        <v>156</v>
      </c>
      <c r="H2168" t="s">
        <v>20</v>
      </c>
      <c r="I2168">
        <v>10</v>
      </c>
      <c r="J2168">
        <v>4</v>
      </c>
    </row>
    <row r="2169" spans="1:10">
      <c r="A2169" s="112" t="str">
        <f>COL_SIZES[[#This Row],[datatype]]&amp;"_"&amp;COL_SIZES[[#This Row],[column_prec]]&amp;"_"&amp;COL_SIZES[[#This Row],[col_len]]</f>
        <v>datetime_23_8</v>
      </c>
      <c r="B216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69" s="113">
        <f>VLOOKUP(A2169,DBMS_TYPE_SIZES[],2,FALSE)</f>
        <v>7</v>
      </c>
      <c r="D2169" s="113">
        <f>VLOOKUP(A2169,DBMS_TYPE_SIZES[],3,FALSE)</f>
        <v>8</v>
      </c>
      <c r="E2169" s="114">
        <f>VLOOKUP(A2169,DBMS_TYPE_SIZES[],4,FALSE)</f>
        <v>10</v>
      </c>
      <c r="F2169" t="s">
        <v>208</v>
      </c>
      <c r="G2169" t="s">
        <v>679</v>
      </c>
      <c r="H2169" t="s">
        <v>22</v>
      </c>
      <c r="I2169">
        <v>23</v>
      </c>
      <c r="J2169">
        <v>8</v>
      </c>
    </row>
    <row r="2170" spans="1:10">
      <c r="A2170" s="112" t="str">
        <f>COL_SIZES[[#This Row],[datatype]]&amp;"_"&amp;COL_SIZES[[#This Row],[column_prec]]&amp;"_"&amp;COL_SIZES[[#This Row],[col_len]]</f>
        <v>int_10_4</v>
      </c>
      <c r="B21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0" s="113">
        <f>VLOOKUP(A2170,DBMS_TYPE_SIZES[],2,FALSE)</f>
        <v>9</v>
      </c>
      <c r="D2170" s="113">
        <f>VLOOKUP(A2170,DBMS_TYPE_SIZES[],3,FALSE)</f>
        <v>4</v>
      </c>
      <c r="E2170" s="114">
        <f>VLOOKUP(A2170,DBMS_TYPE_SIZES[],4,FALSE)</f>
        <v>9</v>
      </c>
      <c r="F2170" t="s">
        <v>208</v>
      </c>
      <c r="G2170" t="s">
        <v>802</v>
      </c>
      <c r="H2170" t="s">
        <v>20</v>
      </c>
      <c r="I2170">
        <v>10</v>
      </c>
      <c r="J2170">
        <v>4</v>
      </c>
    </row>
    <row r="2171" spans="1:10">
      <c r="A2171" s="112" t="str">
        <f>COL_SIZES[[#This Row],[datatype]]&amp;"_"&amp;COL_SIZES[[#This Row],[column_prec]]&amp;"_"&amp;COL_SIZES[[#This Row],[col_len]]</f>
        <v>int_10_4</v>
      </c>
      <c r="B21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1" s="113">
        <f>VLOOKUP(A2171,DBMS_TYPE_SIZES[],2,FALSE)</f>
        <v>9</v>
      </c>
      <c r="D2171" s="113">
        <f>VLOOKUP(A2171,DBMS_TYPE_SIZES[],3,FALSE)</f>
        <v>4</v>
      </c>
      <c r="E2171" s="114">
        <f>VLOOKUP(A2171,DBMS_TYPE_SIZES[],4,FALSE)</f>
        <v>9</v>
      </c>
      <c r="F2171" t="s">
        <v>208</v>
      </c>
      <c r="G2171" t="s">
        <v>154</v>
      </c>
      <c r="H2171" t="s">
        <v>20</v>
      </c>
      <c r="I2171">
        <v>10</v>
      </c>
      <c r="J2171">
        <v>4</v>
      </c>
    </row>
    <row r="2172" spans="1:10">
      <c r="A2172" s="112" t="str">
        <f>COL_SIZES[[#This Row],[datatype]]&amp;"_"&amp;COL_SIZES[[#This Row],[column_prec]]&amp;"_"&amp;COL_SIZES[[#This Row],[col_len]]</f>
        <v>int_10_4</v>
      </c>
      <c r="B21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2" s="113">
        <f>VLOOKUP(A2172,DBMS_TYPE_SIZES[],2,FALSE)</f>
        <v>9</v>
      </c>
      <c r="D2172" s="113">
        <f>VLOOKUP(A2172,DBMS_TYPE_SIZES[],3,FALSE)</f>
        <v>4</v>
      </c>
      <c r="E2172" s="114">
        <f>VLOOKUP(A2172,DBMS_TYPE_SIZES[],4,FALSE)</f>
        <v>9</v>
      </c>
      <c r="F2172" t="s">
        <v>208</v>
      </c>
      <c r="G2172" t="s">
        <v>89</v>
      </c>
      <c r="H2172" t="s">
        <v>20</v>
      </c>
      <c r="I2172">
        <v>10</v>
      </c>
      <c r="J2172">
        <v>4</v>
      </c>
    </row>
    <row r="2173" spans="1:10">
      <c r="A2173" s="112" t="str">
        <f>COL_SIZES[[#This Row],[datatype]]&amp;"_"&amp;COL_SIZES[[#This Row],[column_prec]]&amp;"_"&amp;COL_SIZES[[#This Row],[col_len]]</f>
        <v>datetime_23_8</v>
      </c>
      <c r="B217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73" s="113">
        <f>VLOOKUP(A2173,DBMS_TYPE_SIZES[],2,FALSE)</f>
        <v>7</v>
      </c>
      <c r="D2173" s="113">
        <f>VLOOKUP(A2173,DBMS_TYPE_SIZES[],3,FALSE)</f>
        <v>8</v>
      </c>
      <c r="E2173" s="114">
        <f>VLOOKUP(A2173,DBMS_TYPE_SIZES[],4,FALSE)</f>
        <v>10</v>
      </c>
      <c r="F2173" t="s">
        <v>208</v>
      </c>
      <c r="G2173" t="s">
        <v>928</v>
      </c>
      <c r="H2173" t="s">
        <v>22</v>
      </c>
      <c r="I2173">
        <v>23</v>
      </c>
      <c r="J2173">
        <v>8</v>
      </c>
    </row>
    <row r="2174" spans="1:10">
      <c r="A2174" s="112" t="str">
        <f>COL_SIZES[[#This Row],[datatype]]&amp;"_"&amp;COL_SIZES[[#This Row],[column_prec]]&amp;"_"&amp;COL_SIZES[[#This Row],[col_len]]</f>
        <v>int_10_4</v>
      </c>
      <c r="B21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4" s="113">
        <f>VLOOKUP(A2174,DBMS_TYPE_SIZES[],2,FALSE)</f>
        <v>9</v>
      </c>
      <c r="D2174" s="113">
        <f>VLOOKUP(A2174,DBMS_TYPE_SIZES[],3,FALSE)</f>
        <v>4</v>
      </c>
      <c r="E2174" s="114">
        <f>VLOOKUP(A2174,DBMS_TYPE_SIZES[],4,FALSE)</f>
        <v>9</v>
      </c>
      <c r="F2174" t="s">
        <v>208</v>
      </c>
      <c r="G2174" t="s">
        <v>929</v>
      </c>
      <c r="H2174" t="s">
        <v>20</v>
      </c>
      <c r="I2174">
        <v>10</v>
      </c>
      <c r="J2174">
        <v>4</v>
      </c>
    </row>
    <row r="2175" spans="1:10">
      <c r="A2175" s="112" t="str">
        <f>COL_SIZES[[#This Row],[datatype]]&amp;"_"&amp;COL_SIZES[[#This Row],[column_prec]]&amp;"_"&amp;COL_SIZES[[#This Row],[col_len]]</f>
        <v>int_10_4</v>
      </c>
      <c r="B21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5" s="113">
        <f>VLOOKUP(A2175,DBMS_TYPE_SIZES[],2,FALSE)</f>
        <v>9</v>
      </c>
      <c r="D2175" s="113">
        <f>VLOOKUP(A2175,DBMS_TYPE_SIZES[],3,FALSE)</f>
        <v>4</v>
      </c>
      <c r="E2175" s="114">
        <f>VLOOKUP(A2175,DBMS_TYPE_SIZES[],4,FALSE)</f>
        <v>9</v>
      </c>
      <c r="F2175" t="s">
        <v>208</v>
      </c>
      <c r="G2175" t="s">
        <v>224</v>
      </c>
      <c r="H2175" t="s">
        <v>20</v>
      </c>
      <c r="I2175">
        <v>10</v>
      </c>
      <c r="J2175">
        <v>4</v>
      </c>
    </row>
    <row r="2176" spans="1:10">
      <c r="A2176" s="112" t="str">
        <f>COL_SIZES[[#This Row],[datatype]]&amp;"_"&amp;COL_SIZES[[#This Row],[column_prec]]&amp;"_"&amp;COL_SIZES[[#This Row],[col_len]]</f>
        <v>int_10_4</v>
      </c>
      <c r="B21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6" s="113">
        <f>VLOOKUP(A2176,DBMS_TYPE_SIZES[],2,FALSE)</f>
        <v>9</v>
      </c>
      <c r="D2176" s="113">
        <f>VLOOKUP(A2176,DBMS_TYPE_SIZES[],3,FALSE)</f>
        <v>4</v>
      </c>
      <c r="E2176" s="114">
        <f>VLOOKUP(A2176,DBMS_TYPE_SIZES[],4,FALSE)</f>
        <v>9</v>
      </c>
      <c r="F2176" t="s">
        <v>208</v>
      </c>
      <c r="G2176" t="s">
        <v>930</v>
      </c>
      <c r="H2176" t="s">
        <v>20</v>
      </c>
      <c r="I2176">
        <v>10</v>
      </c>
      <c r="J2176">
        <v>4</v>
      </c>
    </row>
    <row r="2177" spans="1:10">
      <c r="A2177" s="112" t="str">
        <f>COL_SIZES[[#This Row],[datatype]]&amp;"_"&amp;COL_SIZES[[#This Row],[column_prec]]&amp;"_"&amp;COL_SIZES[[#This Row],[col_len]]</f>
        <v>int_10_4</v>
      </c>
      <c r="B21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7" s="113">
        <f>VLOOKUP(A2177,DBMS_TYPE_SIZES[],2,FALSE)</f>
        <v>9</v>
      </c>
      <c r="D2177" s="113">
        <f>VLOOKUP(A2177,DBMS_TYPE_SIZES[],3,FALSE)</f>
        <v>4</v>
      </c>
      <c r="E2177" s="114">
        <f>VLOOKUP(A2177,DBMS_TYPE_SIZES[],4,FALSE)</f>
        <v>9</v>
      </c>
      <c r="F2177" t="s">
        <v>208</v>
      </c>
      <c r="G2177" t="s">
        <v>803</v>
      </c>
      <c r="H2177" t="s">
        <v>20</v>
      </c>
      <c r="I2177">
        <v>10</v>
      </c>
      <c r="J2177">
        <v>4</v>
      </c>
    </row>
    <row r="2178" spans="1:10">
      <c r="A2178" s="112" t="str">
        <f>COL_SIZES[[#This Row],[datatype]]&amp;"_"&amp;COL_SIZES[[#This Row],[column_prec]]&amp;"_"&amp;COL_SIZES[[#This Row],[col_len]]</f>
        <v>int_10_4</v>
      </c>
      <c r="B21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8" s="113">
        <f>VLOOKUP(A2178,DBMS_TYPE_SIZES[],2,FALSE)</f>
        <v>9</v>
      </c>
      <c r="D2178" s="113">
        <f>VLOOKUP(A2178,DBMS_TYPE_SIZES[],3,FALSE)</f>
        <v>4</v>
      </c>
      <c r="E2178" s="114">
        <f>VLOOKUP(A2178,DBMS_TYPE_SIZES[],4,FALSE)</f>
        <v>9</v>
      </c>
      <c r="F2178" t="s">
        <v>208</v>
      </c>
      <c r="G2178" t="s">
        <v>804</v>
      </c>
      <c r="H2178" t="s">
        <v>20</v>
      </c>
      <c r="I2178">
        <v>10</v>
      </c>
      <c r="J2178">
        <v>4</v>
      </c>
    </row>
    <row r="2179" spans="1:10">
      <c r="A2179" s="112" t="str">
        <f>COL_SIZES[[#This Row],[datatype]]&amp;"_"&amp;COL_SIZES[[#This Row],[column_prec]]&amp;"_"&amp;COL_SIZES[[#This Row],[col_len]]</f>
        <v>int_10_4</v>
      </c>
      <c r="B21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79" s="113">
        <f>VLOOKUP(A2179,DBMS_TYPE_SIZES[],2,FALSE)</f>
        <v>9</v>
      </c>
      <c r="D2179" s="113">
        <f>VLOOKUP(A2179,DBMS_TYPE_SIZES[],3,FALSE)</f>
        <v>4</v>
      </c>
      <c r="E2179" s="114">
        <f>VLOOKUP(A2179,DBMS_TYPE_SIZES[],4,FALSE)</f>
        <v>9</v>
      </c>
      <c r="F2179" t="s">
        <v>208</v>
      </c>
      <c r="G2179" t="s">
        <v>152</v>
      </c>
      <c r="H2179" t="s">
        <v>20</v>
      </c>
      <c r="I2179">
        <v>10</v>
      </c>
      <c r="J2179">
        <v>4</v>
      </c>
    </row>
    <row r="2180" spans="1:10">
      <c r="A2180" s="112" t="str">
        <f>COL_SIZES[[#This Row],[datatype]]&amp;"_"&amp;COL_SIZES[[#This Row],[column_prec]]&amp;"_"&amp;COL_SIZES[[#This Row],[col_len]]</f>
        <v>varchar_0_255</v>
      </c>
      <c r="B218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80" s="113">
        <f>VLOOKUP(A2180,DBMS_TYPE_SIZES[],2,FALSE)</f>
        <v>255</v>
      </c>
      <c r="D2180" s="113">
        <f>VLOOKUP(A2180,DBMS_TYPE_SIZES[],3,FALSE)</f>
        <v>255</v>
      </c>
      <c r="E2180" s="114">
        <f>VLOOKUP(A2180,DBMS_TYPE_SIZES[],4,FALSE)</f>
        <v>257</v>
      </c>
      <c r="F2180" t="s">
        <v>208</v>
      </c>
      <c r="G2180" t="s">
        <v>805</v>
      </c>
      <c r="H2180" t="s">
        <v>92</v>
      </c>
      <c r="I2180">
        <v>0</v>
      </c>
      <c r="J2180">
        <v>255</v>
      </c>
    </row>
    <row r="2181" spans="1:10">
      <c r="A2181" s="112" t="str">
        <f>COL_SIZES[[#This Row],[datatype]]&amp;"_"&amp;COL_SIZES[[#This Row],[column_prec]]&amp;"_"&amp;COL_SIZES[[#This Row],[col_len]]</f>
        <v>varchar_0_255</v>
      </c>
      <c r="B218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81" s="113">
        <f>VLOOKUP(A2181,DBMS_TYPE_SIZES[],2,FALSE)</f>
        <v>255</v>
      </c>
      <c r="D2181" s="113">
        <f>VLOOKUP(A2181,DBMS_TYPE_SIZES[],3,FALSE)</f>
        <v>255</v>
      </c>
      <c r="E2181" s="114">
        <f>VLOOKUP(A2181,DBMS_TYPE_SIZES[],4,FALSE)</f>
        <v>257</v>
      </c>
      <c r="F2181" t="s">
        <v>208</v>
      </c>
      <c r="G2181" t="s">
        <v>806</v>
      </c>
      <c r="H2181" t="s">
        <v>92</v>
      </c>
      <c r="I2181">
        <v>0</v>
      </c>
      <c r="J2181">
        <v>255</v>
      </c>
    </row>
    <row r="2182" spans="1:10">
      <c r="A2182" s="112" t="str">
        <f>COL_SIZES[[#This Row],[datatype]]&amp;"_"&amp;COL_SIZES[[#This Row],[column_prec]]&amp;"_"&amp;COL_SIZES[[#This Row],[col_len]]</f>
        <v>int_10_4</v>
      </c>
      <c r="B21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82" s="113">
        <f>VLOOKUP(A2182,DBMS_TYPE_SIZES[],2,FALSE)</f>
        <v>9</v>
      </c>
      <c r="D2182" s="113">
        <f>VLOOKUP(A2182,DBMS_TYPE_SIZES[],3,FALSE)</f>
        <v>4</v>
      </c>
      <c r="E2182" s="114">
        <f>VLOOKUP(A2182,DBMS_TYPE_SIZES[],4,FALSE)</f>
        <v>9</v>
      </c>
      <c r="F2182" t="s">
        <v>208</v>
      </c>
      <c r="G2182" t="s">
        <v>807</v>
      </c>
      <c r="H2182" t="s">
        <v>20</v>
      </c>
      <c r="I2182">
        <v>10</v>
      </c>
      <c r="J2182">
        <v>4</v>
      </c>
    </row>
    <row r="2183" spans="1:10">
      <c r="A2183" s="112" t="str">
        <f>COL_SIZES[[#This Row],[datatype]]&amp;"_"&amp;COL_SIZES[[#This Row],[column_prec]]&amp;"_"&amp;COL_SIZES[[#This Row],[col_len]]</f>
        <v>bigint_19_8</v>
      </c>
      <c r="B21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83" s="113">
        <f>VLOOKUP(A2183,DBMS_TYPE_SIZES[],2,FALSE)</f>
        <v>9</v>
      </c>
      <c r="D2183" s="113">
        <f>VLOOKUP(A2183,DBMS_TYPE_SIZES[],3,FALSE)</f>
        <v>8</v>
      </c>
      <c r="E2183" s="114">
        <f>VLOOKUP(A2183,DBMS_TYPE_SIZES[],4,FALSE)</f>
        <v>9</v>
      </c>
      <c r="F2183" t="s">
        <v>208</v>
      </c>
      <c r="G2183" t="s">
        <v>122</v>
      </c>
      <c r="H2183" t="s">
        <v>19</v>
      </c>
      <c r="I2183">
        <v>19</v>
      </c>
      <c r="J2183">
        <v>8</v>
      </c>
    </row>
    <row r="2184" spans="1:10">
      <c r="A2184" s="112" t="str">
        <f>COL_SIZES[[#This Row],[datatype]]&amp;"_"&amp;COL_SIZES[[#This Row],[column_prec]]&amp;"_"&amp;COL_SIZES[[#This Row],[col_len]]</f>
        <v>int_10_4</v>
      </c>
      <c r="B21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84" s="113">
        <f>VLOOKUP(A2184,DBMS_TYPE_SIZES[],2,FALSE)</f>
        <v>9</v>
      </c>
      <c r="D2184" s="113">
        <f>VLOOKUP(A2184,DBMS_TYPE_SIZES[],3,FALSE)</f>
        <v>4</v>
      </c>
      <c r="E2184" s="114">
        <f>VLOOKUP(A2184,DBMS_TYPE_SIZES[],4,FALSE)</f>
        <v>9</v>
      </c>
      <c r="F2184" t="s">
        <v>208</v>
      </c>
      <c r="G2184" t="s">
        <v>123</v>
      </c>
      <c r="H2184" t="s">
        <v>20</v>
      </c>
      <c r="I2184">
        <v>10</v>
      </c>
      <c r="J2184">
        <v>4</v>
      </c>
    </row>
    <row r="2185" spans="1:10">
      <c r="A2185" s="112" t="str">
        <f>COL_SIZES[[#This Row],[datatype]]&amp;"_"&amp;COL_SIZES[[#This Row],[column_prec]]&amp;"_"&amp;COL_SIZES[[#This Row],[col_len]]</f>
        <v>int_10_4</v>
      </c>
      <c r="B21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85" s="113">
        <f>VLOOKUP(A2185,DBMS_TYPE_SIZES[],2,FALSE)</f>
        <v>9</v>
      </c>
      <c r="D2185" s="113">
        <f>VLOOKUP(A2185,DBMS_TYPE_SIZES[],3,FALSE)</f>
        <v>4</v>
      </c>
      <c r="E2185" s="114">
        <f>VLOOKUP(A2185,DBMS_TYPE_SIZES[],4,FALSE)</f>
        <v>9</v>
      </c>
      <c r="F2185" t="s">
        <v>208</v>
      </c>
      <c r="G2185" t="s">
        <v>808</v>
      </c>
      <c r="H2185" t="s">
        <v>20</v>
      </c>
      <c r="I2185">
        <v>10</v>
      </c>
      <c r="J2185">
        <v>4</v>
      </c>
    </row>
    <row r="2186" spans="1:10">
      <c r="A2186" s="112" t="str">
        <f>COL_SIZES[[#This Row],[datatype]]&amp;"_"&amp;COL_SIZES[[#This Row],[column_prec]]&amp;"_"&amp;COL_SIZES[[#This Row],[col_len]]</f>
        <v>datetime_23_8</v>
      </c>
      <c r="B218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86" s="113">
        <f>VLOOKUP(A2186,DBMS_TYPE_SIZES[],2,FALSE)</f>
        <v>7</v>
      </c>
      <c r="D2186" s="113">
        <f>VLOOKUP(A2186,DBMS_TYPE_SIZES[],3,FALSE)</f>
        <v>8</v>
      </c>
      <c r="E2186" s="114">
        <f>VLOOKUP(A2186,DBMS_TYPE_SIZES[],4,FALSE)</f>
        <v>10</v>
      </c>
      <c r="F2186" t="s">
        <v>208</v>
      </c>
      <c r="G2186" t="s">
        <v>809</v>
      </c>
      <c r="H2186" t="s">
        <v>22</v>
      </c>
      <c r="I2186">
        <v>23</v>
      </c>
      <c r="J2186">
        <v>8</v>
      </c>
    </row>
    <row r="2187" spans="1:10">
      <c r="A2187" s="112" t="str">
        <f>COL_SIZES[[#This Row],[datatype]]&amp;"_"&amp;COL_SIZES[[#This Row],[column_prec]]&amp;"_"&amp;COL_SIZES[[#This Row],[col_len]]</f>
        <v>bigint_19_8</v>
      </c>
      <c r="B218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87" s="113">
        <f>VLOOKUP(A2187,DBMS_TYPE_SIZES[],2,FALSE)</f>
        <v>9</v>
      </c>
      <c r="D2187" s="113">
        <f>VLOOKUP(A2187,DBMS_TYPE_SIZES[],3,FALSE)</f>
        <v>8</v>
      </c>
      <c r="E2187" s="114">
        <f>VLOOKUP(A2187,DBMS_TYPE_SIZES[],4,FALSE)</f>
        <v>9</v>
      </c>
      <c r="F2187" t="s">
        <v>208</v>
      </c>
      <c r="G2187" t="s">
        <v>124</v>
      </c>
      <c r="H2187" t="s">
        <v>19</v>
      </c>
      <c r="I2187">
        <v>19</v>
      </c>
      <c r="J2187">
        <v>8</v>
      </c>
    </row>
    <row r="2188" spans="1:10">
      <c r="A2188" s="112" t="str">
        <f>COL_SIZES[[#This Row],[datatype]]&amp;"_"&amp;COL_SIZES[[#This Row],[column_prec]]&amp;"_"&amp;COL_SIZES[[#This Row],[col_len]]</f>
        <v>int_10_4</v>
      </c>
      <c r="B21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88" s="113">
        <f>VLOOKUP(A2188,DBMS_TYPE_SIZES[],2,FALSE)</f>
        <v>9</v>
      </c>
      <c r="D2188" s="113">
        <f>VLOOKUP(A2188,DBMS_TYPE_SIZES[],3,FALSE)</f>
        <v>4</v>
      </c>
      <c r="E2188" s="114">
        <f>VLOOKUP(A2188,DBMS_TYPE_SIZES[],4,FALSE)</f>
        <v>9</v>
      </c>
      <c r="F2188" t="s">
        <v>208</v>
      </c>
      <c r="G2188" t="s">
        <v>102</v>
      </c>
      <c r="H2188" t="s">
        <v>20</v>
      </c>
      <c r="I2188">
        <v>10</v>
      </c>
      <c r="J2188">
        <v>4</v>
      </c>
    </row>
    <row r="2189" spans="1:10">
      <c r="A2189" s="112" t="str">
        <f>COL_SIZES[[#This Row],[datatype]]&amp;"_"&amp;COL_SIZES[[#This Row],[column_prec]]&amp;"_"&amp;COL_SIZES[[#This Row],[col_len]]</f>
        <v>datetime_23_8</v>
      </c>
      <c r="B218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89" s="113">
        <f>VLOOKUP(A2189,DBMS_TYPE_SIZES[],2,FALSE)</f>
        <v>7</v>
      </c>
      <c r="D2189" s="113">
        <f>VLOOKUP(A2189,DBMS_TYPE_SIZES[],3,FALSE)</f>
        <v>8</v>
      </c>
      <c r="E2189" s="114">
        <f>VLOOKUP(A2189,DBMS_TYPE_SIZES[],4,FALSE)</f>
        <v>10</v>
      </c>
      <c r="F2189" t="s">
        <v>208</v>
      </c>
      <c r="G2189" t="s">
        <v>825</v>
      </c>
      <c r="H2189" t="s">
        <v>22</v>
      </c>
      <c r="I2189">
        <v>23</v>
      </c>
      <c r="J2189">
        <v>8</v>
      </c>
    </row>
    <row r="2190" spans="1:10">
      <c r="A2190" s="112" t="str">
        <f>COL_SIZES[[#This Row],[datatype]]&amp;"_"&amp;COL_SIZES[[#This Row],[column_prec]]&amp;"_"&amp;COL_SIZES[[#This Row],[col_len]]</f>
        <v>int_10_4</v>
      </c>
      <c r="B21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0" s="113">
        <f>VLOOKUP(A2190,DBMS_TYPE_SIZES[],2,FALSE)</f>
        <v>9</v>
      </c>
      <c r="D2190" s="113">
        <f>VLOOKUP(A2190,DBMS_TYPE_SIZES[],3,FALSE)</f>
        <v>4</v>
      </c>
      <c r="E2190" s="114">
        <f>VLOOKUP(A2190,DBMS_TYPE_SIZES[],4,FALSE)</f>
        <v>9</v>
      </c>
      <c r="F2190" t="s">
        <v>208</v>
      </c>
      <c r="G2190" t="s">
        <v>826</v>
      </c>
      <c r="H2190" t="s">
        <v>20</v>
      </c>
      <c r="I2190">
        <v>10</v>
      </c>
      <c r="J2190">
        <v>4</v>
      </c>
    </row>
    <row r="2191" spans="1:10">
      <c r="A2191" s="112" t="str">
        <f>COL_SIZES[[#This Row],[datatype]]&amp;"_"&amp;COL_SIZES[[#This Row],[column_prec]]&amp;"_"&amp;COL_SIZES[[#This Row],[col_len]]</f>
        <v>int_10_4</v>
      </c>
      <c r="B21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1" s="113">
        <f>VLOOKUP(A2191,DBMS_TYPE_SIZES[],2,FALSE)</f>
        <v>9</v>
      </c>
      <c r="D2191" s="113">
        <f>VLOOKUP(A2191,DBMS_TYPE_SIZES[],3,FALSE)</f>
        <v>4</v>
      </c>
      <c r="E2191" s="114">
        <f>VLOOKUP(A2191,DBMS_TYPE_SIZES[],4,FALSE)</f>
        <v>9</v>
      </c>
      <c r="F2191" t="s">
        <v>208</v>
      </c>
      <c r="G2191" t="s">
        <v>827</v>
      </c>
      <c r="H2191" t="s">
        <v>20</v>
      </c>
      <c r="I2191">
        <v>10</v>
      </c>
      <c r="J2191">
        <v>4</v>
      </c>
    </row>
    <row r="2192" spans="1:10">
      <c r="A2192" s="112" t="str">
        <f>COL_SIZES[[#This Row],[datatype]]&amp;"_"&amp;COL_SIZES[[#This Row],[column_prec]]&amp;"_"&amp;COL_SIZES[[#This Row],[col_len]]</f>
        <v>varchar_0_255</v>
      </c>
      <c r="B21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192" s="113">
        <f>VLOOKUP(A2192,DBMS_TYPE_SIZES[],2,FALSE)</f>
        <v>255</v>
      </c>
      <c r="D2192" s="113">
        <f>VLOOKUP(A2192,DBMS_TYPE_SIZES[],3,FALSE)</f>
        <v>255</v>
      </c>
      <c r="E2192" s="114">
        <f>VLOOKUP(A2192,DBMS_TYPE_SIZES[],4,FALSE)</f>
        <v>257</v>
      </c>
      <c r="F2192" t="s">
        <v>208</v>
      </c>
      <c r="G2192" t="s">
        <v>931</v>
      </c>
      <c r="H2192" t="s">
        <v>92</v>
      </c>
      <c r="I2192">
        <v>0</v>
      </c>
      <c r="J2192">
        <v>255</v>
      </c>
    </row>
    <row r="2193" spans="1:10">
      <c r="A2193" s="112" t="str">
        <f>COL_SIZES[[#This Row],[datatype]]&amp;"_"&amp;COL_SIZES[[#This Row],[column_prec]]&amp;"_"&amp;COL_SIZES[[#This Row],[col_len]]</f>
        <v>int_10_4</v>
      </c>
      <c r="B21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3" s="113">
        <f>VLOOKUP(A2193,DBMS_TYPE_SIZES[],2,FALSE)</f>
        <v>9</v>
      </c>
      <c r="D2193" s="113">
        <f>VLOOKUP(A2193,DBMS_TYPE_SIZES[],3,FALSE)</f>
        <v>4</v>
      </c>
      <c r="E2193" s="114">
        <f>VLOOKUP(A2193,DBMS_TYPE_SIZES[],4,FALSE)</f>
        <v>9</v>
      </c>
      <c r="F2193" t="s">
        <v>208</v>
      </c>
      <c r="G2193" t="s">
        <v>812</v>
      </c>
      <c r="H2193" t="s">
        <v>20</v>
      </c>
      <c r="I2193">
        <v>10</v>
      </c>
      <c r="J2193">
        <v>4</v>
      </c>
    </row>
    <row r="2194" spans="1:10">
      <c r="A2194" s="112" t="str">
        <f>COL_SIZES[[#This Row],[datatype]]&amp;"_"&amp;COL_SIZES[[#This Row],[column_prec]]&amp;"_"&amp;COL_SIZES[[#This Row],[col_len]]</f>
        <v>int_10_4</v>
      </c>
      <c r="B21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4" s="113">
        <f>VLOOKUP(A2194,DBMS_TYPE_SIZES[],2,FALSE)</f>
        <v>9</v>
      </c>
      <c r="D2194" s="113">
        <f>VLOOKUP(A2194,DBMS_TYPE_SIZES[],3,FALSE)</f>
        <v>4</v>
      </c>
      <c r="E2194" s="114">
        <f>VLOOKUP(A2194,DBMS_TYPE_SIZES[],4,FALSE)</f>
        <v>9</v>
      </c>
      <c r="F2194" t="s">
        <v>208</v>
      </c>
      <c r="G2194" t="s">
        <v>217</v>
      </c>
      <c r="H2194" t="s">
        <v>20</v>
      </c>
      <c r="I2194">
        <v>10</v>
      </c>
      <c r="J2194">
        <v>4</v>
      </c>
    </row>
    <row r="2195" spans="1:10">
      <c r="A2195" s="112" t="str">
        <f>COL_SIZES[[#This Row],[datatype]]&amp;"_"&amp;COL_SIZES[[#This Row],[column_prec]]&amp;"_"&amp;COL_SIZES[[#This Row],[col_len]]</f>
        <v>int_10_4</v>
      </c>
      <c r="B21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5" s="113">
        <f>VLOOKUP(A2195,DBMS_TYPE_SIZES[],2,FALSE)</f>
        <v>9</v>
      </c>
      <c r="D2195" s="113">
        <f>VLOOKUP(A2195,DBMS_TYPE_SIZES[],3,FALSE)</f>
        <v>4</v>
      </c>
      <c r="E2195" s="114">
        <f>VLOOKUP(A2195,DBMS_TYPE_SIZES[],4,FALSE)</f>
        <v>9</v>
      </c>
      <c r="F2195" t="s">
        <v>208</v>
      </c>
      <c r="G2195" t="s">
        <v>815</v>
      </c>
      <c r="H2195" t="s">
        <v>20</v>
      </c>
      <c r="I2195">
        <v>10</v>
      </c>
      <c r="J2195">
        <v>4</v>
      </c>
    </row>
    <row r="2196" spans="1:10">
      <c r="A2196" s="112" t="str">
        <f>COL_SIZES[[#This Row],[datatype]]&amp;"_"&amp;COL_SIZES[[#This Row],[column_prec]]&amp;"_"&amp;COL_SIZES[[#This Row],[col_len]]</f>
        <v>int_10_4</v>
      </c>
      <c r="B21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6" s="113">
        <f>VLOOKUP(A2196,DBMS_TYPE_SIZES[],2,FALSE)</f>
        <v>9</v>
      </c>
      <c r="D2196" s="113">
        <f>VLOOKUP(A2196,DBMS_TYPE_SIZES[],3,FALSE)</f>
        <v>4</v>
      </c>
      <c r="E2196" s="114">
        <f>VLOOKUP(A2196,DBMS_TYPE_SIZES[],4,FALSE)</f>
        <v>9</v>
      </c>
      <c r="F2196" t="s">
        <v>208</v>
      </c>
      <c r="G2196" t="s">
        <v>252</v>
      </c>
      <c r="H2196" t="s">
        <v>20</v>
      </c>
      <c r="I2196">
        <v>10</v>
      </c>
      <c r="J2196">
        <v>4</v>
      </c>
    </row>
    <row r="2197" spans="1:10">
      <c r="A2197" s="112" t="str">
        <f>COL_SIZES[[#This Row],[datatype]]&amp;"_"&amp;COL_SIZES[[#This Row],[column_prec]]&amp;"_"&amp;COL_SIZES[[#This Row],[col_len]]</f>
        <v>int_10_4</v>
      </c>
      <c r="B21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7" s="113">
        <f>VLOOKUP(A2197,DBMS_TYPE_SIZES[],2,FALSE)</f>
        <v>9</v>
      </c>
      <c r="D2197" s="113">
        <f>VLOOKUP(A2197,DBMS_TYPE_SIZES[],3,FALSE)</f>
        <v>4</v>
      </c>
      <c r="E2197" s="114">
        <f>VLOOKUP(A2197,DBMS_TYPE_SIZES[],4,FALSE)</f>
        <v>9</v>
      </c>
      <c r="F2197" t="s">
        <v>208</v>
      </c>
      <c r="G2197" t="s">
        <v>164</v>
      </c>
      <c r="H2197" t="s">
        <v>20</v>
      </c>
      <c r="I2197">
        <v>10</v>
      </c>
      <c r="J2197">
        <v>4</v>
      </c>
    </row>
    <row r="2198" spans="1:10">
      <c r="A2198" s="112" t="str">
        <f>COL_SIZES[[#This Row],[datatype]]&amp;"_"&amp;COL_SIZES[[#This Row],[column_prec]]&amp;"_"&amp;COL_SIZES[[#This Row],[col_len]]</f>
        <v>int_10_4</v>
      </c>
      <c r="B21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198" s="113">
        <f>VLOOKUP(A2198,DBMS_TYPE_SIZES[],2,FALSE)</f>
        <v>9</v>
      </c>
      <c r="D2198" s="113">
        <f>VLOOKUP(A2198,DBMS_TYPE_SIZES[],3,FALSE)</f>
        <v>4</v>
      </c>
      <c r="E2198" s="114">
        <f>VLOOKUP(A2198,DBMS_TYPE_SIZES[],4,FALSE)</f>
        <v>9</v>
      </c>
      <c r="F2198" t="s">
        <v>209</v>
      </c>
      <c r="G2198" t="s">
        <v>156</v>
      </c>
      <c r="H2198" t="s">
        <v>20</v>
      </c>
      <c r="I2198">
        <v>10</v>
      </c>
      <c r="J2198">
        <v>4</v>
      </c>
    </row>
    <row r="2199" spans="1:10">
      <c r="A2199" s="112" t="str">
        <f>COL_SIZES[[#This Row],[datatype]]&amp;"_"&amp;COL_SIZES[[#This Row],[column_prec]]&amp;"_"&amp;COL_SIZES[[#This Row],[col_len]]</f>
        <v>datetime_23_8</v>
      </c>
      <c r="B219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199" s="113">
        <f>VLOOKUP(A2199,DBMS_TYPE_SIZES[],2,FALSE)</f>
        <v>7</v>
      </c>
      <c r="D2199" s="113">
        <f>VLOOKUP(A2199,DBMS_TYPE_SIZES[],3,FALSE)</f>
        <v>8</v>
      </c>
      <c r="E2199" s="114">
        <f>VLOOKUP(A2199,DBMS_TYPE_SIZES[],4,FALSE)</f>
        <v>10</v>
      </c>
      <c r="F2199" t="s">
        <v>209</v>
      </c>
      <c r="G2199" t="s">
        <v>679</v>
      </c>
      <c r="H2199" t="s">
        <v>22</v>
      </c>
      <c r="I2199">
        <v>23</v>
      </c>
      <c r="J2199">
        <v>8</v>
      </c>
    </row>
    <row r="2200" spans="1:10">
      <c r="A2200" s="112" t="str">
        <f>COL_SIZES[[#This Row],[datatype]]&amp;"_"&amp;COL_SIZES[[#This Row],[column_prec]]&amp;"_"&amp;COL_SIZES[[#This Row],[col_len]]</f>
        <v>int_10_4</v>
      </c>
      <c r="B22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0" s="113">
        <f>VLOOKUP(A2200,DBMS_TYPE_SIZES[],2,FALSE)</f>
        <v>9</v>
      </c>
      <c r="D2200" s="113">
        <f>VLOOKUP(A2200,DBMS_TYPE_SIZES[],3,FALSE)</f>
        <v>4</v>
      </c>
      <c r="E2200" s="114">
        <f>VLOOKUP(A2200,DBMS_TYPE_SIZES[],4,FALSE)</f>
        <v>9</v>
      </c>
      <c r="F2200" t="s">
        <v>209</v>
      </c>
      <c r="G2200" t="s">
        <v>802</v>
      </c>
      <c r="H2200" t="s">
        <v>20</v>
      </c>
      <c r="I2200">
        <v>10</v>
      </c>
      <c r="J2200">
        <v>4</v>
      </c>
    </row>
    <row r="2201" spans="1:10">
      <c r="A2201" s="112" t="str">
        <f>COL_SIZES[[#This Row],[datatype]]&amp;"_"&amp;COL_SIZES[[#This Row],[column_prec]]&amp;"_"&amp;COL_SIZES[[#This Row],[col_len]]</f>
        <v>int_10_4</v>
      </c>
      <c r="B22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1" s="113">
        <f>VLOOKUP(A2201,DBMS_TYPE_SIZES[],2,FALSE)</f>
        <v>9</v>
      </c>
      <c r="D2201" s="113">
        <f>VLOOKUP(A2201,DBMS_TYPE_SIZES[],3,FALSE)</f>
        <v>4</v>
      </c>
      <c r="E2201" s="114">
        <f>VLOOKUP(A2201,DBMS_TYPE_SIZES[],4,FALSE)</f>
        <v>9</v>
      </c>
      <c r="F2201" t="s">
        <v>209</v>
      </c>
      <c r="G2201" t="s">
        <v>154</v>
      </c>
      <c r="H2201" t="s">
        <v>20</v>
      </c>
      <c r="I2201">
        <v>10</v>
      </c>
      <c r="J2201">
        <v>4</v>
      </c>
    </row>
    <row r="2202" spans="1:10">
      <c r="A2202" s="112" t="str">
        <f>COL_SIZES[[#This Row],[datatype]]&amp;"_"&amp;COL_SIZES[[#This Row],[column_prec]]&amp;"_"&amp;COL_SIZES[[#This Row],[col_len]]</f>
        <v>int_10_4</v>
      </c>
      <c r="B22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2" s="113">
        <f>VLOOKUP(A2202,DBMS_TYPE_SIZES[],2,FALSE)</f>
        <v>9</v>
      </c>
      <c r="D2202" s="113">
        <f>VLOOKUP(A2202,DBMS_TYPE_SIZES[],3,FALSE)</f>
        <v>4</v>
      </c>
      <c r="E2202" s="114">
        <f>VLOOKUP(A2202,DBMS_TYPE_SIZES[],4,FALSE)</f>
        <v>9</v>
      </c>
      <c r="F2202" t="s">
        <v>209</v>
      </c>
      <c r="G2202" t="s">
        <v>89</v>
      </c>
      <c r="H2202" t="s">
        <v>20</v>
      </c>
      <c r="I2202">
        <v>10</v>
      </c>
      <c r="J2202">
        <v>4</v>
      </c>
    </row>
    <row r="2203" spans="1:10">
      <c r="A2203" s="112" t="str">
        <f>COL_SIZES[[#This Row],[datatype]]&amp;"_"&amp;COL_SIZES[[#This Row],[column_prec]]&amp;"_"&amp;COL_SIZES[[#This Row],[col_len]]</f>
        <v>datetime_23_8</v>
      </c>
      <c r="B220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03" s="113">
        <f>VLOOKUP(A2203,DBMS_TYPE_SIZES[],2,FALSE)</f>
        <v>7</v>
      </c>
      <c r="D2203" s="113">
        <f>VLOOKUP(A2203,DBMS_TYPE_SIZES[],3,FALSE)</f>
        <v>8</v>
      </c>
      <c r="E2203" s="114">
        <f>VLOOKUP(A2203,DBMS_TYPE_SIZES[],4,FALSE)</f>
        <v>10</v>
      </c>
      <c r="F2203" t="s">
        <v>209</v>
      </c>
      <c r="G2203" t="s">
        <v>928</v>
      </c>
      <c r="H2203" t="s">
        <v>22</v>
      </c>
      <c r="I2203">
        <v>23</v>
      </c>
      <c r="J2203">
        <v>8</v>
      </c>
    </row>
    <row r="2204" spans="1:10">
      <c r="A2204" s="112" t="str">
        <f>COL_SIZES[[#This Row],[datatype]]&amp;"_"&amp;COL_SIZES[[#This Row],[column_prec]]&amp;"_"&amp;COL_SIZES[[#This Row],[col_len]]</f>
        <v>int_10_4</v>
      </c>
      <c r="B22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4" s="113">
        <f>VLOOKUP(A2204,DBMS_TYPE_SIZES[],2,FALSE)</f>
        <v>9</v>
      </c>
      <c r="D2204" s="113">
        <f>VLOOKUP(A2204,DBMS_TYPE_SIZES[],3,FALSE)</f>
        <v>4</v>
      </c>
      <c r="E2204" s="114">
        <f>VLOOKUP(A2204,DBMS_TYPE_SIZES[],4,FALSE)</f>
        <v>9</v>
      </c>
      <c r="F2204" t="s">
        <v>209</v>
      </c>
      <c r="G2204" t="s">
        <v>929</v>
      </c>
      <c r="H2204" t="s">
        <v>20</v>
      </c>
      <c r="I2204">
        <v>10</v>
      </c>
      <c r="J2204">
        <v>4</v>
      </c>
    </row>
    <row r="2205" spans="1:10">
      <c r="A2205" s="112" t="str">
        <f>COL_SIZES[[#This Row],[datatype]]&amp;"_"&amp;COL_SIZES[[#This Row],[column_prec]]&amp;"_"&amp;COL_SIZES[[#This Row],[col_len]]</f>
        <v>int_10_4</v>
      </c>
      <c r="B22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5" s="113">
        <f>VLOOKUP(A2205,DBMS_TYPE_SIZES[],2,FALSE)</f>
        <v>9</v>
      </c>
      <c r="D2205" s="113">
        <f>VLOOKUP(A2205,DBMS_TYPE_SIZES[],3,FALSE)</f>
        <v>4</v>
      </c>
      <c r="E2205" s="114">
        <f>VLOOKUP(A2205,DBMS_TYPE_SIZES[],4,FALSE)</f>
        <v>9</v>
      </c>
      <c r="F2205" t="s">
        <v>209</v>
      </c>
      <c r="G2205" t="s">
        <v>224</v>
      </c>
      <c r="H2205" t="s">
        <v>20</v>
      </c>
      <c r="I2205">
        <v>10</v>
      </c>
      <c r="J2205">
        <v>4</v>
      </c>
    </row>
    <row r="2206" spans="1:10">
      <c r="A2206" s="112" t="str">
        <f>COL_SIZES[[#This Row],[datatype]]&amp;"_"&amp;COL_SIZES[[#This Row],[column_prec]]&amp;"_"&amp;COL_SIZES[[#This Row],[col_len]]</f>
        <v>int_10_4</v>
      </c>
      <c r="B22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6" s="113">
        <f>VLOOKUP(A2206,DBMS_TYPE_SIZES[],2,FALSE)</f>
        <v>9</v>
      </c>
      <c r="D2206" s="113">
        <f>VLOOKUP(A2206,DBMS_TYPE_SIZES[],3,FALSE)</f>
        <v>4</v>
      </c>
      <c r="E2206" s="114">
        <f>VLOOKUP(A2206,DBMS_TYPE_SIZES[],4,FALSE)</f>
        <v>9</v>
      </c>
      <c r="F2206" t="s">
        <v>209</v>
      </c>
      <c r="G2206" t="s">
        <v>930</v>
      </c>
      <c r="H2206" t="s">
        <v>20</v>
      </c>
      <c r="I2206">
        <v>10</v>
      </c>
      <c r="J2206">
        <v>4</v>
      </c>
    </row>
    <row r="2207" spans="1:10">
      <c r="A2207" s="112" t="str">
        <f>COL_SIZES[[#This Row],[datatype]]&amp;"_"&amp;COL_SIZES[[#This Row],[column_prec]]&amp;"_"&amp;COL_SIZES[[#This Row],[col_len]]</f>
        <v>int_10_4</v>
      </c>
      <c r="B22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7" s="113">
        <f>VLOOKUP(A2207,DBMS_TYPE_SIZES[],2,FALSE)</f>
        <v>9</v>
      </c>
      <c r="D2207" s="113">
        <f>VLOOKUP(A2207,DBMS_TYPE_SIZES[],3,FALSE)</f>
        <v>4</v>
      </c>
      <c r="E2207" s="114">
        <f>VLOOKUP(A2207,DBMS_TYPE_SIZES[],4,FALSE)</f>
        <v>9</v>
      </c>
      <c r="F2207" t="s">
        <v>209</v>
      </c>
      <c r="G2207" t="s">
        <v>803</v>
      </c>
      <c r="H2207" t="s">
        <v>20</v>
      </c>
      <c r="I2207">
        <v>10</v>
      </c>
      <c r="J2207">
        <v>4</v>
      </c>
    </row>
    <row r="2208" spans="1:10">
      <c r="A2208" s="112" t="str">
        <f>COL_SIZES[[#This Row],[datatype]]&amp;"_"&amp;COL_SIZES[[#This Row],[column_prec]]&amp;"_"&amp;COL_SIZES[[#This Row],[col_len]]</f>
        <v>int_10_4</v>
      </c>
      <c r="B22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8" s="113">
        <f>VLOOKUP(A2208,DBMS_TYPE_SIZES[],2,FALSE)</f>
        <v>9</v>
      </c>
      <c r="D2208" s="113">
        <f>VLOOKUP(A2208,DBMS_TYPE_SIZES[],3,FALSE)</f>
        <v>4</v>
      </c>
      <c r="E2208" s="114">
        <f>VLOOKUP(A2208,DBMS_TYPE_SIZES[],4,FALSE)</f>
        <v>9</v>
      </c>
      <c r="F2208" t="s">
        <v>209</v>
      </c>
      <c r="G2208" t="s">
        <v>804</v>
      </c>
      <c r="H2208" t="s">
        <v>20</v>
      </c>
      <c r="I2208">
        <v>10</v>
      </c>
      <c r="J2208">
        <v>4</v>
      </c>
    </row>
    <row r="2209" spans="1:10">
      <c r="A2209" s="112" t="str">
        <f>COL_SIZES[[#This Row],[datatype]]&amp;"_"&amp;COL_SIZES[[#This Row],[column_prec]]&amp;"_"&amp;COL_SIZES[[#This Row],[col_len]]</f>
        <v>int_10_4</v>
      </c>
      <c r="B22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09" s="113">
        <f>VLOOKUP(A2209,DBMS_TYPE_SIZES[],2,FALSE)</f>
        <v>9</v>
      </c>
      <c r="D2209" s="113">
        <f>VLOOKUP(A2209,DBMS_TYPE_SIZES[],3,FALSE)</f>
        <v>4</v>
      </c>
      <c r="E2209" s="114">
        <f>VLOOKUP(A2209,DBMS_TYPE_SIZES[],4,FALSE)</f>
        <v>9</v>
      </c>
      <c r="F2209" t="s">
        <v>209</v>
      </c>
      <c r="G2209" t="s">
        <v>152</v>
      </c>
      <c r="H2209" t="s">
        <v>20</v>
      </c>
      <c r="I2209">
        <v>10</v>
      </c>
      <c r="J2209">
        <v>4</v>
      </c>
    </row>
    <row r="2210" spans="1:10">
      <c r="A2210" s="112" t="str">
        <f>COL_SIZES[[#This Row],[datatype]]&amp;"_"&amp;COL_SIZES[[#This Row],[column_prec]]&amp;"_"&amp;COL_SIZES[[#This Row],[col_len]]</f>
        <v>varchar_0_255</v>
      </c>
      <c r="B22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10" s="113">
        <f>VLOOKUP(A2210,DBMS_TYPE_SIZES[],2,FALSE)</f>
        <v>255</v>
      </c>
      <c r="D2210" s="113">
        <f>VLOOKUP(A2210,DBMS_TYPE_SIZES[],3,FALSE)</f>
        <v>255</v>
      </c>
      <c r="E2210" s="114">
        <f>VLOOKUP(A2210,DBMS_TYPE_SIZES[],4,FALSE)</f>
        <v>257</v>
      </c>
      <c r="F2210" t="s">
        <v>209</v>
      </c>
      <c r="G2210" t="s">
        <v>805</v>
      </c>
      <c r="H2210" t="s">
        <v>92</v>
      </c>
      <c r="I2210">
        <v>0</v>
      </c>
      <c r="J2210">
        <v>255</v>
      </c>
    </row>
    <row r="2211" spans="1:10">
      <c r="A2211" s="112" t="str">
        <f>COL_SIZES[[#This Row],[datatype]]&amp;"_"&amp;COL_SIZES[[#This Row],[column_prec]]&amp;"_"&amp;COL_SIZES[[#This Row],[col_len]]</f>
        <v>varchar_0_255</v>
      </c>
      <c r="B22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11" s="113">
        <f>VLOOKUP(A2211,DBMS_TYPE_SIZES[],2,FALSE)</f>
        <v>255</v>
      </c>
      <c r="D2211" s="113">
        <f>VLOOKUP(A2211,DBMS_TYPE_SIZES[],3,FALSE)</f>
        <v>255</v>
      </c>
      <c r="E2211" s="114">
        <f>VLOOKUP(A2211,DBMS_TYPE_SIZES[],4,FALSE)</f>
        <v>257</v>
      </c>
      <c r="F2211" t="s">
        <v>209</v>
      </c>
      <c r="G2211" t="s">
        <v>806</v>
      </c>
      <c r="H2211" t="s">
        <v>92</v>
      </c>
      <c r="I2211">
        <v>0</v>
      </c>
      <c r="J2211">
        <v>255</v>
      </c>
    </row>
    <row r="2212" spans="1:10">
      <c r="A2212" s="112" t="str">
        <f>COL_SIZES[[#This Row],[datatype]]&amp;"_"&amp;COL_SIZES[[#This Row],[column_prec]]&amp;"_"&amp;COL_SIZES[[#This Row],[col_len]]</f>
        <v>int_10_4</v>
      </c>
      <c r="B22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12" s="113">
        <f>VLOOKUP(A2212,DBMS_TYPE_SIZES[],2,FALSE)</f>
        <v>9</v>
      </c>
      <c r="D2212" s="113">
        <f>VLOOKUP(A2212,DBMS_TYPE_SIZES[],3,FALSE)</f>
        <v>4</v>
      </c>
      <c r="E2212" s="114">
        <f>VLOOKUP(A2212,DBMS_TYPE_SIZES[],4,FALSE)</f>
        <v>9</v>
      </c>
      <c r="F2212" t="s">
        <v>209</v>
      </c>
      <c r="G2212" t="s">
        <v>807</v>
      </c>
      <c r="H2212" t="s">
        <v>20</v>
      </c>
      <c r="I2212">
        <v>10</v>
      </c>
      <c r="J2212">
        <v>4</v>
      </c>
    </row>
    <row r="2213" spans="1:10">
      <c r="A2213" s="112" t="str">
        <f>COL_SIZES[[#This Row],[datatype]]&amp;"_"&amp;COL_SIZES[[#This Row],[column_prec]]&amp;"_"&amp;COL_SIZES[[#This Row],[col_len]]</f>
        <v>bigint_19_8</v>
      </c>
      <c r="B22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13" s="113">
        <f>VLOOKUP(A2213,DBMS_TYPE_SIZES[],2,FALSE)</f>
        <v>9</v>
      </c>
      <c r="D2213" s="113">
        <f>VLOOKUP(A2213,DBMS_TYPE_SIZES[],3,FALSE)</f>
        <v>8</v>
      </c>
      <c r="E2213" s="114">
        <f>VLOOKUP(A2213,DBMS_TYPE_SIZES[],4,FALSE)</f>
        <v>9</v>
      </c>
      <c r="F2213" t="s">
        <v>209</v>
      </c>
      <c r="G2213" t="s">
        <v>122</v>
      </c>
      <c r="H2213" t="s">
        <v>19</v>
      </c>
      <c r="I2213">
        <v>19</v>
      </c>
      <c r="J2213">
        <v>8</v>
      </c>
    </row>
    <row r="2214" spans="1:10">
      <c r="A2214" s="112" t="str">
        <f>COL_SIZES[[#This Row],[datatype]]&amp;"_"&amp;COL_SIZES[[#This Row],[column_prec]]&amp;"_"&amp;COL_SIZES[[#This Row],[col_len]]</f>
        <v>int_10_4</v>
      </c>
      <c r="B22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14" s="113">
        <f>VLOOKUP(A2214,DBMS_TYPE_SIZES[],2,FALSE)</f>
        <v>9</v>
      </c>
      <c r="D2214" s="113">
        <f>VLOOKUP(A2214,DBMS_TYPE_SIZES[],3,FALSE)</f>
        <v>4</v>
      </c>
      <c r="E2214" s="114">
        <f>VLOOKUP(A2214,DBMS_TYPE_SIZES[],4,FALSE)</f>
        <v>9</v>
      </c>
      <c r="F2214" t="s">
        <v>209</v>
      </c>
      <c r="G2214" t="s">
        <v>123</v>
      </c>
      <c r="H2214" t="s">
        <v>20</v>
      </c>
      <c r="I2214">
        <v>10</v>
      </c>
      <c r="J2214">
        <v>4</v>
      </c>
    </row>
    <row r="2215" spans="1:10">
      <c r="A2215" s="112" t="str">
        <f>COL_SIZES[[#This Row],[datatype]]&amp;"_"&amp;COL_SIZES[[#This Row],[column_prec]]&amp;"_"&amp;COL_SIZES[[#This Row],[col_len]]</f>
        <v>int_10_4</v>
      </c>
      <c r="B22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15" s="113">
        <f>VLOOKUP(A2215,DBMS_TYPE_SIZES[],2,FALSE)</f>
        <v>9</v>
      </c>
      <c r="D2215" s="113">
        <f>VLOOKUP(A2215,DBMS_TYPE_SIZES[],3,FALSE)</f>
        <v>4</v>
      </c>
      <c r="E2215" s="114">
        <f>VLOOKUP(A2215,DBMS_TYPE_SIZES[],4,FALSE)</f>
        <v>9</v>
      </c>
      <c r="F2215" t="s">
        <v>209</v>
      </c>
      <c r="G2215" t="s">
        <v>808</v>
      </c>
      <c r="H2215" t="s">
        <v>20</v>
      </c>
      <c r="I2215">
        <v>10</v>
      </c>
      <c r="J2215">
        <v>4</v>
      </c>
    </row>
    <row r="2216" spans="1:10">
      <c r="A2216" s="112" t="str">
        <f>COL_SIZES[[#This Row],[datatype]]&amp;"_"&amp;COL_SIZES[[#This Row],[column_prec]]&amp;"_"&amp;COL_SIZES[[#This Row],[col_len]]</f>
        <v>datetime_23_8</v>
      </c>
      <c r="B22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16" s="113">
        <f>VLOOKUP(A2216,DBMS_TYPE_SIZES[],2,FALSE)</f>
        <v>7</v>
      </c>
      <c r="D2216" s="113">
        <f>VLOOKUP(A2216,DBMS_TYPE_SIZES[],3,FALSE)</f>
        <v>8</v>
      </c>
      <c r="E2216" s="114">
        <f>VLOOKUP(A2216,DBMS_TYPE_SIZES[],4,FALSE)</f>
        <v>10</v>
      </c>
      <c r="F2216" t="s">
        <v>209</v>
      </c>
      <c r="G2216" t="s">
        <v>809</v>
      </c>
      <c r="H2216" t="s">
        <v>22</v>
      </c>
      <c r="I2216">
        <v>23</v>
      </c>
      <c r="J2216">
        <v>8</v>
      </c>
    </row>
    <row r="2217" spans="1:10">
      <c r="A2217" s="112" t="str">
        <f>COL_SIZES[[#This Row],[datatype]]&amp;"_"&amp;COL_SIZES[[#This Row],[column_prec]]&amp;"_"&amp;COL_SIZES[[#This Row],[col_len]]</f>
        <v>bigint_19_8</v>
      </c>
      <c r="B22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17" s="113">
        <f>VLOOKUP(A2217,DBMS_TYPE_SIZES[],2,FALSE)</f>
        <v>9</v>
      </c>
      <c r="D2217" s="113">
        <f>VLOOKUP(A2217,DBMS_TYPE_SIZES[],3,FALSE)</f>
        <v>8</v>
      </c>
      <c r="E2217" s="114">
        <f>VLOOKUP(A2217,DBMS_TYPE_SIZES[],4,FALSE)</f>
        <v>9</v>
      </c>
      <c r="F2217" t="s">
        <v>209</v>
      </c>
      <c r="G2217" t="s">
        <v>124</v>
      </c>
      <c r="H2217" t="s">
        <v>19</v>
      </c>
      <c r="I2217">
        <v>19</v>
      </c>
      <c r="J2217">
        <v>8</v>
      </c>
    </row>
    <row r="2218" spans="1:10">
      <c r="A2218" s="112" t="str">
        <f>COL_SIZES[[#This Row],[datatype]]&amp;"_"&amp;COL_SIZES[[#This Row],[column_prec]]&amp;"_"&amp;COL_SIZES[[#This Row],[col_len]]</f>
        <v>int_10_4</v>
      </c>
      <c r="B22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18" s="113">
        <f>VLOOKUP(A2218,DBMS_TYPE_SIZES[],2,FALSE)</f>
        <v>9</v>
      </c>
      <c r="D2218" s="113">
        <f>VLOOKUP(A2218,DBMS_TYPE_SIZES[],3,FALSE)</f>
        <v>4</v>
      </c>
      <c r="E2218" s="114">
        <f>VLOOKUP(A2218,DBMS_TYPE_SIZES[],4,FALSE)</f>
        <v>9</v>
      </c>
      <c r="F2218" t="s">
        <v>209</v>
      </c>
      <c r="G2218" t="s">
        <v>102</v>
      </c>
      <c r="H2218" t="s">
        <v>20</v>
      </c>
      <c r="I2218">
        <v>10</v>
      </c>
      <c r="J2218">
        <v>4</v>
      </c>
    </row>
    <row r="2219" spans="1:10">
      <c r="A2219" s="112" t="str">
        <f>COL_SIZES[[#This Row],[datatype]]&amp;"_"&amp;COL_SIZES[[#This Row],[column_prec]]&amp;"_"&amp;COL_SIZES[[#This Row],[col_len]]</f>
        <v>datetime_23_8</v>
      </c>
      <c r="B221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19" s="113">
        <f>VLOOKUP(A2219,DBMS_TYPE_SIZES[],2,FALSE)</f>
        <v>7</v>
      </c>
      <c r="D2219" s="113">
        <f>VLOOKUP(A2219,DBMS_TYPE_SIZES[],3,FALSE)</f>
        <v>8</v>
      </c>
      <c r="E2219" s="114">
        <f>VLOOKUP(A2219,DBMS_TYPE_SIZES[],4,FALSE)</f>
        <v>10</v>
      </c>
      <c r="F2219" t="s">
        <v>209</v>
      </c>
      <c r="G2219" t="s">
        <v>825</v>
      </c>
      <c r="H2219" t="s">
        <v>22</v>
      </c>
      <c r="I2219">
        <v>23</v>
      </c>
      <c r="J2219">
        <v>8</v>
      </c>
    </row>
    <row r="2220" spans="1:10">
      <c r="A2220" s="112" t="str">
        <f>COL_SIZES[[#This Row],[datatype]]&amp;"_"&amp;COL_SIZES[[#This Row],[column_prec]]&amp;"_"&amp;COL_SIZES[[#This Row],[col_len]]</f>
        <v>int_10_4</v>
      </c>
      <c r="B22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0" s="113">
        <f>VLOOKUP(A2220,DBMS_TYPE_SIZES[],2,FALSE)</f>
        <v>9</v>
      </c>
      <c r="D2220" s="113">
        <f>VLOOKUP(A2220,DBMS_TYPE_SIZES[],3,FALSE)</f>
        <v>4</v>
      </c>
      <c r="E2220" s="114">
        <f>VLOOKUP(A2220,DBMS_TYPE_SIZES[],4,FALSE)</f>
        <v>9</v>
      </c>
      <c r="F2220" t="s">
        <v>209</v>
      </c>
      <c r="G2220" t="s">
        <v>826</v>
      </c>
      <c r="H2220" t="s">
        <v>20</v>
      </c>
      <c r="I2220">
        <v>10</v>
      </c>
      <c r="J2220">
        <v>4</v>
      </c>
    </row>
    <row r="2221" spans="1:10">
      <c r="A2221" s="112" t="str">
        <f>COL_SIZES[[#This Row],[datatype]]&amp;"_"&amp;COL_SIZES[[#This Row],[column_prec]]&amp;"_"&amp;COL_SIZES[[#This Row],[col_len]]</f>
        <v>int_10_4</v>
      </c>
      <c r="B22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1" s="113">
        <f>VLOOKUP(A2221,DBMS_TYPE_SIZES[],2,FALSE)</f>
        <v>9</v>
      </c>
      <c r="D2221" s="113">
        <f>VLOOKUP(A2221,DBMS_TYPE_SIZES[],3,FALSE)</f>
        <v>4</v>
      </c>
      <c r="E2221" s="114">
        <f>VLOOKUP(A2221,DBMS_TYPE_SIZES[],4,FALSE)</f>
        <v>9</v>
      </c>
      <c r="F2221" t="s">
        <v>209</v>
      </c>
      <c r="G2221" t="s">
        <v>827</v>
      </c>
      <c r="H2221" t="s">
        <v>20</v>
      </c>
      <c r="I2221">
        <v>10</v>
      </c>
      <c r="J2221">
        <v>4</v>
      </c>
    </row>
    <row r="2222" spans="1:10">
      <c r="A2222" s="112" t="str">
        <f>COL_SIZES[[#This Row],[datatype]]&amp;"_"&amp;COL_SIZES[[#This Row],[column_prec]]&amp;"_"&amp;COL_SIZES[[#This Row],[col_len]]</f>
        <v>varchar_0_255</v>
      </c>
      <c r="B222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22" s="113">
        <f>VLOOKUP(A2222,DBMS_TYPE_SIZES[],2,FALSE)</f>
        <v>255</v>
      </c>
      <c r="D2222" s="113">
        <f>VLOOKUP(A2222,DBMS_TYPE_SIZES[],3,FALSE)</f>
        <v>255</v>
      </c>
      <c r="E2222" s="114">
        <f>VLOOKUP(A2222,DBMS_TYPE_SIZES[],4,FALSE)</f>
        <v>257</v>
      </c>
      <c r="F2222" t="s">
        <v>209</v>
      </c>
      <c r="G2222" t="s">
        <v>931</v>
      </c>
      <c r="H2222" t="s">
        <v>92</v>
      </c>
      <c r="I2222">
        <v>0</v>
      </c>
      <c r="J2222">
        <v>255</v>
      </c>
    </row>
    <row r="2223" spans="1:10">
      <c r="A2223" s="112" t="str">
        <f>COL_SIZES[[#This Row],[datatype]]&amp;"_"&amp;COL_SIZES[[#This Row],[column_prec]]&amp;"_"&amp;COL_SIZES[[#This Row],[col_len]]</f>
        <v>int_10_4</v>
      </c>
      <c r="B22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3" s="113">
        <f>VLOOKUP(A2223,DBMS_TYPE_SIZES[],2,FALSE)</f>
        <v>9</v>
      </c>
      <c r="D2223" s="113">
        <f>VLOOKUP(A2223,DBMS_TYPE_SIZES[],3,FALSE)</f>
        <v>4</v>
      </c>
      <c r="E2223" s="114">
        <f>VLOOKUP(A2223,DBMS_TYPE_SIZES[],4,FALSE)</f>
        <v>9</v>
      </c>
      <c r="F2223" t="s">
        <v>209</v>
      </c>
      <c r="G2223" t="s">
        <v>812</v>
      </c>
      <c r="H2223" t="s">
        <v>20</v>
      </c>
      <c r="I2223">
        <v>10</v>
      </c>
      <c r="J2223">
        <v>4</v>
      </c>
    </row>
    <row r="2224" spans="1:10">
      <c r="A2224" s="112" t="str">
        <f>COL_SIZES[[#This Row],[datatype]]&amp;"_"&amp;COL_SIZES[[#This Row],[column_prec]]&amp;"_"&amp;COL_SIZES[[#This Row],[col_len]]</f>
        <v>int_10_4</v>
      </c>
      <c r="B22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4" s="113">
        <f>VLOOKUP(A2224,DBMS_TYPE_SIZES[],2,FALSE)</f>
        <v>9</v>
      </c>
      <c r="D2224" s="113">
        <f>VLOOKUP(A2224,DBMS_TYPE_SIZES[],3,FALSE)</f>
        <v>4</v>
      </c>
      <c r="E2224" s="114">
        <f>VLOOKUP(A2224,DBMS_TYPE_SIZES[],4,FALSE)</f>
        <v>9</v>
      </c>
      <c r="F2224" t="s">
        <v>209</v>
      </c>
      <c r="G2224" t="s">
        <v>217</v>
      </c>
      <c r="H2224" t="s">
        <v>20</v>
      </c>
      <c r="I2224">
        <v>10</v>
      </c>
      <c r="J2224">
        <v>4</v>
      </c>
    </row>
    <row r="2225" spans="1:10">
      <c r="A2225" s="112" t="str">
        <f>COL_SIZES[[#This Row],[datatype]]&amp;"_"&amp;COL_SIZES[[#This Row],[column_prec]]&amp;"_"&amp;COL_SIZES[[#This Row],[col_len]]</f>
        <v>int_10_4</v>
      </c>
      <c r="B22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5" s="113">
        <f>VLOOKUP(A2225,DBMS_TYPE_SIZES[],2,FALSE)</f>
        <v>9</v>
      </c>
      <c r="D2225" s="113">
        <f>VLOOKUP(A2225,DBMS_TYPE_SIZES[],3,FALSE)</f>
        <v>4</v>
      </c>
      <c r="E2225" s="114">
        <f>VLOOKUP(A2225,DBMS_TYPE_SIZES[],4,FALSE)</f>
        <v>9</v>
      </c>
      <c r="F2225" t="s">
        <v>209</v>
      </c>
      <c r="G2225" t="s">
        <v>815</v>
      </c>
      <c r="H2225" t="s">
        <v>20</v>
      </c>
      <c r="I2225">
        <v>10</v>
      </c>
      <c r="J2225">
        <v>4</v>
      </c>
    </row>
    <row r="2226" spans="1:10">
      <c r="A2226" s="112" t="str">
        <f>COL_SIZES[[#This Row],[datatype]]&amp;"_"&amp;COL_SIZES[[#This Row],[column_prec]]&amp;"_"&amp;COL_SIZES[[#This Row],[col_len]]</f>
        <v>int_10_4</v>
      </c>
      <c r="B22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6" s="113">
        <f>VLOOKUP(A2226,DBMS_TYPE_SIZES[],2,FALSE)</f>
        <v>9</v>
      </c>
      <c r="D2226" s="113">
        <f>VLOOKUP(A2226,DBMS_TYPE_SIZES[],3,FALSE)</f>
        <v>4</v>
      </c>
      <c r="E2226" s="114">
        <f>VLOOKUP(A2226,DBMS_TYPE_SIZES[],4,FALSE)</f>
        <v>9</v>
      </c>
      <c r="F2226" t="s">
        <v>209</v>
      </c>
      <c r="G2226" t="s">
        <v>164</v>
      </c>
      <c r="H2226" t="s">
        <v>20</v>
      </c>
      <c r="I2226">
        <v>10</v>
      </c>
      <c r="J2226">
        <v>4</v>
      </c>
    </row>
    <row r="2227" spans="1:10">
      <c r="A2227" s="112" t="str">
        <f>COL_SIZES[[#This Row],[datatype]]&amp;"_"&amp;COL_SIZES[[#This Row],[column_prec]]&amp;"_"&amp;COL_SIZES[[#This Row],[col_len]]</f>
        <v>int_10_4</v>
      </c>
      <c r="B22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7" s="113">
        <f>VLOOKUP(A2227,DBMS_TYPE_SIZES[],2,FALSE)</f>
        <v>9</v>
      </c>
      <c r="D2227" s="113">
        <f>VLOOKUP(A2227,DBMS_TYPE_SIZES[],3,FALSE)</f>
        <v>4</v>
      </c>
      <c r="E2227" s="114">
        <f>VLOOKUP(A2227,DBMS_TYPE_SIZES[],4,FALSE)</f>
        <v>9</v>
      </c>
      <c r="F2227" t="s">
        <v>210</v>
      </c>
      <c r="G2227" t="s">
        <v>156</v>
      </c>
      <c r="H2227" t="s">
        <v>20</v>
      </c>
      <c r="I2227">
        <v>10</v>
      </c>
      <c r="J2227">
        <v>4</v>
      </c>
    </row>
    <row r="2228" spans="1:10">
      <c r="A2228" s="112" t="str">
        <f>COL_SIZES[[#This Row],[datatype]]&amp;"_"&amp;COL_SIZES[[#This Row],[column_prec]]&amp;"_"&amp;COL_SIZES[[#This Row],[col_len]]</f>
        <v>datetime_23_8</v>
      </c>
      <c r="B222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28" s="113">
        <f>VLOOKUP(A2228,DBMS_TYPE_SIZES[],2,FALSE)</f>
        <v>7</v>
      </c>
      <c r="D2228" s="113">
        <f>VLOOKUP(A2228,DBMS_TYPE_SIZES[],3,FALSE)</f>
        <v>8</v>
      </c>
      <c r="E2228" s="114">
        <f>VLOOKUP(A2228,DBMS_TYPE_SIZES[],4,FALSE)</f>
        <v>10</v>
      </c>
      <c r="F2228" t="s">
        <v>210</v>
      </c>
      <c r="G2228" t="s">
        <v>679</v>
      </c>
      <c r="H2228" t="s">
        <v>22</v>
      </c>
      <c r="I2228">
        <v>23</v>
      </c>
      <c r="J2228">
        <v>8</v>
      </c>
    </row>
    <row r="2229" spans="1:10">
      <c r="A2229" s="112" t="str">
        <f>COL_SIZES[[#This Row],[datatype]]&amp;"_"&amp;COL_SIZES[[#This Row],[column_prec]]&amp;"_"&amp;COL_SIZES[[#This Row],[col_len]]</f>
        <v>int_10_4</v>
      </c>
      <c r="B22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29" s="113">
        <f>VLOOKUP(A2229,DBMS_TYPE_SIZES[],2,FALSE)</f>
        <v>9</v>
      </c>
      <c r="D2229" s="113">
        <f>VLOOKUP(A2229,DBMS_TYPE_SIZES[],3,FALSE)</f>
        <v>4</v>
      </c>
      <c r="E2229" s="114">
        <f>VLOOKUP(A2229,DBMS_TYPE_SIZES[],4,FALSE)</f>
        <v>9</v>
      </c>
      <c r="F2229" t="s">
        <v>210</v>
      </c>
      <c r="G2229" t="s">
        <v>802</v>
      </c>
      <c r="H2229" t="s">
        <v>20</v>
      </c>
      <c r="I2229">
        <v>10</v>
      </c>
      <c r="J2229">
        <v>4</v>
      </c>
    </row>
    <row r="2230" spans="1:10">
      <c r="A2230" s="112" t="str">
        <f>COL_SIZES[[#This Row],[datatype]]&amp;"_"&amp;COL_SIZES[[#This Row],[column_prec]]&amp;"_"&amp;COL_SIZES[[#This Row],[col_len]]</f>
        <v>int_10_4</v>
      </c>
      <c r="B22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0" s="113">
        <f>VLOOKUP(A2230,DBMS_TYPE_SIZES[],2,FALSE)</f>
        <v>9</v>
      </c>
      <c r="D2230" s="113">
        <f>VLOOKUP(A2230,DBMS_TYPE_SIZES[],3,FALSE)</f>
        <v>4</v>
      </c>
      <c r="E2230" s="114">
        <f>VLOOKUP(A2230,DBMS_TYPE_SIZES[],4,FALSE)</f>
        <v>9</v>
      </c>
      <c r="F2230" t="s">
        <v>210</v>
      </c>
      <c r="G2230" t="s">
        <v>154</v>
      </c>
      <c r="H2230" t="s">
        <v>20</v>
      </c>
      <c r="I2230">
        <v>10</v>
      </c>
      <c r="J2230">
        <v>4</v>
      </c>
    </row>
    <row r="2231" spans="1:10">
      <c r="A2231" s="112" t="str">
        <f>COL_SIZES[[#This Row],[datatype]]&amp;"_"&amp;COL_SIZES[[#This Row],[column_prec]]&amp;"_"&amp;COL_SIZES[[#This Row],[col_len]]</f>
        <v>int_10_4</v>
      </c>
      <c r="B22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1" s="113">
        <f>VLOOKUP(A2231,DBMS_TYPE_SIZES[],2,FALSE)</f>
        <v>9</v>
      </c>
      <c r="D2231" s="113">
        <f>VLOOKUP(A2231,DBMS_TYPE_SIZES[],3,FALSE)</f>
        <v>4</v>
      </c>
      <c r="E2231" s="114">
        <f>VLOOKUP(A2231,DBMS_TYPE_SIZES[],4,FALSE)</f>
        <v>9</v>
      </c>
      <c r="F2231" t="s">
        <v>210</v>
      </c>
      <c r="G2231" t="s">
        <v>89</v>
      </c>
      <c r="H2231" t="s">
        <v>20</v>
      </c>
      <c r="I2231">
        <v>10</v>
      </c>
      <c r="J2231">
        <v>4</v>
      </c>
    </row>
    <row r="2232" spans="1:10">
      <c r="A2232" s="112" t="str">
        <f>COL_SIZES[[#This Row],[datatype]]&amp;"_"&amp;COL_SIZES[[#This Row],[column_prec]]&amp;"_"&amp;COL_SIZES[[#This Row],[col_len]]</f>
        <v>datetime_23_8</v>
      </c>
      <c r="B223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32" s="113">
        <f>VLOOKUP(A2232,DBMS_TYPE_SIZES[],2,FALSE)</f>
        <v>7</v>
      </c>
      <c r="D2232" s="113">
        <f>VLOOKUP(A2232,DBMS_TYPE_SIZES[],3,FALSE)</f>
        <v>8</v>
      </c>
      <c r="E2232" s="114">
        <f>VLOOKUP(A2232,DBMS_TYPE_SIZES[],4,FALSE)</f>
        <v>10</v>
      </c>
      <c r="F2232" t="s">
        <v>210</v>
      </c>
      <c r="G2232" t="s">
        <v>928</v>
      </c>
      <c r="H2232" t="s">
        <v>22</v>
      </c>
      <c r="I2232">
        <v>23</v>
      </c>
      <c r="J2232">
        <v>8</v>
      </c>
    </row>
    <row r="2233" spans="1:10">
      <c r="A2233" s="112" t="str">
        <f>COL_SIZES[[#This Row],[datatype]]&amp;"_"&amp;COL_SIZES[[#This Row],[column_prec]]&amp;"_"&amp;COL_SIZES[[#This Row],[col_len]]</f>
        <v>int_10_4</v>
      </c>
      <c r="B22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3" s="113">
        <f>VLOOKUP(A2233,DBMS_TYPE_SIZES[],2,FALSE)</f>
        <v>9</v>
      </c>
      <c r="D2233" s="113">
        <f>VLOOKUP(A2233,DBMS_TYPE_SIZES[],3,FALSE)</f>
        <v>4</v>
      </c>
      <c r="E2233" s="114">
        <f>VLOOKUP(A2233,DBMS_TYPE_SIZES[],4,FALSE)</f>
        <v>9</v>
      </c>
      <c r="F2233" t="s">
        <v>210</v>
      </c>
      <c r="G2233" t="s">
        <v>929</v>
      </c>
      <c r="H2233" t="s">
        <v>20</v>
      </c>
      <c r="I2233">
        <v>10</v>
      </c>
      <c r="J2233">
        <v>4</v>
      </c>
    </row>
    <row r="2234" spans="1:10">
      <c r="A2234" s="112" t="str">
        <f>COL_SIZES[[#This Row],[datatype]]&amp;"_"&amp;COL_SIZES[[#This Row],[column_prec]]&amp;"_"&amp;COL_SIZES[[#This Row],[col_len]]</f>
        <v>int_10_4</v>
      </c>
      <c r="B22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4" s="113">
        <f>VLOOKUP(A2234,DBMS_TYPE_SIZES[],2,FALSE)</f>
        <v>9</v>
      </c>
      <c r="D2234" s="113">
        <f>VLOOKUP(A2234,DBMS_TYPE_SIZES[],3,FALSE)</f>
        <v>4</v>
      </c>
      <c r="E2234" s="114">
        <f>VLOOKUP(A2234,DBMS_TYPE_SIZES[],4,FALSE)</f>
        <v>9</v>
      </c>
      <c r="F2234" t="s">
        <v>210</v>
      </c>
      <c r="G2234" t="s">
        <v>224</v>
      </c>
      <c r="H2234" t="s">
        <v>20</v>
      </c>
      <c r="I2234">
        <v>10</v>
      </c>
      <c r="J2234">
        <v>4</v>
      </c>
    </row>
    <row r="2235" spans="1:10">
      <c r="A2235" s="112" t="str">
        <f>COL_SIZES[[#This Row],[datatype]]&amp;"_"&amp;COL_SIZES[[#This Row],[column_prec]]&amp;"_"&amp;COL_SIZES[[#This Row],[col_len]]</f>
        <v>int_10_4</v>
      </c>
      <c r="B22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5" s="113">
        <f>VLOOKUP(A2235,DBMS_TYPE_SIZES[],2,FALSE)</f>
        <v>9</v>
      </c>
      <c r="D2235" s="113">
        <f>VLOOKUP(A2235,DBMS_TYPE_SIZES[],3,FALSE)</f>
        <v>4</v>
      </c>
      <c r="E2235" s="114">
        <f>VLOOKUP(A2235,DBMS_TYPE_SIZES[],4,FALSE)</f>
        <v>9</v>
      </c>
      <c r="F2235" t="s">
        <v>210</v>
      </c>
      <c r="G2235" t="s">
        <v>930</v>
      </c>
      <c r="H2235" t="s">
        <v>20</v>
      </c>
      <c r="I2235">
        <v>10</v>
      </c>
      <c r="J2235">
        <v>4</v>
      </c>
    </row>
    <row r="2236" spans="1:10">
      <c r="A2236" s="112" t="str">
        <f>COL_SIZES[[#This Row],[datatype]]&amp;"_"&amp;COL_SIZES[[#This Row],[column_prec]]&amp;"_"&amp;COL_SIZES[[#This Row],[col_len]]</f>
        <v>int_10_4</v>
      </c>
      <c r="B22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6" s="113">
        <f>VLOOKUP(A2236,DBMS_TYPE_SIZES[],2,FALSE)</f>
        <v>9</v>
      </c>
      <c r="D2236" s="113">
        <f>VLOOKUP(A2236,DBMS_TYPE_SIZES[],3,FALSE)</f>
        <v>4</v>
      </c>
      <c r="E2236" s="114">
        <f>VLOOKUP(A2236,DBMS_TYPE_SIZES[],4,FALSE)</f>
        <v>9</v>
      </c>
      <c r="F2236" t="s">
        <v>210</v>
      </c>
      <c r="G2236" t="s">
        <v>803</v>
      </c>
      <c r="H2236" t="s">
        <v>20</v>
      </c>
      <c r="I2236">
        <v>10</v>
      </c>
      <c r="J2236">
        <v>4</v>
      </c>
    </row>
    <row r="2237" spans="1:10">
      <c r="A2237" s="112" t="str">
        <f>COL_SIZES[[#This Row],[datatype]]&amp;"_"&amp;COL_SIZES[[#This Row],[column_prec]]&amp;"_"&amp;COL_SIZES[[#This Row],[col_len]]</f>
        <v>int_10_4</v>
      </c>
      <c r="B22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7" s="113">
        <f>VLOOKUP(A2237,DBMS_TYPE_SIZES[],2,FALSE)</f>
        <v>9</v>
      </c>
      <c r="D2237" s="113">
        <f>VLOOKUP(A2237,DBMS_TYPE_SIZES[],3,FALSE)</f>
        <v>4</v>
      </c>
      <c r="E2237" s="114">
        <f>VLOOKUP(A2237,DBMS_TYPE_SIZES[],4,FALSE)</f>
        <v>9</v>
      </c>
      <c r="F2237" t="s">
        <v>210</v>
      </c>
      <c r="G2237" t="s">
        <v>804</v>
      </c>
      <c r="H2237" t="s">
        <v>20</v>
      </c>
      <c r="I2237">
        <v>10</v>
      </c>
      <c r="J2237">
        <v>4</v>
      </c>
    </row>
    <row r="2238" spans="1:10">
      <c r="A2238" s="112" t="str">
        <f>COL_SIZES[[#This Row],[datatype]]&amp;"_"&amp;COL_SIZES[[#This Row],[column_prec]]&amp;"_"&amp;COL_SIZES[[#This Row],[col_len]]</f>
        <v>int_10_4</v>
      </c>
      <c r="B22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38" s="113">
        <f>VLOOKUP(A2238,DBMS_TYPE_SIZES[],2,FALSE)</f>
        <v>9</v>
      </c>
      <c r="D2238" s="113">
        <f>VLOOKUP(A2238,DBMS_TYPE_SIZES[],3,FALSE)</f>
        <v>4</v>
      </c>
      <c r="E2238" s="114">
        <f>VLOOKUP(A2238,DBMS_TYPE_SIZES[],4,FALSE)</f>
        <v>9</v>
      </c>
      <c r="F2238" t="s">
        <v>210</v>
      </c>
      <c r="G2238" t="s">
        <v>152</v>
      </c>
      <c r="H2238" t="s">
        <v>20</v>
      </c>
      <c r="I2238">
        <v>10</v>
      </c>
      <c r="J2238">
        <v>4</v>
      </c>
    </row>
    <row r="2239" spans="1:10">
      <c r="A2239" s="112" t="str">
        <f>COL_SIZES[[#This Row],[datatype]]&amp;"_"&amp;COL_SIZES[[#This Row],[column_prec]]&amp;"_"&amp;COL_SIZES[[#This Row],[col_len]]</f>
        <v>varchar_0_255</v>
      </c>
      <c r="B223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39" s="113">
        <f>VLOOKUP(A2239,DBMS_TYPE_SIZES[],2,FALSE)</f>
        <v>255</v>
      </c>
      <c r="D2239" s="113">
        <f>VLOOKUP(A2239,DBMS_TYPE_SIZES[],3,FALSE)</f>
        <v>255</v>
      </c>
      <c r="E2239" s="114">
        <f>VLOOKUP(A2239,DBMS_TYPE_SIZES[],4,FALSE)</f>
        <v>257</v>
      </c>
      <c r="F2239" t="s">
        <v>210</v>
      </c>
      <c r="G2239" t="s">
        <v>805</v>
      </c>
      <c r="H2239" t="s">
        <v>92</v>
      </c>
      <c r="I2239">
        <v>0</v>
      </c>
      <c r="J2239">
        <v>255</v>
      </c>
    </row>
    <row r="2240" spans="1:10">
      <c r="A2240" s="112" t="str">
        <f>COL_SIZES[[#This Row],[datatype]]&amp;"_"&amp;COL_SIZES[[#This Row],[column_prec]]&amp;"_"&amp;COL_SIZES[[#This Row],[col_len]]</f>
        <v>varchar_0_255</v>
      </c>
      <c r="B224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40" s="113">
        <f>VLOOKUP(A2240,DBMS_TYPE_SIZES[],2,FALSE)</f>
        <v>255</v>
      </c>
      <c r="D2240" s="113">
        <f>VLOOKUP(A2240,DBMS_TYPE_SIZES[],3,FALSE)</f>
        <v>255</v>
      </c>
      <c r="E2240" s="114">
        <f>VLOOKUP(A2240,DBMS_TYPE_SIZES[],4,FALSE)</f>
        <v>257</v>
      </c>
      <c r="F2240" t="s">
        <v>210</v>
      </c>
      <c r="G2240" t="s">
        <v>806</v>
      </c>
      <c r="H2240" t="s">
        <v>92</v>
      </c>
      <c r="I2240">
        <v>0</v>
      </c>
      <c r="J2240">
        <v>255</v>
      </c>
    </row>
    <row r="2241" spans="1:10">
      <c r="A2241" s="112" t="str">
        <f>COL_SIZES[[#This Row],[datatype]]&amp;"_"&amp;COL_SIZES[[#This Row],[column_prec]]&amp;"_"&amp;COL_SIZES[[#This Row],[col_len]]</f>
        <v>int_10_4</v>
      </c>
      <c r="B22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41" s="113">
        <f>VLOOKUP(A2241,DBMS_TYPE_SIZES[],2,FALSE)</f>
        <v>9</v>
      </c>
      <c r="D2241" s="113">
        <f>VLOOKUP(A2241,DBMS_TYPE_SIZES[],3,FALSE)</f>
        <v>4</v>
      </c>
      <c r="E2241" s="114">
        <f>VLOOKUP(A2241,DBMS_TYPE_SIZES[],4,FALSE)</f>
        <v>9</v>
      </c>
      <c r="F2241" t="s">
        <v>210</v>
      </c>
      <c r="G2241" t="s">
        <v>807</v>
      </c>
      <c r="H2241" t="s">
        <v>20</v>
      </c>
      <c r="I2241">
        <v>10</v>
      </c>
      <c r="J2241">
        <v>4</v>
      </c>
    </row>
    <row r="2242" spans="1:10">
      <c r="A2242" s="112" t="str">
        <f>COL_SIZES[[#This Row],[datatype]]&amp;"_"&amp;COL_SIZES[[#This Row],[column_prec]]&amp;"_"&amp;COL_SIZES[[#This Row],[col_len]]</f>
        <v>bigint_19_8</v>
      </c>
      <c r="B224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42" s="113">
        <f>VLOOKUP(A2242,DBMS_TYPE_SIZES[],2,FALSE)</f>
        <v>9</v>
      </c>
      <c r="D2242" s="113">
        <f>VLOOKUP(A2242,DBMS_TYPE_SIZES[],3,FALSE)</f>
        <v>8</v>
      </c>
      <c r="E2242" s="114">
        <f>VLOOKUP(A2242,DBMS_TYPE_SIZES[],4,FALSE)</f>
        <v>9</v>
      </c>
      <c r="F2242" t="s">
        <v>210</v>
      </c>
      <c r="G2242" t="s">
        <v>122</v>
      </c>
      <c r="H2242" t="s">
        <v>19</v>
      </c>
      <c r="I2242">
        <v>19</v>
      </c>
      <c r="J2242">
        <v>8</v>
      </c>
    </row>
    <row r="2243" spans="1:10">
      <c r="A2243" s="112" t="str">
        <f>COL_SIZES[[#This Row],[datatype]]&amp;"_"&amp;COL_SIZES[[#This Row],[column_prec]]&amp;"_"&amp;COL_SIZES[[#This Row],[col_len]]</f>
        <v>int_10_4</v>
      </c>
      <c r="B22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43" s="113">
        <f>VLOOKUP(A2243,DBMS_TYPE_SIZES[],2,FALSE)</f>
        <v>9</v>
      </c>
      <c r="D2243" s="113">
        <f>VLOOKUP(A2243,DBMS_TYPE_SIZES[],3,FALSE)</f>
        <v>4</v>
      </c>
      <c r="E2243" s="114">
        <f>VLOOKUP(A2243,DBMS_TYPE_SIZES[],4,FALSE)</f>
        <v>9</v>
      </c>
      <c r="F2243" t="s">
        <v>210</v>
      </c>
      <c r="G2243" t="s">
        <v>123</v>
      </c>
      <c r="H2243" t="s">
        <v>20</v>
      </c>
      <c r="I2243">
        <v>10</v>
      </c>
      <c r="J2243">
        <v>4</v>
      </c>
    </row>
    <row r="2244" spans="1:10">
      <c r="A2244" s="112" t="str">
        <f>COL_SIZES[[#This Row],[datatype]]&amp;"_"&amp;COL_SIZES[[#This Row],[column_prec]]&amp;"_"&amp;COL_SIZES[[#This Row],[col_len]]</f>
        <v>int_10_4</v>
      </c>
      <c r="B22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44" s="113">
        <f>VLOOKUP(A2244,DBMS_TYPE_SIZES[],2,FALSE)</f>
        <v>9</v>
      </c>
      <c r="D2244" s="113">
        <f>VLOOKUP(A2244,DBMS_TYPE_SIZES[],3,FALSE)</f>
        <v>4</v>
      </c>
      <c r="E2244" s="114">
        <f>VLOOKUP(A2244,DBMS_TYPE_SIZES[],4,FALSE)</f>
        <v>9</v>
      </c>
      <c r="F2244" t="s">
        <v>210</v>
      </c>
      <c r="G2244" t="s">
        <v>808</v>
      </c>
      <c r="H2244" t="s">
        <v>20</v>
      </c>
      <c r="I2244">
        <v>10</v>
      </c>
      <c r="J2244">
        <v>4</v>
      </c>
    </row>
    <row r="2245" spans="1:10">
      <c r="A2245" s="112" t="str">
        <f>COL_SIZES[[#This Row],[datatype]]&amp;"_"&amp;COL_SIZES[[#This Row],[column_prec]]&amp;"_"&amp;COL_SIZES[[#This Row],[col_len]]</f>
        <v>datetime_23_8</v>
      </c>
      <c r="B22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45" s="113">
        <f>VLOOKUP(A2245,DBMS_TYPE_SIZES[],2,FALSE)</f>
        <v>7</v>
      </c>
      <c r="D2245" s="113">
        <f>VLOOKUP(A2245,DBMS_TYPE_SIZES[],3,FALSE)</f>
        <v>8</v>
      </c>
      <c r="E2245" s="114">
        <f>VLOOKUP(A2245,DBMS_TYPE_SIZES[],4,FALSE)</f>
        <v>10</v>
      </c>
      <c r="F2245" t="s">
        <v>210</v>
      </c>
      <c r="G2245" t="s">
        <v>809</v>
      </c>
      <c r="H2245" t="s">
        <v>22</v>
      </c>
      <c r="I2245">
        <v>23</v>
      </c>
      <c r="J2245">
        <v>8</v>
      </c>
    </row>
    <row r="2246" spans="1:10">
      <c r="A2246" s="112" t="str">
        <f>COL_SIZES[[#This Row],[datatype]]&amp;"_"&amp;COL_SIZES[[#This Row],[column_prec]]&amp;"_"&amp;COL_SIZES[[#This Row],[col_len]]</f>
        <v>bigint_19_8</v>
      </c>
      <c r="B22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46" s="113">
        <f>VLOOKUP(A2246,DBMS_TYPE_SIZES[],2,FALSE)</f>
        <v>9</v>
      </c>
      <c r="D2246" s="113">
        <f>VLOOKUP(A2246,DBMS_TYPE_SIZES[],3,FALSE)</f>
        <v>8</v>
      </c>
      <c r="E2246" s="114">
        <f>VLOOKUP(A2246,DBMS_TYPE_SIZES[],4,FALSE)</f>
        <v>9</v>
      </c>
      <c r="F2246" t="s">
        <v>210</v>
      </c>
      <c r="G2246" t="s">
        <v>124</v>
      </c>
      <c r="H2246" t="s">
        <v>19</v>
      </c>
      <c r="I2246">
        <v>19</v>
      </c>
      <c r="J2246">
        <v>8</v>
      </c>
    </row>
    <row r="2247" spans="1:10">
      <c r="A2247" s="112" t="str">
        <f>COL_SIZES[[#This Row],[datatype]]&amp;"_"&amp;COL_SIZES[[#This Row],[column_prec]]&amp;"_"&amp;COL_SIZES[[#This Row],[col_len]]</f>
        <v>int_10_4</v>
      </c>
      <c r="B22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47" s="113">
        <f>VLOOKUP(A2247,DBMS_TYPE_SIZES[],2,FALSE)</f>
        <v>9</v>
      </c>
      <c r="D2247" s="113">
        <f>VLOOKUP(A2247,DBMS_TYPE_SIZES[],3,FALSE)</f>
        <v>4</v>
      </c>
      <c r="E2247" s="114">
        <f>VLOOKUP(A2247,DBMS_TYPE_SIZES[],4,FALSE)</f>
        <v>9</v>
      </c>
      <c r="F2247" t="s">
        <v>210</v>
      </c>
      <c r="G2247" t="s">
        <v>102</v>
      </c>
      <c r="H2247" t="s">
        <v>20</v>
      </c>
      <c r="I2247">
        <v>10</v>
      </c>
      <c r="J2247">
        <v>4</v>
      </c>
    </row>
    <row r="2248" spans="1:10">
      <c r="A2248" s="112" t="str">
        <f>COL_SIZES[[#This Row],[datatype]]&amp;"_"&amp;COL_SIZES[[#This Row],[column_prec]]&amp;"_"&amp;COL_SIZES[[#This Row],[col_len]]</f>
        <v>datetime_23_8</v>
      </c>
      <c r="B22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48" s="113">
        <f>VLOOKUP(A2248,DBMS_TYPE_SIZES[],2,FALSE)</f>
        <v>7</v>
      </c>
      <c r="D2248" s="113">
        <f>VLOOKUP(A2248,DBMS_TYPE_SIZES[],3,FALSE)</f>
        <v>8</v>
      </c>
      <c r="E2248" s="114">
        <f>VLOOKUP(A2248,DBMS_TYPE_SIZES[],4,FALSE)</f>
        <v>10</v>
      </c>
      <c r="F2248" t="s">
        <v>210</v>
      </c>
      <c r="G2248" t="s">
        <v>825</v>
      </c>
      <c r="H2248" t="s">
        <v>22</v>
      </c>
      <c r="I2248">
        <v>23</v>
      </c>
      <c r="J2248">
        <v>8</v>
      </c>
    </row>
    <row r="2249" spans="1:10">
      <c r="A2249" s="112" t="str">
        <f>COL_SIZES[[#This Row],[datatype]]&amp;"_"&amp;COL_SIZES[[#This Row],[column_prec]]&amp;"_"&amp;COL_SIZES[[#This Row],[col_len]]</f>
        <v>int_10_4</v>
      </c>
      <c r="B22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49" s="113">
        <f>VLOOKUP(A2249,DBMS_TYPE_SIZES[],2,FALSE)</f>
        <v>9</v>
      </c>
      <c r="D2249" s="113">
        <f>VLOOKUP(A2249,DBMS_TYPE_SIZES[],3,FALSE)</f>
        <v>4</v>
      </c>
      <c r="E2249" s="114">
        <f>VLOOKUP(A2249,DBMS_TYPE_SIZES[],4,FALSE)</f>
        <v>9</v>
      </c>
      <c r="F2249" t="s">
        <v>210</v>
      </c>
      <c r="G2249" t="s">
        <v>826</v>
      </c>
      <c r="H2249" t="s">
        <v>20</v>
      </c>
      <c r="I2249">
        <v>10</v>
      </c>
      <c r="J2249">
        <v>4</v>
      </c>
    </row>
    <row r="2250" spans="1:10">
      <c r="A2250" s="112" t="str">
        <f>COL_SIZES[[#This Row],[datatype]]&amp;"_"&amp;COL_SIZES[[#This Row],[column_prec]]&amp;"_"&amp;COL_SIZES[[#This Row],[col_len]]</f>
        <v>int_10_4</v>
      </c>
      <c r="B22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0" s="113">
        <f>VLOOKUP(A2250,DBMS_TYPE_SIZES[],2,FALSE)</f>
        <v>9</v>
      </c>
      <c r="D2250" s="113">
        <f>VLOOKUP(A2250,DBMS_TYPE_SIZES[],3,FALSE)</f>
        <v>4</v>
      </c>
      <c r="E2250" s="114">
        <f>VLOOKUP(A2250,DBMS_TYPE_SIZES[],4,FALSE)</f>
        <v>9</v>
      </c>
      <c r="F2250" t="s">
        <v>210</v>
      </c>
      <c r="G2250" t="s">
        <v>827</v>
      </c>
      <c r="H2250" t="s">
        <v>20</v>
      </c>
      <c r="I2250">
        <v>10</v>
      </c>
      <c r="J2250">
        <v>4</v>
      </c>
    </row>
    <row r="2251" spans="1:10">
      <c r="A2251" s="112" t="str">
        <f>COL_SIZES[[#This Row],[datatype]]&amp;"_"&amp;COL_SIZES[[#This Row],[column_prec]]&amp;"_"&amp;COL_SIZES[[#This Row],[col_len]]</f>
        <v>int_10_4</v>
      </c>
      <c r="B22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1" s="113">
        <f>VLOOKUP(A2251,DBMS_TYPE_SIZES[],2,FALSE)</f>
        <v>9</v>
      </c>
      <c r="D2251" s="113">
        <f>VLOOKUP(A2251,DBMS_TYPE_SIZES[],3,FALSE)</f>
        <v>4</v>
      </c>
      <c r="E2251" s="114">
        <f>VLOOKUP(A2251,DBMS_TYPE_SIZES[],4,FALSE)</f>
        <v>9</v>
      </c>
      <c r="F2251" t="s">
        <v>210</v>
      </c>
      <c r="G2251" t="s">
        <v>964</v>
      </c>
      <c r="H2251" t="s">
        <v>20</v>
      </c>
      <c r="I2251">
        <v>10</v>
      </c>
      <c r="J2251">
        <v>4</v>
      </c>
    </row>
    <row r="2252" spans="1:10">
      <c r="A2252" s="112" t="str">
        <f>COL_SIZES[[#This Row],[datatype]]&amp;"_"&amp;COL_SIZES[[#This Row],[column_prec]]&amp;"_"&amp;COL_SIZES[[#This Row],[col_len]]</f>
        <v>varchar_0_255</v>
      </c>
      <c r="B225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52" s="113">
        <f>VLOOKUP(A2252,DBMS_TYPE_SIZES[],2,FALSE)</f>
        <v>255</v>
      </c>
      <c r="D2252" s="113">
        <f>VLOOKUP(A2252,DBMS_TYPE_SIZES[],3,FALSE)</f>
        <v>255</v>
      </c>
      <c r="E2252" s="114">
        <f>VLOOKUP(A2252,DBMS_TYPE_SIZES[],4,FALSE)</f>
        <v>257</v>
      </c>
      <c r="F2252" t="s">
        <v>210</v>
      </c>
      <c r="G2252" t="s">
        <v>931</v>
      </c>
      <c r="H2252" t="s">
        <v>92</v>
      </c>
      <c r="I2252">
        <v>0</v>
      </c>
      <c r="J2252">
        <v>255</v>
      </c>
    </row>
    <row r="2253" spans="1:10">
      <c r="A2253" s="112" t="str">
        <f>COL_SIZES[[#This Row],[datatype]]&amp;"_"&amp;COL_SIZES[[#This Row],[column_prec]]&amp;"_"&amp;COL_SIZES[[#This Row],[col_len]]</f>
        <v>int_10_4</v>
      </c>
      <c r="B22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3" s="113">
        <f>VLOOKUP(A2253,DBMS_TYPE_SIZES[],2,FALSE)</f>
        <v>9</v>
      </c>
      <c r="D2253" s="113">
        <f>VLOOKUP(A2253,DBMS_TYPE_SIZES[],3,FALSE)</f>
        <v>4</v>
      </c>
      <c r="E2253" s="114">
        <f>VLOOKUP(A2253,DBMS_TYPE_SIZES[],4,FALSE)</f>
        <v>9</v>
      </c>
      <c r="F2253" t="s">
        <v>210</v>
      </c>
      <c r="G2253" t="s">
        <v>812</v>
      </c>
      <c r="H2253" t="s">
        <v>20</v>
      </c>
      <c r="I2253">
        <v>10</v>
      </c>
      <c r="J2253">
        <v>4</v>
      </c>
    </row>
    <row r="2254" spans="1:10">
      <c r="A2254" s="112" t="str">
        <f>COL_SIZES[[#This Row],[datatype]]&amp;"_"&amp;COL_SIZES[[#This Row],[column_prec]]&amp;"_"&amp;COL_SIZES[[#This Row],[col_len]]</f>
        <v>int_10_4</v>
      </c>
      <c r="B22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4" s="113">
        <f>VLOOKUP(A2254,DBMS_TYPE_SIZES[],2,FALSE)</f>
        <v>9</v>
      </c>
      <c r="D2254" s="113">
        <f>VLOOKUP(A2254,DBMS_TYPE_SIZES[],3,FALSE)</f>
        <v>4</v>
      </c>
      <c r="E2254" s="114">
        <f>VLOOKUP(A2254,DBMS_TYPE_SIZES[],4,FALSE)</f>
        <v>9</v>
      </c>
      <c r="F2254" t="s">
        <v>210</v>
      </c>
      <c r="G2254" t="s">
        <v>217</v>
      </c>
      <c r="H2254" t="s">
        <v>20</v>
      </c>
      <c r="I2254">
        <v>10</v>
      </c>
      <c r="J2254">
        <v>4</v>
      </c>
    </row>
    <row r="2255" spans="1:10">
      <c r="A2255" s="112" t="str">
        <f>COL_SIZES[[#This Row],[datatype]]&amp;"_"&amp;COL_SIZES[[#This Row],[column_prec]]&amp;"_"&amp;COL_SIZES[[#This Row],[col_len]]</f>
        <v>int_10_4</v>
      </c>
      <c r="B22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5" s="113">
        <f>VLOOKUP(A2255,DBMS_TYPE_SIZES[],2,FALSE)</f>
        <v>9</v>
      </c>
      <c r="D2255" s="113">
        <f>VLOOKUP(A2255,DBMS_TYPE_SIZES[],3,FALSE)</f>
        <v>4</v>
      </c>
      <c r="E2255" s="114">
        <f>VLOOKUP(A2255,DBMS_TYPE_SIZES[],4,FALSE)</f>
        <v>9</v>
      </c>
      <c r="F2255" t="s">
        <v>210</v>
      </c>
      <c r="G2255" t="s">
        <v>815</v>
      </c>
      <c r="H2255" t="s">
        <v>20</v>
      </c>
      <c r="I2255">
        <v>10</v>
      </c>
      <c r="J2255">
        <v>4</v>
      </c>
    </row>
    <row r="2256" spans="1:10">
      <c r="A2256" s="112" t="str">
        <f>COL_SIZES[[#This Row],[datatype]]&amp;"_"&amp;COL_SIZES[[#This Row],[column_prec]]&amp;"_"&amp;COL_SIZES[[#This Row],[col_len]]</f>
        <v>int_10_4</v>
      </c>
      <c r="B22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6" s="113">
        <f>VLOOKUP(A2256,DBMS_TYPE_SIZES[],2,FALSE)</f>
        <v>9</v>
      </c>
      <c r="D2256" s="113">
        <f>VLOOKUP(A2256,DBMS_TYPE_SIZES[],3,FALSE)</f>
        <v>4</v>
      </c>
      <c r="E2256" s="114">
        <f>VLOOKUP(A2256,DBMS_TYPE_SIZES[],4,FALSE)</f>
        <v>9</v>
      </c>
      <c r="F2256" t="s">
        <v>210</v>
      </c>
      <c r="G2256" t="s">
        <v>252</v>
      </c>
      <c r="H2256" t="s">
        <v>20</v>
      </c>
      <c r="I2256">
        <v>10</v>
      </c>
      <c r="J2256">
        <v>4</v>
      </c>
    </row>
    <row r="2257" spans="1:10">
      <c r="A2257" s="112" t="str">
        <f>COL_SIZES[[#This Row],[datatype]]&amp;"_"&amp;COL_SIZES[[#This Row],[column_prec]]&amp;"_"&amp;COL_SIZES[[#This Row],[col_len]]</f>
        <v>int_10_4</v>
      </c>
      <c r="B22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7" s="113">
        <f>VLOOKUP(A2257,DBMS_TYPE_SIZES[],2,FALSE)</f>
        <v>9</v>
      </c>
      <c r="D2257" s="113">
        <f>VLOOKUP(A2257,DBMS_TYPE_SIZES[],3,FALSE)</f>
        <v>4</v>
      </c>
      <c r="E2257" s="114">
        <f>VLOOKUP(A2257,DBMS_TYPE_SIZES[],4,FALSE)</f>
        <v>9</v>
      </c>
      <c r="F2257" t="s">
        <v>210</v>
      </c>
      <c r="G2257" t="s">
        <v>164</v>
      </c>
      <c r="H2257" t="s">
        <v>20</v>
      </c>
      <c r="I2257">
        <v>10</v>
      </c>
      <c r="J2257">
        <v>4</v>
      </c>
    </row>
    <row r="2258" spans="1:10">
      <c r="A2258" s="112" t="str">
        <f>COL_SIZES[[#This Row],[datatype]]&amp;"_"&amp;COL_SIZES[[#This Row],[column_prec]]&amp;"_"&amp;COL_SIZES[[#This Row],[col_len]]</f>
        <v>int_10_4</v>
      </c>
      <c r="B22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58" s="113">
        <f>VLOOKUP(A2258,DBMS_TYPE_SIZES[],2,FALSE)</f>
        <v>9</v>
      </c>
      <c r="D2258" s="113">
        <f>VLOOKUP(A2258,DBMS_TYPE_SIZES[],3,FALSE)</f>
        <v>4</v>
      </c>
      <c r="E2258" s="114">
        <f>VLOOKUP(A2258,DBMS_TYPE_SIZES[],4,FALSE)</f>
        <v>9</v>
      </c>
      <c r="F2258" t="s">
        <v>211</v>
      </c>
      <c r="G2258" t="s">
        <v>156</v>
      </c>
      <c r="H2258" t="s">
        <v>20</v>
      </c>
      <c r="I2258">
        <v>10</v>
      </c>
      <c r="J2258">
        <v>4</v>
      </c>
    </row>
    <row r="2259" spans="1:10">
      <c r="A2259" s="112" t="str">
        <f>COL_SIZES[[#This Row],[datatype]]&amp;"_"&amp;COL_SIZES[[#This Row],[column_prec]]&amp;"_"&amp;COL_SIZES[[#This Row],[col_len]]</f>
        <v>datetime_23_8</v>
      </c>
      <c r="B225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59" s="113">
        <f>VLOOKUP(A2259,DBMS_TYPE_SIZES[],2,FALSE)</f>
        <v>7</v>
      </c>
      <c r="D2259" s="113">
        <f>VLOOKUP(A2259,DBMS_TYPE_SIZES[],3,FALSE)</f>
        <v>8</v>
      </c>
      <c r="E2259" s="114">
        <f>VLOOKUP(A2259,DBMS_TYPE_SIZES[],4,FALSE)</f>
        <v>10</v>
      </c>
      <c r="F2259" t="s">
        <v>211</v>
      </c>
      <c r="G2259" t="s">
        <v>679</v>
      </c>
      <c r="H2259" t="s">
        <v>22</v>
      </c>
      <c r="I2259">
        <v>23</v>
      </c>
      <c r="J2259">
        <v>8</v>
      </c>
    </row>
    <row r="2260" spans="1:10">
      <c r="A2260" s="112" t="str">
        <f>COL_SIZES[[#This Row],[datatype]]&amp;"_"&amp;COL_SIZES[[#This Row],[column_prec]]&amp;"_"&amp;COL_SIZES[[#This Row],[col_len]]</f>
        <v>int_10_4</v>
      </c>
      <c r="B22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0" s="113">
        <f>VLOOKUP(A2260,DBMS_TYPE_SIZES[],2,FALSE)</f>
        <v>9</v>
      </c>
      <c r="D2260" s="113">
        <f>VLOOKUP(A2260,DBMS_TYPE_SIZES[],3,FALSE)</f>
        <v>4</v>
      </c>
      <c r="E2260" s="114">
        <f>VLOOKUP(A2260,DBMS_TYPE_SIZES[],4,FALSE)</f>
        <v>9</v>
      </c>
      <c r="F2260" t="s">
        <v>211</v>
      </c>
      <c r="G2260" t="s">
        <v>802</v>
      </c>
      <c r="H2260" t="s">
        <v>20</v>
      </c>
      <c r="I2260">
        <v>10</v>
      </c>
      <c r="J2260">
        <v>4</v>
      </c>
    </row>
    <row r="2261" spans="1:10">
      <c r="A2261" s="112" t="str">
        <f>COL_SIZES[[#This Row],[datatype]]&amp;"_"&amp;COL_SIZES[[#This Row],[column_prec]]&amp;"_"&amp;COL_SIZES[[#This Row],[col_len]]</f>
        <v>int_10_4</v>
      </c>
      <c r="B22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1" s="113">
        <f>VLOOKUP(A2261,DBMS_TYPE_SIZES[],2,FALSE)</f>
        <v>9</v>
      </c>
      <c r="D2261" s="113">
        <f>VLOOKUP(A2261,DBMS_TYPE_SIZES[],3,FALSE)</f>
        <v>4</v>
      </c>
      <c r="E2261" s="114">
        <f>VLOOKUP(A2261,DBMS_TYPE_SIZES[],4,FALSE)</f>
        <v>9</v>
      </c>
      <c r="F2261" t="s">
        <v>211</v>
      </c>
      <c r="G2261" t="s">
        <v>154</v>
      </c>
      <c r="H2261" t="s">
        <v>20</v>
      </c>
      <c r="I2261">
        <v>10</v>
      </c>
      <c r="J2261">
        <v>4</v>
      </c>
    </row>
    <row r="2262" spans="1:10">
      <c r="A2262" s="112" t="str">
        <f>COL_SIZES[[#This Row],[datatype]]&amp;"_"&amp;COL_SIZES[[#This Row],[column_prec]]&amp;"_"&amp;COL_SIZES[[#This Row],[col_len]]</f>
        <v>int_10_4</v>
      </c>
      <c r="B22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2" s="113">
        <f>VLOOKUP(A2262,DBMS_TYPE_SIZES[],2,FALSE)</f>
        <v>9</v>
      </c>
      <c r="D2262" s="113">
        <f>VLOOKUP(A2262,DBMS_TYPE_SIZES[],3,FALSE)</f>
        <v>4</v>
      </c>
      <c r="E2262" s="114">
        <f>VLOOKUP(A2262,DBMS_TYPE_SIZES[],4,FALSE)</f>
        <v>9</v>
      </c>
      <c r="F2262" t="s">
        <v>211</v>
      </c>
      <c r="G2262" t="s">
        <v>89</v>
      </c>
      <c r="H2262" t="s">
        <v>20</v>
      </c>
      <c r="I2262">
        <v>10</v>
      </c>
      <c r="J2262">
        <v>4</v>
      </c>
    </row>
    <row r="2263" spans="1:10">
      <c r="A2263" s="112" t="str">
        <f>COL_SIZES[[#This Row],[datatype]]&amp;"_"&amp;COL_SIZES[[#This Row],[column_prec]]&amp;"_"&amp;COL_SIZES[[#This Row],[col_len]]</f>
        <v>datetime_23_8</v>
      </c>
      <c r="B226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63" s="113">
        <f>VLOOKUP(A2263,DBMS_TYPE_SIZES[],2,FALSE)</f>
        <v>7</v>
      </c>
      <c r="D2263" s="113">
        <f>VLOOKUP(A2263,DBMS_TYPE_SIZES[],3,FALSE)</f>
        <v>8</v>
      </c>
      <c r="E2263" s="114">
        <f>VLOOKUP(A2263,DBMS_TYPE_SIZES[],4,FALSE)</f>
        <v>10</v>
      </c>
      <c r="F2263" t="s">
        <v>211</v>
      </c>
      <c r="G2263" t="s">
        <v>928</v>
      </c>
      <c r="H2263" t="s">
        <v>22</v>
      </c>
      <c r="I2263">
        <v>23</v>
      </c>
      <c r="J2263">
        <v>8</v>
      </c>
    </row>
    <row r="2264" spans="1:10">
      <c r="A2264" s="112" t="str">
        <f>COL_SIZES[[#This Row],[datatype]]&amp;"_"&amp;COL_SIZES[[#This Row],[column_prec]]&amp;"_"&amp;COL_SIZES[[#This Row],[col_len]]</f>
        <v>int_10_4</v>
      </c>
      <c r="B22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4" s="113">
        <f>VLOOKUP(A2264,DBMS_TYPE_SIZES[],2,FALSE)</f>
        <v>9</v>
      </c>
      <c r="D2264" s="113">
        <f>VLOOKUP(A2264,DBMS_TYPE_SIZES[],3,FALSE)</f>
        <v>4</v>
      </c>
      <c r="E2264" s="114">
        <f>VLOOKUP(A2264,DBMS_TYPE_SIZES[],4,FALSE)</f>
        <v>9</v>
      </c>
      <c r="F2264" t="s">
        <v>211</v>
      </c>
      <c r="G2264" t="s">
        <v>929</v>
      </c>
      <c r="H2264" t="s">
        <v>20</v>
      </c>
      <c r="I2264">
        <v>10</v>
      </c>
      <c r="J2264">
        <v>4</v>
      </c>
    </row>
    <row r="2265" spans="1:10">
      <c r="A2265" s="112" t="str">
        <f>COL_SIZES[[#This Row],[datatype]]&amp;"_"&amp;COL_SIZES[[#This Row],[column_prec]]&amp;"_"&amp;COL_SIZES[[#This Row],[col_len]]</f>
        <v>int_10_4</v>
      </c>
      <c r="B22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5" s="113">
        <f>VLOOKUP(A2265,DBMS_TYPE_SIZES[],2,FALSE)</f>
        <v>9</v>
      </c>
      <c r="D2265" s="113">
        <f>VLOOKUP(A2265,DBMS_TYPE_SIZES[],3,FALSE)</f>
        <v>4</v>
      </c>
      <c r="E2265" s="114">
        <f>VLOOKUP(A2265,DBMS_TYPE_SIZES[],4,FALSE)</f>
        <v>9</v>
      </c>
      <c r="F2265" t="s">
        <v>211</v>
      </c>
      <c r="G2265" t="s">
        <v>224</v>
      </c>
      <c r="H2265" t="s">
        <v>20</v>
      </c>
      <c r="I2265">
        <v>10</v>
      </c>
      <c r="J2265">
        <v>4</v>
      </c>
    </row>
    <row r="2266" spans="1:10">
      <c r="A2266" s="112" t="str">
        <f>COL_SIZES[[#This Row],[datatype]]&amp;"_"&amp;COL_SIZES[[#This Row],[column_prec]]&amp;"_"&amp;COL_SIZES[[#This Row],[col_len]]</f>
        <v>varchar_0_255</v>
      </c>
      <c r="B226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66" s="113">
        <f>VLOOKUP(A2266,DBMS_TYPE_SIZES[],2,FALSE)</f>
        <v>255</v>
      </c>
      <c r="D2266" s="113">
        <f>VLOOKUP(A2266,DBMS_TYPE_SIZES[],3,FALSE)</f>
        <v>255</v>
      </c>
      <c r="E2266" s="114">
        <f>VLOOKUP(A2266,DBMS_TYPE_SIZES[],4,FALSE)</f>
        <v>257</v>
      </c>
      <c r="F2266" t="s">
        <v>211</v>
      </c>
      <c r="G2266" t="s">
        <v>605</v>
      </c>
      <c r="H2266" t="s">
        <v>92</v>
      </c>
      <c r="I2266">
        <v>0</v>
      </c>
      <c r="J2266">
        <v>255</v>
      </c>
    </row>
    <row r="2267" spans="1:10">
      <c r="A2267" s="112" t="str">
        <f>COL_SIZES[[#This Row],[datatype]]&amp;"_"&amp;COL_SIZES[[#This Row],[column_prec]]&amp;"_"&amp;COL_SIZES[[#This Row],[col_len]]</f>
        <v>int_10_4</v>
      </c>
      <c r="B22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7" s="113">
        <f>VLOOKUP(A2267,DBMS_TYPE_SIZES[],2,FALSE)</f>
        <v>9</v>
      </c>
      <c r="D2267" s="113">
        <f>VLOOKUP(A2267,DBMS_TYPE_SIZES[],3,FALSE)</f>
        <v>4</v>
      </c>
      <c r="E2267" s="114">
        <f>VLOOKUP(A2267,DBMS_TYPE_SIZES[],4,FALSE)</f>
        <v>9</v>
      </c>
      <c r="F2267" t="s">
        <v>211</v>
      </c>
      <c r="G2267" t="s">
        <v>930</v>
      </c>
      <c r="H2267" t="s">
        <v>20</v>
      </c>
      <c r="I2267">
        <v>10</v>
      </c>
      <c r="J2267">
        <v>4</v>
      </c>
    </row>
    <row r="2268" spans="1:10">
      <c r="A2268" s="112" t="str">
        <f>COL_SIZES[[#This Row],[datatype]]&amp;"_"&amp;COL_SIZES[[#This Row],[column_prec]]&amp;"_"&amp;COL_SIZES[[#This Row],[col_len]]</f>
        <v>int_10_4</v>
      </c>
      <c r="B22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8" s="113">
        <f>VLOOKUP(A2268,DBMS_TYPE_SIZES[],2,FALSE)</f>
        <v>9</v>
      </c>
      <c r="D2268" s="113">
        <f>VLOOKUP(A2268,DBMS_TYPE_SIZES[],3,FALSE)</f>
        <v>4</v>
      </c>
      <c r="E2268" s="114">
        <f>VLOOKUP(A2268,DBMS_TYPE_SIZES[],4,FALSE)</f>
        <v>9</v>
      </c>
      <c r="F2268" t="s">
        <v>211</v>
      </c>
      <c r="G2268" t="s">
        <v>228</v>
      </c>
      <c r="H2268" t="s">
        <v>20</v>
      </c>
      <c r="I2268">
        <v>10</v>
      </c>
      <c r="J2268">
        <v>4</v>
      </c>
    </row>
    <row r="2269" spans="1:10">
      <c r="A2269" s="112" t="str">
        <f>COL_SIZES[[#This Row],[datatype]]&amp;"_"&amp;COL_SIZES[[#This Row],[column_prec]]&amp;"_"&amp;COL_SIZES[[#This Row],[col_len]]</f>
        <v>int_10_4</v>
      </c>
      <c r="B22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69" s="113">
        <f>VLOOKUP(A2269,DBMS_TYPE_SIZES[],2,FALSE)</f>
        <v>9</v>
      </c>
      <c r="D2269" s="113">
        <f>VLOOKUP(A2269,DBMS_TYPE_SIZES[],3,FALSE)</f>
        <v>4</v>
      </c>
      <c r="E2269" s="114">
        <f>VLOOKUP(A2269,DBMS_TYPE_SIZES[],4,FALSE)</f>
        <v>9</v>
      </c>
      <c r="F2269" t="s">
        <v>211</v>
      </c>
      <c r="G2269" t="s">
        <v>803</v>
      </c>
      <c r="H2269" t="s">
        <v>20</v>
      </c>
      <c r="I2269">
        <v>10</v>
      </c>
      <c r="J2269">
        <v>4</v>
      </c>
    </row>
    <row r="2270" spans="1:10">
      <c r="A2270" s="112" t="str">
        <f>COL_SIZES[[#This Row],[datatype]]&amp;"_"&amp;COL_SIZES[[#This Row],[column_prec]]&amp;"_"&amp;COL_SIZES[[#This Row],[col_len]]</f>
        <v>int_10_4</v>
      </c>
      <c r="B22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0" s="113">
        <f>VLOOKUP(A2270,DBMS_TYPE_SIZES[],2,FALSE)</f>
        <v>9</v>
      </c>
      <c r="D2270" s="113">
        <f>VLOOKUP(A2270,DBMS_TYPE_SIZES[],3,FALSE)</f>
        <v>4</v>
      </c>
      <c r="E2270" s="114">
        <f>VLOOKUP(A2270,DBMS_TYPE_SIZES[],4,FALSE)</f>
        <v>9</v>
      </c>
      <c r="F2270" t="s">
        <v>211</v>
      </c>
      <c r="G2270" t="s">
        <v>804</v>
      </c>
      <c r="H2270" t="s">
        <v>20</v>
      </c>
      <c r="I2270">
        <v>10</v>
      </c>
      <c r="J2270">
        <v>4</v>
      </c>
    </row>
    <row r="2271" spans="1:10">
      <c r="A2271" s="112" t="str">
        <f>COL_SIZES[[#This Row],[datatype]]&amp;"_"&amp;COL_SIZES[[#This Row],[column_prec]]&amp;"_"&amp;COL_SIZES[[#This Row],[col_len]]</f>
        <v>int_10_4</v>
      </c>
      <c r="B22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1" s="113">
        <f>VLOOKUP(A2271,DBMS_TYPE_SIZES[],2,FALSE)</f>
        <v>9</v>
      </c>
      <c r="D2271" s="113">
        <f>VLOOKUP(A2271,DBMS_TYPE_SIZES[],3,FALSE)</f>
        <v>4</v>
      </c>
      <c r="E2271" s="114">
        <f>VLOOKUP(A2271,DBMS_TYPE_SIZES[],4,FALSE)</f>
        <v>9</v>
      </c>
      <c r="F2271" t="s">
        <v>211</v>
      </c>
      <c r="G2271" t="s">
        <v>152</v>
      </c>
      <c r="H2271" t="s">
        <v>20</v>
      </c>
      <c r="I2271">
        <v>10</v>
      </c>
      <c r="J2271">
        <v>4</v>
      </c>
    </row>
    <row r="2272" spans="1:10">
      <c r="A2272" s="112" t="str">
        <f>COL_SIZES[[#This Row],[datatype]]&amp;"_"&amp;COL_SIZES[[#This Row],[column_prec]]&amp;"_"&amp;COL_SIZES[[#This Row],[col_len]]</f>
        <v>varchar_0_255</v>
      </c>
      <c r="B227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72" s="113">
        <f>VLOOKUP(A2272,DBMS_TYPE_SIZES[],2,FALSE)</f>
        <v>255</v>
      </c>
      <c r="D2272" s="113">
        <f>VLOOKUP(A2272,DBMS_TYPE_SIZES[],3,FALSE)</f>
        <v>255</v>
      </c>
      <c r="E2272" s="114">
        <f>VLOOKUP(A2272,DBMS_TYPE_SIZES[],4,FALSE)</f>
        <v>257</v>
      </c>
      <c r="F2272" t="s">
        <v>211</v>
      </c>
      <c r="G2272" t="s">
        <v>805</v>
      </c>
      <c r="H2272" t="s">
        <v>92</v>
      </c>
      <c r="I2272">
        <v>0</v>
      </c>
      <c r="J2272">
        <v>255</v>
      </c>
    </row>
    <row r="2273" spans="1:10">
      <c r="A2273" s="112" t="str">
        <f>COL_SIZES[[#This Row],[datatype]]&amp;"_"&amp;COL_SIZES[[#This Row],[column_prec]]&amp;"_"&amp;COL_SIZES[[#This Row],[col_len]]</f>
        <v>varchar_0_255</v>
      </c>
      <c r="B227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73" s="113">
        <f>VLOOKUP(A2273,DBMS_TYPE_SIZES[],2,FALSE)</f>
        <v>255</v>
      </c>
      <c r="D2273" s="113">
        <f>VLOOKUP(A2273,DBMS_TYPE_SIZES[],3,FALSE)</f>
        <v>255</v>
      </c>
      <c r="E2273" s="114">
        <f>VLOOKUP(A2273,DBMS_TYPE_SIZES[],4,FALSE)</f>
        <v>257</v>
      </c>
      <c r="F2273" t="s">
        <v>211</v>
      </c>
      <c r="G2273" t="s">
        <v>806</v>
      </c>
      <c r="H2273" t="s">
        <v>92</v>
      </c>
      <c r="I2273">
        <v>0</v>
      </c>
      <c r="J2273">
        <v>255</v>
      </c>
    </row>
    <row r="2274" spans="1:10">
      <c r="A2274" s="112" t="str">
        <f>COL_SIZES[[#This Row],[datatype]]&amp;"_"&amp;COL_SIZES[[#This Row],[column_prec]]&amp;"_"&amp;COL_SIZES[[#This Row],[col_len]]</f>
        <v>int_10_4</v>
      </c>
      <c r="B22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4" s="113">
        <f>VLOOKUP(A2274,DBMS_TYPE_SIZES[],2,FALSE)</f>
        <v>9</v>
      </c>
      <c r="D2274" s="113">
        <f>VLOOKUP(A2274,DBMS_TYPE_SIZES[],3,FALSE)</f>
        <v>4</v>
      </c>
      <c r="E2274" s="114">
        <f>VLOOKUP(A2274,DBMS_TYPE_SIZES[],4,FALSE)</f>
        <v>9</v>
      </c>
      <c r="F2274" t="s">
        <v>211</v>
      </c>
      <c r="G2274" t="s">
        <v>807</v>
      </c>
      <c r="H2274" t="s">
        <v>20</v>
      </c>
      <c r="I2274">
        <v>10</v>
      </c>
      <c r="J2274">
        <v>4</v>
      </c>
    </row>
    <row r="2275" spans="1:10">
      <c r="A2275" s="112" t="str">
        <f>COL_SIZES[[#This Row],[datatype]]&amp;"_"&amp;COL_SIZES[[#This Row],[column_prec]]&amp;"_"&amp;COL_SIZES[[#This Row],[col_len]]</f>
        <v>bigint_19_8</v>
      </c>
      <c r="B22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75" s="113">
        <f>VLOOKUP(A2275,DBMS_TYPE_SIZES[],2,FALSE)</f>
        <v>9</v>
      </c>
      <c r="D2275" s="113">
        <f>VLOOKUP(A2275,DBMS_TYPE_SIZES[],3,FALSE)</f>
        <v>8</v>
      </c>
      <c r="E2275" s="114">
        <f>VLOOKUP(A2275,DBMS_TYPE_SIZES[],4,FALSE)</f>
        <v>9</v>
      </c>
      <c r="F2275" t="s">
        <v>211</v>
      </c>
      <c r="G2275" t="s">
        <v>122</v>
      </c>
      <c r="H2275" t="s">
        <v>19</v>
      </c>
      <c r="I2275">
        <v>19</v>
      </c>
      <c r="J2275">
        <v>8</v>
      </c>
    </row>
    <row r="2276" spans="1:10">
      <c r="A2276" s="112" t="str">
        <f>COL_SIZES[[#This Row],[datatype]]&amp;"_"&amp;COL_SIZES[[#This Row],[column_prec]]&amp;"_"&amp;COL_SIZES[[#This Row],[col_len]]</f>
        <v>int_10_4</v>
      </c>
      <c r="B22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6" s="113">
        <f>VLOOKUP(A2276,DBMS_TYPE_SIZES[],2,FALSE)</f>
        <v>9</v>
      </c>
      <c r="D2276" s="113">
        <f>VLOOKUP(A2276,DBMS_TYPE_SIZES[],3,FALSE)</f>
        <v>4</v>
      </c>
      <c r="E2276" s="114">
        <f>VLOOKUP(A2276,DBMS_TYPE_SIZES[],4,FALSE)</f>
        <v>9</v>
      </c>
      <c r="F2276" t="s">
        <v>211</v>
      </c>
      <c r="G2276" t="s">
        <v>123</v>
      </c>
      <c r="H2276" t="s">
        <v>20</v>
      </c>
      <c r="I2276">
        <v>10</v>
      </c>
      <c r="J2276">
        <v>4</v>
      </c>
    </row>
    <row r="2277" spans="1:10">
      <c r="A2277" s="112" t="str">
        <f>COL_SIZES[[#This Row],[datatype]]&amp;"_"&amp;COL_SIZES[[#This Row],[column_prec]]&amp;"_"&amp;COL_SIZES[[#This Row],[col_len]]</f>
        <v>int_10_4</v>
      </c>
      <c r="B22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77" s="113">
        <f>VLOOKUP(A2277,DBMS_TYPE_SIZES[],2,FALSE)</f>
        <v>9</v>
      </c>
      <c r="D2277" s="113">
        <f>VLOOKUP(A2277,DBMS_TYPE_SIZES[],3,FALSE)</f>
        <v>4</v>
      </c>
      <c r="E2277" s="114">
        <f>VLOOKUP(A2277,DBMS_TYPE_SIZES[],4,FALSE)</f>
        <v>9</v>
      </c>
      <c r="F2277" t="s">
        <v>211</v>
      </c>
      <c r="G2277" t="s">
        <v>808</v>
      </c>
      <c r="H2277" t="s">
        <v>20</v>
      </c>
      <c r="I2277">
        <v>10</v>
      </c>
      <c r="J2277">
        <v>4</v>
      </c>
    </row>
    <row r="2278" spans="1:10">
      <c r="A2278" s="112" t="str">
        <f>COL_SIZES[[#This Row],[datatype]]&amp;"_"&amp;COL_SIZES[[#This Row],[column_prec]]&amp;"_"&amp;COL_SIZES[[#This Row],[col_len]]</f>
        <v>datetime_23_8</v>
      </c>
      <c r="B227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78" s="113">
        <f>VLOOKUP(A2278,DBMS_TYPE_SIZES[],2,FALSE)</f>
        <v>7</v>
      </c>
      <c r="D2278" s="113">
        <f>VLOOKUP(A2278,DBMS_TYPE_SIZES[],3,FALSE)</f>
        <v>8</v>
      </c>
      <c r="E2278" s="114">
        <f>VLOOKUP(A2278,DBMS_TYPE_SIZES[],4,FALSE)</f>
        <v>10</v>
      </c>
      <c r="F2278" t="s">
        <v>211</v>
      </c>
      <c r="G2278" t="s">
        <v>809</v>
      </c>
      <c r="H2278" t="s">
        <v>22</v>
      </c>
      <c r="I2278">
        <v>23</v>
      </c>
      <c r="J2278">
        <v>8</v>
      </c>
    </row>
    <row r="2279" spans="1:10">
      <c r="A2279" s="112" t="str">
        <f>COL_SIZES[[#This Row],[datatype]]&amp;"_"&amp;COL_SIZES[[#This Row],[column_prec]]&amp;"_"&amp;COL_SIZES[[#This Row],[col_len]]</f>
        <v>bigint_19_8</v>
      </c>
      <c r="B22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79" s="113">
        <f>VLOOKUP(A2279,DBMS_TYPE_SIZES[],2,FALSE)</f>
        <v>9</v>
      </c>
      <c r="D2279" s="113">
        <f>VLOOKUP(A2279,DBMS_TYPE_SIZES[],3,FALSE)</f>
        <v>8</v>
      </c>
      <c r="E2279" s="114">
        <f>VLOOKUP(A2279,DBMS_TYPE_SIZES[],4,FALSE)</f>
        <v>9</v>
      </c>
      <c r="F2279" t="s">
        <v>211</v>
      </c>
      <c r="G2279" t="s">
        <v>124</v>
      </c>
      <c r="H2279" t="s">
        <v>19</v>
      </c>
      <c r="I2279">
        <v>19</v>
      </c>
      <c r="J2279">
        <v>8</v>
      </c>
    </row>
    <row r="2280" spans="1:10">
      <c r="A2280" s="112" t="str">
        <f>COL_SIZES[[#This Row],[datatype]]&amp;"_"&amp;COL_SIZES[[#This Row],[column_prec]]&amp;"_"&amp;COL_SIZES[[#This Row],[col_len]]</f>
        <v>int_10_4</v>
      </c>
      <c r="B22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0" s="113">
        <f>VLOOKUP(A2280,DBMS_TYPE_SIZES[],2,FALSE)</f>
        <v>9</v>
      </c>
      <c r="D2280" s="113">
        <f>VLOOKUP(A2280,DBMS_TYPE_SIZES[],3,FALSE)</f>
        <v>4</v>
      </c>
      <c r="E2280" s="114">
        <f>VLOOKUP(A2280,DBMS_TYPE_SIZES[],4,FALSE)</f>
        <v>9</v>
      </c>
      <c r="F2280" t="s">
        <v>211</v>
      </c>
      <c r="G2280" t="s">
        <v>102</v>
      </c>
      <c r="H2280" t="s">
        <v>20</v>
      </c>
      <c r="I2280">
        <v>10</v>
      </c>
      <c r="J2280">
        <v>4</v>
      </c>
    </row>
    <row r="2281" spans="1:10">
      <c r="A2281" s="112" t="str">
        <f>COL_SIZES[[#This Row],[datatype]]&amp;"_"&amp;COL_SIZES[[#This Row],[column_prec]]&amp;"_"&amp;COL_SIZES[[#This Row],[col_len]]</f>
        <v>int_10_4</v>
      </c>
      <c r="B22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1" s="113">
        <f>VLOOKUP(A2281,DBMS_TYPE_SIZES[],2,FALSE)</f>
        <v>9</v>
      </c>
      <c r="D2281" s="113">
        <f>VLOOKUP(A2281,DBMS_TYPE_SIZES[],3,FALSE)</f>
        <v>4</v>
      </c>
      <c r="E2281" s="114">
        <f>VLOOKUP(A2281,DBMS_TYPE_SIZES[],4,FALSE)</f>
        <v>9</v>
      </c>
      <c r="F2281" t="s">
        <v>211</v>
      </c>
      <c r="G2281" t="s">
        <v>965</v>
      </c>
      <c r="H2281" t="s">
        <v>20</v>
      </c>
      <c r="I2281">
        <v>10</v>
      </c>
      <c r="J2281">
        <v>4</v>
      </c>
    </row>
    <row r="2282" spans="1:10">
      <c r="A2282" s="112" t="str">
        <f>COL_SIZES[[#This Row],[datatype]]&amp;"_"&amp;COL_SIZES[[#This Row],[column_prec]]&amp;"_"&amp;COL_SIZES[[#This Row],[col_len]]</f>
        <v>datetime_23_8</v>
      </c>
      <c r="B22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82" s="113">
        <f>VLOOKUP(A2282,DBMS_TYPE_SIZES[],2,FALSE)</f>
        <v>7</v>
      </c>
      <c r="D2282" s="113">
        <f>VLOOKUP(A2282,DBMS_TYPE_SIZES[],3,FALSE)</f>
        <v>8</v>
      </c>
      <c r="E2282" s="114">
        <f>VLOOKUP(A2282,DBMS_TYPE_SIZES[],4,FALSE)</f>
        <v>10</v>
      </c>
      <c r="F2282" t="s">
        <v>211</v>
      </c>
      <c r="G2282" t="s">
        <v>825</v>
      </c>
      <c r="H2282" t="s">
        <v>22</v>
      </c>
      <c r="I2282">
        <v>23</v>
      </c>
      <c r="J2282">
        <v>8</v>
      </c>
    </row>
    <row r="2283" spans="1:10">
      <c r="A2283" s="112" t="str">
        <f>COL_SIZES[[#This Row],[datatype]]&amp;"_"&amp;COL_SIZES[[#This Row],[column_prec]]&amp;"_"&amp;COL_SIZES[[#This Row],[col_len]]</f>
        <v>int_10_4</v>
      </c>
      <c r="B22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3" s="113">
        <f>VLOOKUP(A2283,DBMS_TYPE_SIZES[],2,FALSE)</f>
        <v>9</v>
      </c>
      <c r="D2283" s="113">
        <f>VLOOKUP(A2283,DBMS_TYPE_SIZES[],3,FALSE)</f>
        <v>4</v>
      </c>
      <c r="E2283" s="114">
        <f>VLOOKUP(A2283,DBMS_TYPE_SIZES[],4,FALSE)</f>
        <v>9</v>
      </c>
      <c r="F2283" t="s">
        <v>211</v>
      </c>
      <c r="G2283" t="s">
        <v>826</v>
      </c>
      <c r="H2283" t="s">
        <v>20</v>
      </c>
      <c r="I2283">
        <v>10</v>
      </c>
      <c r="J2283">
        <v>4</v>
      </c>
    </row>
    <row r="2284" spans="1:10">
      <c r="A2284" s="112" t="str">
        <f>COL_SIZES[[#This Row],[datatype]]&amp;"_"&amp;COL_SIZES[[#This Row],[column_prec]]&amp;"_"&amp;COL_SIZES[[#This Row],[col_len]]</f>
        <v>int_10_4</v>
      </c>
      <c r="B22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4" s="113">
        <f>VLOOKUP(A2284,DBMS_TYPE_SIZES[],2,FALSE)</f>
        <v>9</v>
      </c>
      <c r="D2284" s="113">
        <f>VLOOKUP(A2284,DBMS_TYPE_SIZES[],3,FALSE)</f>
        <v>4</v>
      </c>
      <c r="E2284" s="114">
        <f>VLOOKUP(A2284,DBMS_TYPE_SIZES[],4,FALSE)</f>
        <v>9</v>
      </c>
      <c r="F2284" t="s">
        <v>211</v>
      </c>
      <c r="G2284" t="s">
        <v>827</v>
      </c>
      <c r="H2284" t="s">
        <v>20</v>
      </c>
      <c r="I2284">
        <v>10</v>
      </c>
      <c r="J2284">
        <v>4</v>
      </c>
    </row>
    <row r="2285" spans="1:10">
      <c r="A2285" s="112" t="str">
        <f>COL_SIZES[[#This Row],[datatype]]&amp;"_"&amp;COL_SIZES[[#This Row],[column_prec]]&amp;"_"&amp;COL_SIZES[[#This Row],[col_len]]</f>
        <v>varchar_0_255</v>
      </c>
      <c r="B228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85" s="113">
        <f>VLOOKUP(A2285,DBMS_TYPE_SIZES[],2,FALSE)</f>
        <v>255</v>
      </c>
      <c r="D2285" s="113">
        <f>VLOOKUP(A2285,DBMS_TYPE_SIZES[],3,FALSE)</f>
        <v>255</v>
      </c>
      <c r="E2285" s="114">
        <f>VLOOKUP(A2285,DBMS_TYPE_SIZES[],4,FALSE)</f>
        <v>257</v>
      </c>
      <c r="F2285" t="s">
        <v>211</v>
      </c>
      <c r="G2285" t="s">
        <v>931</v>
      </c>
      <c r="H2285" t="s">
        <v>92</v>
      </c>
      <c r="I2285">
        <v>0</v>
      </c>
      <c r="J2285">
        <v>255</v>
      </c>
    </row>
    <row r="2286" spans="1:10">
      <c r="A2286" s="112" t="str">
        <f>COL_SIZES[[#This Row],[datatype]]&amp;"_"&amp;COL_SIZES[[#This Row],[column_prec]]&amp;"_"&amp;COL_SIZES[[#This Row],[col_len]]</f>
        <v>int_10_4</v>
      </c>
      <c r="B22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6" s="113">
        <f>VLOOKUP(A2286,DBMS_TYPE_SIZES[],2,FALSE)</f>
        <v>9</v>
      </c>
      <c r="D2286" s="113">
        <f>VLOOKUP(A2286,DBMS_TYPE_SIZES[],3,FALSE)</f>
        <v>4</v>
      </c>
      <c r="E2286" s="114">
        <f>VLOOKUP(A2286,DBMS_TYPE_SIZES[],4,FALSE)</f>
        <v>9</v>
      </c>
      <c r="F2286" t="s">
        <v>211</v>
      </c>
      <c r="G2286" t="s">
        <v>812</v>
      </c>
      <c r="H2286" t="s">
        <v>20</v>
      </c>
      <c r="I2286">
        <v>10</v>
      </c>
      <c r="J2286">
        <v>4</v>
      </c>
    </row>
    <row r="2287" spans="1:10">
      <c r="A2287" s="112" t="str">
        <f>COL_SIZES[[#This Row],[datatype]]&amp;"_"&amp;COL_SIZES[[#This Row],[column_prec]]&amp;"_"&amp;COL_SIZES[[#This Row],[col_len]]</f>
        <v>int_10_4</v>
      </c>
      <c r="B22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7" s="113">
        <f>VLOOKUP(A2287,DBMS_TYPE_SIZES[],2,FALSE)</f>
        <v>9</v>
      </c>
      <c r="D2287" s="113">
        <f>VLOOKUP(A2287,DBMS_TYPE_SIZES[],3,FALSE)</f>
        <v>4</v>
      </c>
      <c r="E2287" s="114">
        <f>VLOOKUP(A2287,DBMS_TYPE_SIZES[],4,FALSE)</f>
        <v>9</v>
      </c>
      <c r="F2287" t="s">
        <v>211</v>
      </c>
      <c r="G2287" t="s">
        <v>217</v>
      </c>
      <c r="H2287" t="s">
        <v>20</v>
      </c>
      <c r="I2287">
        <v>10</v>
      </c>
      <c r="J2287">
        <v>4</v>
      </c>
    </row>
    <row r="2288" spans="1:10">
      <c r="A2288" s="112" t="str">
        <f>COL_SIZES[[#This Row],[datatype]]&amp;"_"&amp;COL_SIZES[[#This Row],[column_prec]]&amp;"_"&amp;COL_SIZES[[#This Row],[col_len]]</f>
        <v>varchar_0_255</v>
      </c>
      <c r="B228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288" s="113">
        <f>VLOOKUP(A2288,DBMS_TYPE_SIZES[],2,FALSE)</f>
        <v>255</v>
      </c>
      <c r="D2288" s="113">
        <f>VLOOKUP(A2288,DBMS_TYPE_SIZES[],3,FALSE)</f>
        <v>255</v>
      </c>
      <c r="E2288" s="114">
        <f>VLOOKUP(A2288,DBMS_TYPE_SIZES[],4,FALSE)</f>
        <v>257</v>
      </c>
      <c r="F2288" t="s">
        <v>211</v>
      </c>
      <c r="G2288" t="s">
        <v>966</v>
      </c>
      <c r="H2288" t="s">
        <v>92</v>
      </c>
      <c r="I2288">
        <v>0</v>
      </c>
      <c r="J2288">
        <v>255</v>
      </c>
    </row>
    <row r="2289" spans="1:10">
      <c r="A2289" s="112" t="str">
        <f>COL_SIZES[[#This Row],[datatype]]&amp;"_"&amp;COL_SIZES[[#This Row],[column_prec]]&amp;"_"&amp;COL_SIZES[[#This Row],[col_len]]</f>
        <v>int_10_4</v>
      </c>
      <c r="B22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89" s="113">
        <f>VLOOKUP(A2289,DBMS_TYPE_SIZES[],2,FALSE)</f>
        <v>9</v>
      </c>
      <c r="D2289" s="113">
        <f>VLOOKUP(A2289,DBMS_TYPE_SIZES[],3,FALSE)</f>
        <v>4</v>
      </c>
      <c r="E2289" s="114">
        <f>VLOOKUP(A2289,DBMS_TYPE_SIZES[],4,FALSE)</f>
        <v>9</v>
      </c>
      <c r="F2289" t="s">
        <v>211</v>
      </c>
      <c r="G2289" t="s">
        <v>815</v>
      </c>
      <c r="H2289" t="s">
        <v>20</v>
      </c>
      <c r="I2289">
        <v>10</v>
      </c>
      <c r="J2289">
        <v>4</v>
      </c>
    </row>
    <row r="2290" spans="1:10">
      <c r="A2290" s="112" t="str">
        <f>COL_SIZES[[#This Row],[datatype]]&amp;"_"&amp;COL_SIZES[[#This Row],[column_prec]]&amp;"_"&amp;COL_SIZES[[#This Row],[col_len]]</f>
        <v>int_10_4</v>
      </c>
      <c r="B22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0" s="113">
        <f>VLOOKUP(A2290,DBMS_TYPE_SIZES[],2,FALSE)</f>
        <v>9</v>
      </c>
      <c r="D2290" s="113">
        <f>VLOOKUP(A2290,DBMS_TYPE_SIZES[],3,FALSE)</f>
        <v>4</v>
      </c>
      <c r="E2290" s="114">
        <f>VLOOKUP(A2290,DBMS_TYPE_SIZES[],4,FALSE)</f>
        <v>9</v>
      </c>
      <c r="F2290" t="s">
        <v>211</v>
      </c>
      <c r="G2290" t="s">
        <v>252</v>
      </c>
      <c r="H2290" t="s">
        <v>20</v>
      </c>
      <c r="I2290">
        <v>10</v>
      </c>
      <c r="J2290">
        <v>4</v>
      </c>
    </row>
    <row r="2291" spans="1:10">
      <c r="A2291" s="112" t="str">
        <f>COL_SIZES[[#This Row],[datatype]]&amp;"_"&amp;COL_SIZES[[#This Row],[column_prec]]&amp;"_"&amp;COL_SIZES[[#This Row],[col_len]]</f>
        <v>int_10_4</v>
      </c>
      <c r="B22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1" s="113">
        <f>VLOOKUP(A2291,DBMS_TYPE_SIZES[],2,FALSE)</f>
        <v>9</v>
      </c>
      <c r="D2291" s="113">
        <f>VLOOKUP(A2291,DBMS_TYPE_SIZES[],3,FALSE)</f>
        <v>4</v>
      </c>
      <c r="E2291" s="114">
        <f>VLOOKUP(A2291,DBMS_TYPE_SIZES[],4,FALSE)</f>
        <v>9</v>
      </c>
      <c r="F2291" t="s">
        <v>211</v>
      </c>
      <c r="G2291" t="s">
        <v>164</v>
      </c>
      <c r="H2291" t="s">
        <v>20</v>
      </c>
      <c r="I2291">
        <v>10</v>
      </c>
      <c r="J2291">
        <v>4</v>
      </c>
    </row>
    <row r="2292" spans="1:10">
      <c r="A2292" s="112" t="str">
        <f>COL_SIZES[[#This Row],[datatype]]&amp;"_"&amp;COL_SIZES[[#This Row],[column_prec]]&amp;"_"&amp;COL_SIZES[[#This Row],[col_len]]</f>
        <v>int_10_4</v>
      </c>
      <c r="B22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2" s="113">
        <f>VLOOKUP(A2292,DBMS_TYPE_SIZES[],2,FALSE)</f>
        <v>9</v>
      </c>
      <c r="D2292" s="113">
        <f>VLOOKUP(A2292,DBMS_TYPE_SIZES[],3,FALSE)</f>
        <v>4</v>
      </c>
      <c r="E2292" s="114">
        <f>VLOOKUP(A2292,DBMS_TYPE_SIZES[],4,FALSE)</f>
        <v>9</v>
      </c>
      <c r="F2292" t="s">
        <v>211</v>
      </c>
      <c r="G2292" t="s">
        <v>967</v>
      </c>
      <c r="H2292" t="s">
        <v>20</v>
      </c>
      <c r="I2292">
        <v>10</v>
      </c>
      <c r="J2292">
        <v>4</v>
      </c>
    </row>
    <row r="2293" spans="1:10">
      <c r="A2293" s="112" t="str">
        <f>COL_SIZES[[#This Row],[datatype]]&amp;"_"&amp;COL_SIZES[[#This Row],[column_prec]]&amp;"_"&amp;COL_SIZES[[#This Row],[col_len]]</f>
        <v>int_10_4</v>
      </c>
      <c r="B22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3" s="113">
        <f>VLOOKUP(A2293,DBMS_TYPE_SIZES[],2,FALSE)</f>
        <v>9</v>
      </c>
      <c r="D2293" s="113">
        <f>VLOOKUP(A2293,DBMS_TYPE_SIZES[],3,FALSE)</f>
        <v>4</v>
      </c>
      <c r="E2293" s="114">
        <f>VLOOKUP(A2293,DBMS_TYPE_SIZES[],4,FALSE)</f>
        <v>9</v>
      </c>
      <c r="F2293" t="s">
        <v>212</v>
      </c>
      <c r="G2293" t="s">
        <v>156</v>
      </c>
      <c r="H2293" t="s">
        <v>20</v>
      </c>
      <c r="I2293">
        <v>10</v>
      </c>
      <c r="J2293">
        <v>4</v>
      </c>
    </row>
    <row r="2294" spans="1:10">
      <c r="A2294" s="112" t="str">
        <f>COL_SIZES[[#This Row],[datatype]]&amp;"_"&amp;COL_SIZES[[#This Row],[column_prec]]&amp;"_"&amp;COL_SIZES[[#This Row],[col_len]]</f>
        <v>datetime_23_8</v>
      </c>
      <c r="B22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94" s="113">
        <f>VLOOKUP(A2294,DBMS_TYPE_SIZES[],2,FALSE)</f>
        <v>7</v>
      </c>
      <c r="D2294" s="113">
        <f>VLOOKUP(A2294,DBMS_TYPE_SIZES[],3,FALSE)</f>
        <v>8</v>
      </c>
      <c r="E2294" s="114">
        <f>VLOOKUP(A2294,DBMS_TYPE_SIZES[],4,FALSE)</f>
        <v>10</v>
      </c>
      <c r="F2294" t="s">
        <v>212</v>
      </c>
      <c r="G2294" t="s">
        <v>679</v>
      </c>
      <c r="H2294" t="s">
        <v>22</v>
      </c>
      <c r="I2294">
        <v>23</v>
      </c>
      <c r="J2294">
        <v>8</v>
      </c>
    </row>
    <row r="2295" spans="1:10">
      <c r="A2295" s="112" t="str">
        <f>COL_SIZES[[#This Row],[datatype]]&amp;"_"&amp;COL_SIZES[[#This Row],[column_prec]]&amp;"_"&amp;COL_SIZES[[#This Row],[col_len]]</f>
        <v>int_10_4</v>
      </c>
      <c r="B22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5" s="113">
        <f>VLOOKUP(A2295,DBMS_TYPE_SIZES[],2,FALSE)</f>
        <v>9</v>
      </c>
      <c r="D2295" s="113">
        <f>VLOOKUP(A2295,DBMS_TYPE_SIZES[],3,FALSE)</f>
        <v>4</v>
      </c>
      <c r="E2295" s="114">
        <f>VLOOKUP(A2295,DBMS_TYPE_SIZES[],4,FALSE)</f>
        <v>9</v>
      </c>
      <c r="F2295" t="s">
        <v>212</v>
      </c>
      <c r="G2295" t="s">
        <v>802</v>
      </c>
      <c r="H2295" t="s">
        <v>20</v>
      </c>
      <c r="I2295">
        <v>10</v>
      </c>
      <c r="J2295">
        <v>4</v>
      </c>
    </row>
    <row r="2296" spans="1:10">
      <c r="A2296" s="112" t="str">
        <f>COL_SIZES[[#This Row],[datatype]]&amp;"_"&amp;COL_SIZES[[#This Row],[column_prec]]&amp;"_"&amp;COL_SIZES[[#This Row],[col_len]]</f>
        <v>int_10_4</v>
      </c>
      <c r="B22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6" s="113">
        <f>VLOOKUP(A2296,DBMS_TYPE_SIZES[],2,FALSE)</f>
        <v>9</v>
      </c>
      <c r="D2296" s="113">
        <f>VLOOKUP(A2296,DBMS_TYPE_SIZES[],3,FALSE)</f>
        <v>4</v>
      </c>
      <c r="E2296" s="114">
        <f>VLOOKUP(A2296,DBMS_TYPE_SIZES[],4,FALSE)</f>
        <v>9</v>
      </c>
      <c r="F2296" t="s">
        <v>212</v>
      </c>
      <c r="G2296" t="s">
        <v>154</v>
      </c>
      <c r="H2296" t="s">
        <v>20</v>
      </c>
      <c r="I2296">
        <v>10</v>
      </c>
      <c r="J2296">
        <v>4</v>
      </c>
    </row>
    <row r="2297" spans="1:10">
      <c r="A2297" s="112" t="str">
        <f>COL_SIZES[[#This Row],[datatype]]&amp;"_"&amp;COL_SIZES[[#This Row],[column_prec]]&amp;"_"&amp;COL_SIZES[[#This Row],[col_len]]</f>
        <v>int_10_4</v>
      </c>
      <c r="B22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7" s="113">
        <f>VLOOKUP(A2297,DBMS_TYPE_SIZES[],2,FALSE)</f>
        <v>9</v>
      </c>
      <c r="D2297" s="113">
        <f>VLOOKUP(A2297,DBMS_TYPE_SIZES[],3,FALSE)</f>
        <v>4</v>
      </c>
      <c r="E2297" s="114">
        <f>VLOOKUP(A2297,DBMS_TYPE_SIZES[],4,FALSE)</f>
        <v>9</v>
      </c>
      <c r="F2297" t="s">
        <v>212</v>
      </c>
      <c r="G2297" t="s">
        <v>89</v>
      </c>
      <c r="H2297" t="s">
        <v>20</v>
      </c>
      <c r="I2297">
        <v>10</v>
      </c>
      <c r="J2297">
        <v>4</v>
      </c>
    </row>
    <row r="2298" spans="1:10">
      <c r="A2298" s="112" t="str">
        <f>COL_SIZES[[#This Row],[datatype]]&amp;"_"&amp;COL_SIZES[[#This Row],[column_prec]]&amp;"_"&amp;COL_SIZES[[#This Row],[col_len]]</f>
        <v>datetime_23_8</v>
      </c>
      <c r="B22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298" s="113">
        <f>VLOOKUP(A2298,DBMS_TYPE_SIZES[],2,FALSE)</f>
        <v>7</v>
      </c>
      <c r="D2298" s="113">
        <f>VLOOKUP(A2298,DBMS_TYPE_SIZES[],3,FALSE)</f>
        <v>8</v>
      </c>
      <c r="E2298" s="114">
        <f>VLOOKUP(A2298,DBMS_TYPE_SIZES[],4,FALSE)</f>
        <v>10</v>
      </c>
      <c r="F2298" t="s">
        <v>212</v>
      </c>
      <c r="G2298" t="s">
        <v>928</v>
      </c>
      <c r="H2298" t="s">
        <v>22</v>
      </c>
      <c r="I2298">
        <v>23</v>
      </c>
      <c r="J2298">
        <v>8</v>
      </c>
    </row>
    <row r="2299" spans="1:10">
      <c r="A2299" s="112" t="str">
        <f>COL_SIZES[[#This Row],[datatype]]&amp;"_"&amp;COL_SIZES[[#This Row],[column_prec]]&amp;"_"&amp;COL_SIZES[[#This Row],[col_len]]</f>
        <v>int_10_4</v>
      </c>
      <c r="B22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299" s="113">
        <f>VLOOKUP(A2299,DBMS_TYPE_SIZES[],2,FALSE)</f>
        <v>9</v>
      </c>
      <c r="D2299" s="113">
        <f>VLOOKUP(A2299,DBMS_TYPE_SIZES[],3,FALSE)</f>
        <v>4</v>
      </c>
      <c r="E2299" s="114">
        <f>VLOOKUP(A2299,DBMS_TYPE_SIZES[],4,FALSE)</f>
        <v>9</v>
      </c>
      <c r="F2299" t="s">
        <v>212</v>
      </c>
      <c r="G2299" t="s">
        <v>929</v>
      </c>
      <c r="H2299" t="s">
        <v>20</v>
      </c>
      <c r="I2299">
        <v>10</v>
      </c>
      <c r="J2299">
        <v>4</v>
      </c>
    </row>
    <row r="2300" spans="1:10">
      <c r="A2300" s="112" t="str">
        <f>COL_SIZES[[#This Row],[datatype]]&amp;"_"&amp;COL_SIZES[[#This Row],[column_prec]]&amp;"_"&amp;COL_SIZES[[#This Row],[col_len]]</f>
        <v>int_10_4</v>
      </c>
      <c r="B23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0" s="113">
        <f>VLOOKUP(A2300,DBMS_TYPE_SIZES[],2,FALSE)</f>
        <v>9</v>
      </c>
      <c r="D2300" s="113">
        <f>VLOOKUP(A2300,DBMS_TYPE_SIZES[],3,FALSE)</f>
        <v>4</v>
      </c>
      <c r="E2300" s="114">
        <f>VLOOKUP(A2300,DBMS_TYPE_SIZES[],4,FALSE)</f>
        <v>9</v>
      </c>
      <c r="F2300" t="s">
        <v>212</v>
      </c>
      <c r="G2300" t="s">
        <v>224</v>
      </c>
      <c r="H2300" t="s">
        <v>20</v>
      </c>
      <c r="I2300">
        <v>10</v>
      </c>
      <c r="J2300">
        <v>4</v>
      </c>
    </row>
    <row r="2301" spans="1:10">
      <c r="A2301" s="112" t="str">
        <f>COL_SIZES[[#This Row],[datatype]]&amp;"_"&amp;COL_SIZES[[#This Row],[column_prec]]&amp;"_"&amp;COL_SIZES[[#This Row],[col_len]]</f>
        <v>int_10_4</v>
      </c>
      <c r="B23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1" s="113">
        <f>VLOOKUP(A2301,DBMS_TYPE_SIZES[],2,FALSE)</f>
        <v>9</v>
      </c>
      <c r="D2301" s="113">
        <f>VLOOKUP(A2301,DBMS_TYPE_SIZES[],3,FALSE)</f>
        <v>4</v>
      </c>
      <c r="E2301" s="114">
        <f>VLOOKUP(A2301,DBMS_TYPE_SIZES[],4,FALSE)</f>
        <v>9</v>
      </c>
      <c r="F2301" t="s">
        <v>212</v>
      </c>
      <c r="G2301" t="s">
        <v>930</v>
      </c>
      <c r="H2301" t="s">
        <v>20</v>
      </c>
      <c r="I2301">
        <v>10</v>
      </c>
      <c r="J2301">
        <v>4</v>
      </c>
    </row>
    <row r="2302" spans="1:10">
      <c r="A2302" s="112" t="str">
        <f>COL_SIZES[[#This Row],[datatype]]&amp;"_"&amp;COL_SIZES[[#This Row],[column_prec]]&amp;"_"&amp;COL_SIZES[[#This Row],[col_len]]</f>
        <v>int_10_4</v>
      </c>
      <c r="B23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2" s="113">
        <f>VLOOKUP(A2302,DBMS_TYPE_SIZES[],2,FALSE)</f>
        <v>9</v>
      </c>
      <c r="D2302" s="113">
        <f>VLOOKUP(A2302,DBMS_TYPE_SIZES[],3,FALSE)</f>
        <v>4</v>
      </c>
      <c r="E2302" s="114">
        <f>VLOOKUP(A2302,DBMS_TYPE_SIZES[],4,FALSE)</f>
        <v>9</v>
      </c>
      <c r="F2302" t="s">
        <v>212</v>
      </c>
      <c r="G2302" t="s">
        <v>803</v>
      </c>
      <c r="H2302" t="s">
        <v>20</v>
      </c>
      <c r="I2302">
        <v>10</v>
      </c>
      <c r="J2302">
        <v>4</v>
      </c>
    </row>
    <row r="2303" spans="1:10">
      <c r="A2303" s="112" t="str">
        <f>COL_SIZES[[#This Row],[datatype]]&amp;"_"&amp;COL_SIZES[[#This Row],[column_prec]]&amp;"_"&amp;COL_SIZES[[#This Row],[col_len]]</f>
        <v>int_10_4</v>
      </c>
      <c r="B23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3" s="113">
        <f>VLOOKUP(A2303,DBMS_TYPE_SIZES[],2,FALSE)</f>
        <v>9</v>
      </c>
      <c r="D2303" s="113">
        <f>VLOOKUP(A2303,DBMS_TYPE_SIZES[],3,FALSE)</f>
        <v>4</v>
      </c>
      <c r="E2303" s="114">
        <f>VLOOKUP(A2303,DBMS_TYPE_SIZES[],4,FALSE)</f>
        <v>9</v>
      </c>
      <c r="F2303" t="s">
        <v>212</v>
      </c>
      <c r="G2303" t="s">
        <v>804</v>
      </c>
      <c r="H2303" t="s">
        <v>20</v>
      </c>
      <c r="I2303">
        <v>10</v>
      </c>
      <c r="J2303">
        <v>4</v>
      </c>
    </row>
    <row r="2304" spans="1:10">
      <c r="A2304" s="112" t="str">
        <f>COL_SIZES[[#This Row],[datatype]]&amp;"_"&amp;COL_SIZES[[#This Row],[column_prec]]&amp;"_"&amp;COL_SIZES[[#This Row],[col_len]]</f>
        <v>int_10_4</v>
      </c>
      <c r="B23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4" s="113">
        <f>VLOOKUP(A2304,DBMS_TYPE_SIZES[],2,FALSE)</f>
        <v>9</v>
      </c>
      <c r="D2304" s="113">
        <f>VLOOKUP(A2304,DBMS_TYPE_SIZES[],3,FALSE)</f>
        <v>4</v>
      </c>
      <c r="E2304" s="114">
        <f>VLOOKUP(A2304,DBMS_TYPE_SIZES[],4,FALSE)</f>
        <v>9</v>
      </c>
      <c r="F2304" t="s">
        <v>212</v>
      </c>
      <c r="G2304" t="s">
        <v>152</v>
      </c>
      <c r="H2304" t="s">
        <v>20</v>
      </c>
      <c r="I2304">
        <v>10</v>
      </c>
      <c r="J2304">
        <v>4</v>
      </c>
    </row>
    <row r="2305" spans="1:10">
      <c r="A2305" s="112" t="str">
        <f>COL_SIZES[[#This Row],[datatype]]&amp;"_"&amp;COL_SIZES[[#This Row],[column_prec]]&amp;"_"&amp;COL_SIZES[[#This Row],[col_len]]</f>
        <v>varchar_0_255</v>
      </c>
      <c r="B23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05" s="113">
        <f>VLOOKUP(A2305,DBMS_TYPE_SIZES[],2,FALSE)</f>
        <v>255</v>
      </c>
      <c r="D2305" s="113">
        <f>VLOOKUP(A2305,DBMS_TYPE_SIZES[],3,FALSE)</f>
        <v>255</v>
      </c>
      <c r="E2305" s="114">
        <f>VLOOKUP(A2305,DBMS_TYPE_SIZES[],4,FALSE)</f>
        <v>257</v>
      </c>
      <c r="F2305" t="s">
        <v>212</v>
      </c>
      <c r="G2305" t="s">
        <v>805</v>
      </c>
      <c r="H2305" t="s">
        <v>92</v>
      </c>
      <c r="I2305">
        <v>0</v>
      </c>
      <c r="J2305">
        <v>255</v>
      </c>
    </row>
    <row r="2306" spans="1:10">
      <c r="A2306" s="112" t="str">
        <f>COL_SIZES[[#This Row],[datatype]]&amp;"_"&amp;COL_SIZES[[#This Row],[column_prec]]&amp;"_"&amp;COL_SIZES[[#This Row],[col_len]]</f>
        <v>varchar_0_255</v>
      </c>
      <c r="B230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06" s="113">
        <f>VLOOKUP(A2306,DBMS_TYPE_SIZES[],2,FALSE)</f>
        <v>255</v>
      </c>
      <c r="D2306" s="113">
        <f>VLOOKUP(A2306,DBMS_TYPE_SIZES[],3,FALSE)</f>
        <v>255</v>
      </c>
      <c r="E2306" s="114">
        <f>VLOOKUP(A2306,DBMS_TYPE_SIZES[],4,FALSE)</f>
        <v>257</v>
      </c>
      <c r="F2306" t="s">
        <v>212</v>
      </c>
      <c r="G2306" t="s">
        <v>806</v>
      </c>
      <c r="H2306" t="s">
        <v>92</v>
      </c>
      <c r="I2306">
        <v>0</v>
      </c>
      <c r="J2306">
        <v>255</v>
      </c>
    </row>
    <row r="2307" spans="1:10">
      <c r="A2307" s="112" t="str">
        <f>COL_SIZES[[#This Row],[datatype]]&amp;"_"&amp;COL_SIZES[[#This Row],[column_prec]]&amp;"_"&amp;COL_SIZES[[#This Row],[col_len]]</f>
        <v>int_10_4</v>
      </c>
      <c r="B23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7" s="113">
        <f>VLOOKUP(A2307,DBMS_TYPE_SIZES[],2,FALSE)</f>
        <v>9</v>
      </c>
      <c r="D2307" s="113">
        <f>VLOOKUP(A2307,DBMS_TYPE_SIZES[],3,FALSE)</f>
        <v>4</v>
      </c>
      <c r="E2307" s="114">
        <f>VLOOKUP(A2307,DBMS_TYPE_SIZES[],4,FALSE)</f>
        <v>9</v>
      </c>
      <c r="F2307" t="s">
        <v>212</v>
      </c>
      <c r="G2307" t="s">
        <v>807</v>
      </c>
      <c r="H2307" t="s">
        <v>20</v>
      </c>
      <c r="I2307">
        <v>10</v>
      </c>
      <c r="J2307">
        <v>4</v>
      </c>
    </row>
    <row r="2308" spans="1:10">
      <c r="A2308" s="112" t="str">
        <f>COL_SIZES[[#This Row],[datatype]]&amp;"_"&amp;COL_SIZES[[#This Row],[column_prec]]&amp;"_"&amp;COL_SIZES[[#This Row],[col_len]]</f>
        <v>bigint_19_8</v>
      </c>
      <c r="B23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08" s="113">
        <f>VLOOKUP(A2308,DBMS_TYPE_SIZES[],2,FALSE)</f>
        <v>9</v>
      </c>
      <c r="D2308" s="113">
        <f>VLOOKUP(A2308,DBMS_TYPE_SIZES[],3,FALSE)</f>
        <v>8</v>
      </c>
      <c r="E2308" s="114">
        <f>VLOOKUP(A2308,DBMS_TYPE_SIZES[],4,FALSE)</f>
        <v>9</v>
      </c>
      <c r="F2308" t="s">
        <v>212</v>
      </c>
      <c r="G2308" t="s">
        <v>122</v>
      </c>
      <c r="H2308" t="s">
        <v>19</v>
      </c>
      <c r="I2308">
        <v>19</v>
      </c>
      <c r="J2308">
        <v>8</v>
      </c>
    </row>
    <row r="2309" spans="1:10">
      <c r="A2309" s="112" t="str">
        <f>COL_SIZES[[#This Row],[datatype]]&amp;"_"&amp;COL_SIZES[[#This Row],[column_prec]]&amp;"_"&amp;COL_SIZES[[#This Row],[col_len]]</f>
        <v>int_10_4</v>
      </c>
      <c r="B23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09" s="113">
        <f>VLOOKUP(A2309,DBMS_TYPE_SIZES[],2,FALSE)</f>
        <v>9</v>
      </c>
      <c r="D2309" s="113">
        <f>VLOOKUP(A2309,DBMS_TYPE_SIZES[],3,FALSE)</f>
        <v>4</v>
      </c>
      <c r="E2309" s="114">
        <f>VLOOKUP(A2309,DBMS_TYPE_SIZES[],4,FALSE)</f>
        <v>9</v>
      </c>
      <c r="F2309" t="s">
        <v>212</v>
      </c>
      <c r="G2309" t="s">
        <v>123</v>
      </c>
      <c r="H2309" t="s">
        <v>20</v>
      </c>
      <c r="I2309">
        <v>10</v>
      </c>
      <c r="J2309">
        <v>4</v>
      </c>
    </row>
    <row r="2310" spans="1:10">
      <c r="A2310" s="112" t="str">
        <f>COL_SIZES[[#This Row],[datatype]]&amp;"_"&amp;COL_SIZES[[#This Row],[column_prec]]&amp;"_"&amp;COL_SIZES[[#This Row],[col_len]]</f>
        <v>int_10_4</v>
      </c>
      <c r="B23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0" s="113">
        <f>VLOOKUP(A2310,DBMS_TYPE_SIZES[],2,FALSE)</f>
        <v>9</v>
      </c>
      <c r="D2310" s="113">
        <f>VLOOKUP(A2310,DBMS_TYPE_SIZES[],3,FALSE)</f>
        <v>4</v>
      </c>
      <c r="E2310" s="114">
        <f>VLOOKUP(A2310,DBMS_TYPE_SIZES[],4,FALSE)</f>
        <v>9</v>
      </c>
      <c r="F2310" t="s">
        <v>212</v>
      </c>
      <c r="G2310" t="s">
        <v>808</v>
      </c>
      <c r="H2310" t="s">
        <v>20</v>
      </c>
      <c r="I2310">
        <v>10</v>
      </c>
      <c r="J2310">
        <v>4</v>
      </c>
    </row>
    <row r="2311" spans="1:10">
      <c r="A2311" s="112" t="str">
        <f>COL_SIZES[[#This Row],[datatype]]&amp;"_"&amp;COL_SIZES[[#This Row],[column_prec]]&amp;"_"&amp;COL_SIZES[[#This Row],[col_len]]</f>
        <v>datetime_23_8</v>
      </c>
      <c r="B231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11" s="113">
        <f>VLOOKUP(A2311,DBMS_TYPE_SIZES[],2,FALSE)</f>
        <v>7</v>
      </c>
      <c r="D2311" s="113">
        <f>VLOOKUP(A2311,DBMS_TYPE_SIZES[],3,FALSE)</f>
        <v>8</v>
      </c>
      <c r="E2311" s="114">
        <f>VLOOKUP(A2311,DBMS_TYPE_SIZES[],4,FALSE)</f>
        <v>10</v>
      </c>
      <c r="F2311" t="s">
        <v>212</v>
      </c>
      <c r="G2311" t="s">
        <v>809</v>
      </c>
      <c r="H2311" t="s">
        <v>22</v>
      </c>
      <c r="I2311">
        <v>23</v>
      </c>
      <c r="J2311">
        <v>8</v>
      </c>
    </row>
    <row r="2312" spans="1:10">
      <c r="A2312" s="112" t="str">
        <f>COL_SIZES[[#This Row],[datatype]]&amp;"_"&amp;COL_SIZES[[#This Row],[column_prec]]&amp;"_"&amp;COL_SIZES[[#This Row],[col_len]]</f>
        <v>bigint_19_8</v>
      </c>
      <c r="B231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12" s="113">
        <f>VLOOKUP(A2312,DBMS_TYPE_SIZES[],2,FALSE)</f>
        <v>9</v>
      </c>
      <c r="D2312" s="113">
        <f>VLOOKUP(A2312,DBMS_TYPE_SIZES[],3,FALSE)</f>
        <v>8</v>
      </c>
      <c r="E2312" s="114">
        <f>VLOOKUP(A2312,DBMS_TYPE_SIZES[],4,FALSE)</f>
        <v>9</v>
      </c>
      <c r="F2312" t="s">
        <v>212</v>
      </c>
      <c r="G2312" t="s">
        <v>124</v>
      </c>
      <c r="H2312" t="s">
        <v>19</v>
      </c>
      <c r="I2312">
        <v>19</v>
      </c>
      <c r="J2312">
        <v>8</v>
      </c>
    </row>
    <row r="2313" spans="1:10">
      <c r="A2313" s="112" t="str">
        <f>COL_SIZES[[#This Row],[datatype]]&amp;"_"&amp;COL_SIZES[[#This Row],[column_prec]]&amp;"_"&amp;COL_SIZES[[#This Row],[col_len]]</f>
        <v>int_10_4</v>
      </c>
      <c r="B23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3" s="113">
        <f>VLOOKUP(A2313,DBMS_TYPE_SIZES[],2,FALSE)</f>
        <v>9</v>
      </c>
      <c r="D2313" s="113">
        <f>VLOOKUP(A2313,DBMS_TYPE_SIZES[],3,FALSE)</f>
        <v>4</v>
      </c>
      <c r="E2313" s="114">
        <f>VLOOKUP(A2313,DBMS_TYPE_SIZES[],4,FALSE)</f>
        <v>9</v>
      </c>
      <c r="F2313" t="s">
        <v>212</v>
      </c>
      <c r="G2313" t="s">
        <v>102</v>
      </c>
      <c r="H2313" t="s">
        <v>20</v>
      </c>
      <c r="I2313">
        <v>10</v>
      </c>
      <c r="J2313">
        <v>4</v>
      </c>
    </row>
    <row r="2314" spans="1:10">
      <c r="A2314" s="112" t="str">
        <f>COL_SIZES[[#This Row],[datatype]]&amp;"_"&amp;COL_SIZES[[#This Row],[column_prec]]&amp;"_"&amp;COL_SIZES[[#This Row],[col_len]]</f>
        <v>datetime_23_8</v>
      </c>
      <c r="B231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14" s="113">
        <f>VLOOKUP(A2314,DBMS_TYPE_SIZES[],2,FALSE)</f>
        <v>7</v>
      </c>
      <c r="D2314" s="113">
        <f>VLOOKUP(A2314,DBMS_TYPE_SIZES[],3,FALSE)</f>
        <v>8</v>
      </c>
      <c r="E2314" s="114">
        <f>VLOOKUP(A2314,DBMS_TYPE_SIZES[],4,FALSE)</f>
        <v>10</v>
      </c>
      <c r="F2314" t="s">
        <v>212</v>
      </c>
      <c r="G2314" t="s">
        <v>825</v>
      </c>
      <c r="H2314" t="s">
        <v>22</v>
      </c>
      <c r="I2314">
        <v>23</v>
      </c>
      <c r="J2314">
        <v>8</v>
      </c>
    </row>
    <row r="2315" spans="1:10">
      <c r="A2315" s="112" t="str">
        <f>COL_SIZES[[#This Row],[datatype]]&amp;"_"&amp;COL_SIZES[[#This Row],[column_prec]]&amp;"_"&amp;COL_SIZES[[#This Row],[col_len]]</f>
        <v>int_10_4</v>
      </c>
      <c r="B23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5" s="113">
        <f>VLOOKUP(A2315,DBMS_TYPE_SIZES[],2,FALSE)</f>
        <v>9</v>
      </c>
      <c r="D2315" s="113">
        <f>VLOOKUP(A2315,DBMS_TYPE_SIZES[],3,FALSE)</f>
        <v>4</v>
      </c>
      <c r="E2315" s="114">
        <f>VLOOKUP(A2315,DBMS_TYPE_SIZES[],4,FALSE)</f>
        <v>9</v>
      </c>
      <c r="F2315" t="s">
        <v>212</v>
      </c>
      <c r="G2315" t="s">
        <v>826</v>
      </c>
      <c r="H2315" t="s">
        <v>20</v>
      </c>
      <c r="I2315">
        <v>10</v>
      </c>
      <c r="J2315">
        <v>4</v>
      </c>
    </row>
    <row r="2316" spans="1:10">
      <c r="A2316" s="112" t="str">
        <f>COL_SIZES[[#This Row],[datatype]]&amp;"_"&amp;COL_SIZES[[#This Row],[column_prec]]&amp;"_"&amp;COL_SIZES[[#This Row],[col_len]]</f>
        <v>int_10_4</v>
      </c>
      <c r="B23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6" s="113">
        <f>VLOOKUP(A2316,DBMS_TYPE_SIZES[],2,FALSE)</f>
        <v>9</v>
      </c>
      <c r="D2316" s="113">
        <f>VLOOKUP(A2316,DBMS_TYPE_SIZES[],3,FALSE)</f>
        <v>4</v>
      </c>
      <c r="E2316" s="114">
        <f>VLOOKUP(A2316,DBMS_TYPE_SIZES[],4,FALSE)</f>
        <v>9</v>
      </c>
      <c r="F2316" t="s">
        <v>212</v>
      </c>
      <c r="G2316" t="s">
        <v>827</v>
      </c>
      <c r="H2316" t="s">
        <v>20</v>
      </c>
      <c r="I2316">
        <v>10</v>
      </c>
      <c r="J2316">
        <v>4</v>
      </c>
    </row>
    <row r="2317" spans="1:10">
      <c r="A2317" s="112" t="str">
        <f>COL_SIZES[[#This Row],[datatype]]&amp;"_"&amp;COL_SIZES[[#This Row],[column_prec]]&amp;"_"&amp;COL_SIZES[[#This Row],[col_len]]</f>
        <v>varchar_0_255</v>
      </c>
      <c r="B231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17" s="113">
        <f>VLOOKUP(A2317,DBMS_TYPE_SIZES[],2,FALSE)</f>
        <v>255</v>
      </c>
      <c r="D2317" s="113">
        <f>VLOOKUP(A2317,DBMS_TYPE_SIZES[],3,FALSE)</f>
        <v>255</v>
      </c>
      <c r="E2317" s="114">
        <f>VLOOKUP(A2317,DBMS_TYPE_SIZES[],4,FALSE)</f>
        <v>257</v>
      </c>
      <c r="F2317" t="s">
        <v>212</v>
      </c>
      <c r="G2317" t="s">
        <v>931</v>
      </c>
      <c r="H2317" t="s">
        <v>92</v>
      </c>
      <c r="I2317">
        <v>0</v>
      </c>
      <c r="J2317">
        <v>255</v>
      </c>
    </row>
    <row r="2318" spans="1:10">
      <c r="A2318" s="112" t="str">
        <f>COL_SIZES[[#This Row],[datatype]]&amp;"_"&amp;COL_SIZES[[#This Row],[column_prec]]&amp;"_"&amp;COL_SIZES[[#This Row],[col_len]]</f>
        <v>int_10_4</v>
      </c>
      <c r="B23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8" s="113">
        <f>VLOOKUP(A2318,DBMS_TYPE_SIZES[],2,FALSE)</f>
        <v>9</v>
      </c>
      <c r="D2318" s="113">
        <f>VLOOKUP(A2318,DBMS_TYPE_SIZES[],3,FALSE)</f>
        <v>4</v>
      </c>
      <c r="E2318" s="114">
        <f>VLOOKUP(A2318,DBMS_TYPE_SIZES[],4,FALSE)</f>
        <v>9</v>
      </c>
      <c r="F2318" t="s">
        <v>212</v>
      </c>
      <c r="G2318" t="s">
        <v>812</v>
      </c>
      <c r="H2318" t="s">
        <v>20</v>
      </c>
      <c r="I2318">
        <v>10</v>
      </c>
      <c r="J2318">
        <v>4</v>
      </c>
    </row>
    <row r="2319" spans="1:10">
      <c r="A2319" s="112" t="str">
        <f>COL_SIZES[[#This Row],[datatype]]&amp;"_"&amp;COL_SIZES[[#This Row],[column_prec]]&amp;"_"&amp;COL_SIZES[[#This Row],[col_len]]</f>
        <v>int_10_4</v>
      </c>
      <c r="B23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19" s="113">
        <f>VLOOKUP(A2319,DBMS_TYPE_SIZES[],2,FALSE)</f>
        <v>9</v>
      </c>
      <c r="D2319" s="113">
        <f>VLOOKUP(A2319,DBMS_TYPE_SIZES[],3,FALSE)</f>
        <v>4</v>
      </c>
      <c r="E2319" s="114">
        <f>VLOOKUP(A2319,DBMS_TYPE_SIZES[],4,FALSE)</f>
        <v>9</v>
      </c>
      <c r="F2319" t="s">
        <v>212</v>
      </c>
      <c r="G2319" t="s">
        <v>217</v>
      </c>
      <c r="H2319" t="s">
        <v>20</v>
      </c>
      <c r="I2319">
        <v>10</v>
      </c>
      <c r="J2319">
        <v>4</v>
      </c>
    </row>
    <row r="2320" spans="1:10">
      <c r="A2320" s="112" t="str">
        <f>COL_SIZES[[#This Row],[datatype]]&amp;"_"&amp;COL_SIZES[[#This Row],[column_prec]]&amp;"_"&amp;COL_SIZES[[#This Row],[col_len]]</f>
        <v>int_10_4</v>
      </c>
      <c r="B23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0" s="113">
        <f>VLOOKUP(A2320,DBMS_TYPE_SIZES[],2,FALSE)</f>
        <v>9</v>
      </c>
      <c r="D2320" s="113">
        <f>VLOOKUP(A2320,DBMS_TYPE_SIZES[],3,FALSE)</f>
        <v>4</v>
      </c>
      <c r="E2320" s="114">
        <f>VLOOKUP(A2320,DBMS_TYPE_SIZES[],4,FALSE)</f>
        <v>9</v>
      </c>
      <c r="F2320" t="s">
        <v>212</v>
      </c>
      <c r="G2320" t="s">
        <v>164</v>
      </c>
      <c r="H2320" t="s">
        <v>20</v>
      </c>
      <c r="I2320">
        <v>10</v>
      </c>
      <c r="J2320">
        <v>4</v>
      </c>
    </row>
    <row r="2321" spans="1:10">
      <c r="A2321" s="112" t="str">
        <f>COL_SIZES[[#This Row],[datatype]]&amp;"_"&amp;COL_SIZES[[#This Row],[column_prec]]&amp;"_"&amp;COL_SIZES[[#This Row],[col_len]]</f>
        <v>int_10_4</v>
      </c>
      <c r="B23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1" s="113">
        <f>VLOOKUP(A2321,DBMS_TYPE_SIZES[],2,FALSE)</f>
        <v>9</v>
      </c>
      <c r="D2321" s="113">
        <f>VLOOKUP(A2321,DBMS_TYPE_SIZES[],3,FALSE)</f>
        <v>4</v>
      </c>
      <c r="E2321" s="114">
        <f>VLOOKUP(A2321,DBMS_TYPE_SIZES[],4,FALSE)</f>
        <v>9</v>
      </c>
      <c r="F2321" t="s">
        <v>213</v>
      </c>
      <c r="G2321" t="s">
        <v>156</v>
      </c>
      <c r="H2321" t="s">
        <v>20</v>
      </c>
      <c r="I2321">
        <v>10</v>
      </c>
      <c r="J2321">
        <v>4</v>
      </c>
    </row>
    <row r="2322" spans="1:10">
      <c r="A2322" s="112" t="str">
        <f>COL_SIZES[[#This Row],[datatype]]&amp;"_"&amp;COL_SIZES[[#This Row],[column_prec]]&amp;"_"&amp;COL_SIZES[[#This Row],[col_len]]</f>
        <v>datetime_23_8</v>
      </c>
      <c r="B232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22" s="113">
        <f>VLOOKUP(A2322,DBMS_TYPE_SIZES[],2,FALSE)</f>
        <v>7</v>
      </c>
      <c r="D2322" s="113">
        <f>VLOOKUP(A2322,DBMS_TYPE_SIZES[],3,FALSE)</f>
        <v>8</v>
      </c>
      <c r="E2322" s="114">
        <f>VLOOKUP(A2322,DBMS_TYPE_SIZES[],4,FALSE)</f>
        <v>10</v>
      </c>
      <c r="F2322" t="s">
        <v>213</v>
      </c>
      <c r="G2322" t="s">
        <v>679</v>
      </c>
      <c r="H2322" t="s">
        <v>22</v>
      </c>
      <c r="I2322">
        <v>23</v>
      </c>
      <c r="J2322">
        <v>8</v>
      </c>
    </row>
    <row r="2323" spans="1:10">
      <c r="A2323" s="112" t="str">
        <f>COL_SIZES[[#This Row],[datatype]]&amp;"_"&amp;COL_SIZES[[#This Row],[column_prec]]&amp;"_"&amp;COL_SIZES[[#This Row],[col_len]]</f>
        <v>int_10_4</v>
      </c>
      <c r="B23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3" s="113">
        <f>VLOOKUP(A2323,DBMS_TYPE_SIZES[],2,FALSE)</f>
        <v>9</v>
      </c>
      <c r="D2323" s="113">
        <f>VLOOKUP(A2323,DBMS_TYPE_SIZES[],3,FALSE)</f>
        <v>4</v>
      </c>
      <c r="E2323" s="114">
        <f>VLOOKUP(A2323,DBMS_TYPE_SIZES[],4,FALSE)</f>
        <v>9</v>
      </c>
      <c r="F2323" t="s">
        <v>213</v>
      </c>
      <c r="G2323" t="s">
        <v>802</v>
      </c>
      <c r="H2323" t="s">
        <v>20</v>
      </c>
      <c r="I2323">
        <v>10</v>
      </c>
      <c r="J2323">
        <v>4</v>
      </c>
    </row>
    <row r="2324" spans="1:10">
      <c r="A2324" s="112" t="str">
        <f>COL_SIZES[[#This Row],[datatype]]&amp;"_"&amp;COL_SIZES[[#This Row],[column_prec]]&amp;"_"&amp;COL_SIZES[[#This Row],[col_len]]</f>
        <v>int_10_4</v>
      </c>
      <c r="B23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4" s="113">
        <f>VLOOKUP(A2324,DBMS_TYPE_SIZES[],2,FALSE)</f>
        <v>9</v>
      </c>
      <c r="D2324" s="113">
        <f>VLOOKUP(A2324,DBMS_TYPE_SIZES[],3,FALSE)</f>
        <v>4</v>
      </c>
      <c r="E2324" s="114">
        <f>VLOOKUP(A2324,DBMS_TYPE_SIZES[],4,FALSE)</f>
        <v>9</v>
      </c>
      <c r="F2324" t="s">
        <v>213</v>
      </c>
      <c r="G2324" t="s">
        <v>154</v>
      </c>
      <c r="H2324" t="s">
        <v>20</v>
      </c>
      <c r="I2324">
        <v>10</v>
      </c>
      <c r="J2324">
        <v>4</v>
      </c>
    </row>
    <row r="2325" spans="1:10">
      <c r="A2325" s="112" t="str">
        <f>COL_SIZES[[#This Row],[datatype]]&amp;"_"&amp;COL_SIZES[[#This Row],[column_prec]]&amp;"_"&amp;COL_SIZES[[#This Row],[col_len]]</f>
        <v>int_10_4</v>
      </c>
      <c r="B23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5" s="113">
        <f>VLOOKUP(A2325,DBMS_TYPE_SIZES[],2,FALSE)</f>
        <v>9</v>
      </c>
      <c r="D2325" s="113">
        <f>VLOOKUP(A2325,DBMS_TYPE_SIZES[],3,FALSE)</f>
        <v>4</v>
      </c>
      <c r="E2325" s="114">
        <f>VLOOKUP(A2325,DBMS_TYPE_SIZES[],4,FALSE)</f>
        <v>9</v>
      </c>
      <c r="F2325" t="s">
        <v>213</v>
      </c>
      <c r="G2325" t="s">
        <v>89</v>
      </c>
      <c r="H2325" t="s">
        <v>20</v>
      </c>
      <c r="I2325">
        <v>10</v>
      </c>
      <c r="J2325">
        <v>4</v>
      </c>
    </row>
    <row r="2326" spans="1:10">
      <c r="A2326" s="112" t="str">
        <f>COL_SIZES[[#This Row],[datatype]]&amp;"_"&amp;COL_SIZES[[#This Row],[column_prec]]&amp;"_"&amp;COL_SIZES[[#This Row],[col_len]]</f>
        <v>datetime_23_8</v>
      </c>
      <c r="B23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26" s="113">
        <f>VLOOKUP(A2326,DBMS_TYPE_SIZES[],2,FALSE)</f>
        <v>7</v>
      </c>
      <c r="D2326" s="113">
        <f>VLOOKUP(A2326,DBMS_TYPE_SIZES[],3,FALSE)</f>
        <v>8</v>
      </c>
      <c r="E2326" s="114">
        <f>VLOOKUP(A2326,DBMS_TYPE_SIZES[],4,FALSE)</f>
        <v>10</v>
      </c>
      <c r="F2326" t="s">
        <v>213</v>
      </c>
      <c r="G2326" t="s">
        <v>928</v>
      </c>
      <c r="H2326" t="s">
        <v>22</v>
      </c>
      <c r="I2326">
        <v>23</v>
      </c>
      <c r="J2326">
        <v>8</v>
      </c>
    </row>
    <row r="2327" spans="1:10">
      <c r="A2327" s="112" t="str">
        <f>COL_SIZES[[#This Row],[datatype]]&amp;"_"&amp;COL_SIZES[[#This Row],[column_prec]]&amp;"_"&amp;COL_SIZES[[#This Row],[col_len]]</f>
        <v>int_10_4</v>
      </c>
      <c r="B23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7" s="113">
        <f>VLOOKUP(A2327,DBMS_TYPE_SIZES[],2,FALSE)</f>
        <v>9</v>
      </c>
      <c r="D2327" s="113">
        <f>VLOOKUP(A2327,DBMS_TYPE_SIZES[],3,FALSE)</f>
        <v>4</v>
      </c>
      <c r="E2327" s="114">
        <f>VLOOKUP(A2327,DBMS_TYPE_SIZES[],4,FALSE)</f>
        <v>9</v>
      </c>
      <c r="F2327" t="s">
        <v>213</v>
      </c>
      <c r="G2327" t="s">
        <v>929</v>
      </c>
      <c r="H2327" t="s">
        <v>20</v>
      </c>
      <c r="I2327">
        <v>10</v>
      </c>
      <c r="J2327">
        <v>4</v>
      </c>
    </row>
    <row r="2328" spans="1:10">
      <c r="A2328" s="112" t="str">
        <f>COL_SIZES[[#This Row],[datatype]]&amp;"_"&amp;COL_SIZES[[#This Row],[column_prec]]&amp;"_"&amp;COL_SIZES[[#This Row],[col_len]]</f>
        <v>int_10_4</v>
      </c>
      <c r="B23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28" s="113">
        <f>VLOOKUP(A2328,DBMS_TYPE_SIZES[],2,FALSE)</f>
        <v>9</v>
      </c>
      <c r="D2328" s="113">
        <f>VLOOKUP(A2328,DBMS_TYPE_SIZES[],3,FALSE)</f>
        <v>4</v>
      </c>
      <c r="E2328" s="114">
        <f>VLOOKUP(A2328,DBMS_TYPE_SIZES[],4,FALSE)</f>
        <v>9</v>
      </c>
      <c r="F2328" t="s">
        <v>213</v>
      </c>
      <c r="G2328" t="s">
        <v>224</v>
      </c>
      <c r="H2328" t="s">
        <v>20</v>
      </c>
      <c r="I2328">
        <v>10</v>
      </c>
      <c r="J2328">
        <v>4</v>
      </c>
    </row>
    <row r="2329" spans="1:10">
      <c r="A2329" s="112" t="str">
        <f>COL_SIZES[[#This Row],[datatype]]&amp;"_"&amp;COL_SIZES[[#This Row],[column_prec]]&amp;"_"&amp;COL_SIZES[[#This Row],[col_len]]</f>
        <v>varchar_0_255</v>
      </c>
      <c r="B23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29" s="113">
        <f>VLOOKUP(A2329,DBMS_TYPE_SIZES[],2,FALSE)</f>
        <v>255</v>
      </c>
      <c r="D2329" s="113">
        <f>VLOOKUP(A2329,DBMS_TYPE_SIZES[],3,FALSE)</f>
        <v>255</v>
      </c>
      <c r="E2329" s="114">
        <f>VLOOKUP(A2329,DBMS_TYPE_SIZES[],4,FALSE)</f>
        <v>257</v>
      </c>
      <c r="F2329" t="s">
        <v>213</v>
      </c>
      <c r="G2329" t="s">
        <v>605</v>
      </c>
      <c r="H2329" t="s">
        <v>92</v>
      </c>
      <c r="I2329">
        <v>0</v>
      </c>
      <c r="J2329">
        <v>255</v>
      </c>
    </row>
    <row r="2330" spans="1:10">
      <c r="A2330" s="112" t="str">
        <f>COL_SIZES[[#This Row],[datatype]]&amp;"_"&amp;COL_SIZES[[#This Row],[column_prec]]&amp;"_"&amp;COL_SIZES[[#This Row],[col_len]]</f>
        <v>int_10_4</v>
      </c>
      <c r="B23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0" s="113">
        <f>VLOOKUP(A2330,DBMS_TYPE_SIZES[],2,FALSE)</f>
        <v>9</v>
      </c>
      <c r="D2330" s="113">
        <f>VLOOKUP(A2330,DBMS_TYPE_SIZES[],3,FALSE)</f>
        <v>4</v>
      </c>
      <c r="E2330" s="114">
        <f>VLOOKUP(A2330,DBMS_TYPE_SIZES[],4,FALSE)</f>
        <v>9</v>
      </c>
      <c r="F2330" t="s">
        <v>213</v>
      </c>
      <c r="G2330" t="s">
        <v>968</v>
      </c>
      <c r="H2330" t="s">
        <v>20</v>
      </c>
      <c r="I2330">
        <v>10</v>
      </c>
      <c r="J2330">
        <v>4</v>
      </c>
    </row>
    <row r="2331" spans="1:10">
      <c r="A2331" s="112" t="str">
        <f>COL_SIZES[[#This Row],[datatype]]&amp;"_"&amp;COL_SIZES[[#This Row],[column_prec]]&amp;"_"&amp;COL_SIZES[[#This Row],[col_len]]</f>
        <v>int_10_4</v>
      </c>
      <c r="B23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1" s="113">
        <f>VLOOKUP(A2331,DBMS_TYPE_SIZES[],2,FALSE)</f>
        <v>9</v>
      </c>
      <c r="D2331" s="113">
        <f>VLOOKUP(A2331,DBMS_TYPE_SIZES[],3,FALSE)</f>
        <v>4</v>
      </c>
      <c r="E2331" s="114">
        <f>VLOOKUP(A2331,DBMS_TYPE_SIZES[],4,FALSE)</f>
        <v>9</v>
      </c>
      <c r="F2331" t="s">
        <v>213</v>
      </c>
      <c r="G2331" t="s">
        <v>969</v>
      </c>
      <c r="H2331" t="s">
        <v>20</v>
      </c>
      <c r="I2331">
        <v>10</v>
      </c>
      <c r="J2331">
        <v>4</v>
      </c>
    </row>
    <row r="2332" spans="1:10">
      <c r="A2332" s="112" t="str">
        <f>COL_SIZES[[#This Row],[datatype]]&amp;"_"&amp;COL_SIZES[[#This Row],[column_prec]]&amp;"_"&amp;COL_SIZES[[#This Row],[col_len]]</f>
        <v>int_10_4</v>
      </c>
      <c r="B23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2" s="113">
        <f>VLOOKUP(A2332,DBMS_TYPE_SIZES[],2,FALSE)</f>
        <v>9</v>
      </c>
      <c r="D2332" s="113">
        <f>VLOOKUP(A2332,DBMS_TYPE_SIZES[],3,FALSE)</f>
        <v>4</v>
      </c>
      <c r="E2332" s="114">
        <f>VLOOKUP(A2332,DBMS_TYPE_SIZES[],4,FALSE)</f>
        <v>9</v>
      </c>
      <c r="F2332" t="s">
        <v>213</v>
      </c>
      <c r="G2332" t="s">
        <v>930</v>
      </c>
      <c r="H2332" t="s">
        <v>20</v>
      </c>
      <c r="I2332">
        <v>10</v>
      </c>
      <c r="J2332">
        <v>4</v>
      </c>
    </row>
    <row r="2333" spans="1:10">
      <c r="A2333" s="112" t="str">
        <f>COL_SIZES[[#This Row],[datatype]]&amp;"_"&amp;COL_SIZES[[#This Row],[column_prec]]&amp;"_"&amp;COL_SIZES[[#This Row],[col_len]]</f>
        <v>int_10_4</v>
      </c>
      <c r="B23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3" s="113">
        <f>VLOOKUP(A2333,DBMS_TYPE_SIZES[],2,FALSE)</f>
        <v>9</v>
      </c>
      <c r="D2333" s="113">
        <f>VLOOKUP(A2333,DBMS_TYPE_SIZES[],3,FALSE)</f>
        <v>4</v>
      </c>
      <c r="E2333" s="114">
        <f>VLOOKUP(A2333,DBMS_TYPE_SIZES[],4,FALSE)</f>
        <v>9</v>
      </c>
      <c r="F2333" t="s">
        <v>213</v>
      </c>
      <c r="G2333" t="s">
        <v>803</v>
      </c>
      <c r="H2333" t="s">
        <v>20</v>
      </c>
      <c r="I2333">
        <v>10</v>
      </c>
      <c r="J2333">
        <v>4</v>
      </c>
    </row>
    <row r="2334" spans="1:10">
      <c r="A2334" s="112" t="str">
        <f>COL_SIZES[[#This Row],[datatype]]&amp;"_"&amp;COL_SIZES[[#This Row],[column_prec]]&amp;"_"&amp;COL_SIZES[[#This Row],[col_len]]</f>
        <v>int_10_4</v>
      </c>
      <c r="B23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4" s="113">
        <f>VLOOKUP(A2334,DBMS_TYPE_SIZES[],2,FALSE)</f>
        <v>9</v>
      </c>
      <c r="D2334" s="113">
        <f>VLOOKUP(A2334,DBMS_TYPE_SIZES[],3,FALSE)</f>
        <v>4</v>
      </c>
      <c r="E2334" s="114">
        <f>VLOOKUP(A2334,DBMS_TYPE_SIZES[],4,FALSE)</f>
        <v>9</v>
      </c>
      <c r="F2334" t="s">
        <v>213</v>
      </c>
      <c r="G2334" t="s">
        <v>804</v>
      </c>
      <c r="H2334" t="s">
        <v>20</v>
      </c>
      <c r="I2334">
        <v>10</v>
      </c>
      <c r="J2334">
        <v>4</v>
      </c>
    </row>
    <row r="2335" spans="1:10">
      <c r="A2335" s="112" t="str">
        <f>COL_SIZES[[#This Row],[datatype]]&amp;"_"&amp;COL_SIZES[[#This Row],[column_prec]]&amp;"_"&amp;COL_SIZES[[#This Row],[col_len]]</f>
        <v>int_10_4</v>
      </c>
      <c r="B23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5" s="113">
        <f>VLOOKUP(A2335,DBMS_TYPE_SIZES[],2,FALSE)</f>
        <v>9</v>
      </c>
      <c r="D2335" s="113">
        <f>VLOOKUP(A2335,DBMS_TYPE_SIZES[],3,FALSE)</f>
        <v>4</v>
      </c>
      <c r="E2335" s="114">
        <f>VLOOKUP(A2335,DBMS_TYPE_SIZES[],4,FALSE)</f>
        <v>9</v>
      </c>
      <c r="F2335" t="s">
        <v>213</v>
      </c>
      <c r="G2335" t="s">
        <v>152</v>
      </c>
      <c r="H2335" t="s">
        <v>20</v>
      </c>
      <c r="I2335">
        <v>10</v>
      </c>
      <c r="J2335">
        <v>4</v>
      </c>
    </row>
    <row r="2336" spans="1:10">
      <c r="A2336" s="112" t="str">
        <f>COL_SIZES[[#This Row],[datatype]]&amp;"_"&amp;COL_SIZES[[#This Row],[column_prec]]&amp;"_"&amp;COL_SIZES[[#This Row],[col_len]]</f>
        <v>varchar_0_255</v>
      </c>
      <c r="B233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36" s="113">
        <f>VLOOKUP(A2336,DBMS_TYPE_SIZES[],2,FALSE)</f>
        <v>255</v>
      </c>
      <c r="D2336" s="113">
        <f>VLOOKUP(A2336,DBMS_TYPE_SIZES[],3,FALSE)</f>
        <v>255</v>
      </c>
      <c r="E2336" s="114">
        <f>VLOOKUP(A2336,DBMS_TYPE_SIZES[],4,FALSE)</f>
        <v>257</v>
      </c>
      <c r="F2336" t="s">
        <v>213</v>
      </c>
      <c r="G2336" t="s">
        <v>805</v>
      </c>
      <c r="H2336" t="s">
        <v>92</v>
      </c>
      <c r="I2336">
        <v>0</v>
      </c>
      <c r="J2336">
        <v>255</v>
      </c>
    </row>
    <row r="2337" spans="1:10">
      <c r="A2337" s="112" t="str">
        <f>COL_SIZES[[#This Row],[datatype]]&amp;"_"&amp;COL_SIZES[[#This Row],[column_prec]]&amp;"_"&amp;COL_SIZES[[#This Row],[col_len]]</f>
        <v>varchar_0_255</v>
      </c>
      <c r="B233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37" s="113">
        <f>VLOOKUP(A2337,DBMS_TYPE_SIZES[],2,FALSE)</f>
        <v>255</v>
      </c>
      <c r="D2337" s="113">
        <f>VLOOKUP(A2337,DBMS_TYPE_SIZES[],3,FALSE)</f>
        <v>255</v>
      </c>
      <c r="E2337" s="114">
        <f>VLOOKUP(A2337,DBMS_TYPE_SIZES[],4,FALSE)</f>
        <v>257</v>
      </c>
      <c r="F2337" t="s">
        <v>213</v>
      </c>
      <c r="G2337" t="s">
        <v>806</v>
      </c>
      <c r="H2337" t="s">
        <v>92</v>
      </c>
      <c r="I2337">
        <v>0</v>
      </c>
      <c r="J2337">
        <v>255</v>
      </c>
    </row>
    <row r="2338" spans="1:10">
      <c r="A2338" s="112" t="str">
        <f>COL_SIZES[[#This Row],[datatype]]&amp;"_"&amp;COL_SIZES[[#This Row],[column_prec]]&amp;"_"&amp;COL_SIZES[[#This Row],[col_len]]</f>
        <v>int_10_4</v>
      </c>
      <c r="B23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38" s="113">
        <f>VLOOKUP(A2338,DBMS_TYPE_SIZES[],2,FALSE)</f>
        <v>9</v>
      </c>
      <c r="D2338" s="113">
        <f>VLOOKUP(A2338,DBMS_TYPE_SIZES[],3,FALSE)</f>
        <v>4</v>
      </c>
      <c r="E2338" s="114">
        <f>VLOOKUP(A2338,DBMS_TYPE_SIZES[],4,FALSE)</f>
        <v>9</v>
      </c>
      <c r="F2338" t="s">
        <v>213</v>
      </c>
      <c r="G2338" t="s">
        <v>807</v>
      </c>
      <c r="H2338" t="s">
        <v>20</v>
      </c>
      <c r="I2338">
        <v>10</v>
      </c>
      <c r="J2338">
        <v>4</v>
      </c>
    </row>
    <row r="2339" spans="1:10">
      <c r="A2339" s="112" t="str">
        <f>COL_SIZES[[#This Row],[datatype]]&amp;"_"&amp;COL_SIZES[[#This Row],[column_prec]]&amp;"_"&amp;COL_SIZES[[#This Row],[col_len]]</f>
        <v>bigint_19_8</v>
      </c>
      <c r="B233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39" s="113">
        <f>VLOOKUP(A2339,DBMS_TYPE_SIZES[],2,FALSE)</f>
        <v>9</v>
      </c>
      <c r="D2339" s="113">
        <f>VLOOKUP(A2339,DBMS_TYPE_SIZES[],3,FALSE)</f>
        <v>8</v>
      </c>
      <c r="E2339" s="114">
        <f>VLOOKUP(A2339,DBMS_TYPE_SIZES[],4,FALSE)</f>
        <v>9</v>
      </c>
      <c r="F2339" t="s">
        <v>213</v>
      </c>
      <c r="G2339" t="s">
        <v>122</v>
      </c>
      <c r="H2339" t="s">
        <v>19</v>
      </c>
      <c r="I2339">
        <v>19</v>
      </c>
      <c r="J2339">
        <v>8</v>
      </c>
    </row>
    <row r="2340" spans="1:10">
      <c r="A2340" s="112" t="str">
        <f>COL_SIZES[[#This Row],[datatype]]&amp;"_"&amp;COL_SIZES[[#This Row],[column_prec]]&amp;"_"&amp;COL_SIZES[[#This Row],[col_len]]</f>
        <v>int_10_4</v>
      </c>
      <c r="B23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0" s="113">
        <f>VLOOKUP(A2340,DBMS_TYPE_SIZES[],2,FALSE)</f>
        <v>9</v>
      </c>
      <c r="D2340" s="113">
        <f>VLOOKUP(A2340,DBMS_TYPE_SIZES[],3,FALSE)</f>
        <v>4</v>
      </c>
      <c r="E2340" s="114">
        <f>VLOOKUP(A2340,DBMS_TYPE_SIZES[],4,FALSE)</f>
        <v>9</v>
      </c>
      <c r="F2340" t="s">
        <v>213</v>
      </c>
      <c r="G2340" t="s">
        <v>123</v>
      </c>
      <c r="H2340" t="s">
        <v>20</v>
      </c>
      <c r="I2340">
        <v>10</v>
      </c>
      <c r="J2340">
        <v>4</v>
      </c>
    </row>
    <row r="2341" spans="1:10">
      <c r="A2341" s="112" t="str">
        <f>COL_SIZES[[#This Row],[datatype]]&amp;"_"&amp;COL_SIZES[[#This Row],[column_prec]]&amp;"_"&amp;COL_SIZES[[#This Row],[col_len]]</f>
        <v>int_10_4</v>
      </c>
      <c r="B23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1" s="113">
        <f>VLOOKUP(A2341,DBMS_TYPE_SIZES[],2,FALSE)</f>
        <v>9</v>
      </c>
      <c r="D2341" s="113">
        <f>VLOOKUP(A2341,DBMS_TYPE_SIZES[],3,FALSE)</f>
        <v>4</v>
      </c>
      <c r="E2341" s="114">
        <f>VLOOKUP(A2341,DBMS_TYPE_SIZES[],4,FALSE)</f>
        <v>9</v>
      </c>
      <c r="F2341" t="s">
        <v>213</v>
      </c>
      <c r="G2341" t="s">
        <v>808</v>
      </c>
      <c r="H2341" t="s">
        <v>20</v>
      </c>
      <c r="I2341">
        <v>10</v>
      </c>
      <c r="J2341">
        <v>4</v>
      </c>
    </row>
    <row r="2342" spans="1:10">
      <c r="A2342" s="112" t="str">
        <f>COL_SIZES[[#This Row],[datatype]]&amp;"_"&amp;COL_SIZES[[#This Row],[column_prec]]&amp;"_"&amp;COL_SIZES[[#This Row],[col_len]]</f>
        <v>datetime_23_8</v>
      </c>
      <c r="B234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42" s="113">
        <f>VLOOKUP(A2342,DBMS_TYPE_SIZES[],2,FALSE)</f>
        <v>7</v>
      </c>
      <c r="D2342" s="113">
        <f>VLOOKUP(A2342,DBMS_TYPE_SIZES[],3,FALSE)</f>
        <v>8</v>
      </c>
      <c r="E2342" s="114">
        <f>VLOOKUP(A2342,DBMS_TYPE_SIZES[],4,FALSE)</f>
        <v>10</v>
      </c>
      <c r="F2342" t="s">
        <v>213</v>
      </c>
      <c r="G2342" t="s">
        <v>809</v>
      </c>
      <c r="H2342" t="s">
        <v>22</v>
      </c>
      <c r="I2342">
        <v>23</v>
      </c>
      <c r="J2342">
        <v>8</v>
      </c>
    </row>
    <row r="2343" spans="1:10">
      <c r="A2343" s="112" t="str">
        <f>COL_SIZES[[#This Row],[datatype]]&amp;"_"&amp;COL_SIZES[[#This Row],[column_prec]]&amp;"_"&amp;COL_SIZES[[#This Row],[col_len]]</f>
        <v>bigint_19_8</v>
      </c>
      <c r="B234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43" s="113">
        <f>VLOOKUP(A2343,DBMS_TYPE_SIZES[],2,FALSE)</f>
        <v>9</v>
      </c>
      <c r="D2343" s="113">
        <f>VLOOKUP(A2343,DBMS_TYPE_SIZES[],3,FALSE)</f>
        <v>8</v>
      </c>
      <c r="E2343" s="114">
        <f>VLOOKUP(A2343,DBMS_TYPE_SIZES[],4,FALSE)</f>
        <v>9</v>
      </c>
      <c r="F2343" t="s">
        <v>213</v>
      </c>
      <c r="G2343" t="s">
        <v>124</v>
      </c>
      <c r="H2343" t="s">
        <v>19</v>
      </c>
      <c r="I2343">
        <v>19</v>
      </c>
      <c r="J2343">
        <v>8</v>
      </c>
    </row>
    <row r="2344" spans="1:10">
      <c r="A2344" s="112" t="str">
        <f>COL_SIZES[[#This Row],[datatype]]&amp;"_"&amp;COL_SIZES[[#This Row],[column_prec]]&amp;"_"&amp;COL_SIZES[[#This Row],[col_len]]</f>
        <v>int_10_4</v>
      </c>
      <c r="B23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4" s="113">
        <f>VLOOKUP(A2344,DBMS_TYPE_SIZES[],2,FALSE)</f>
        <v>9</v>
      </c>
      <c r="D2344" s="113">
        <f>VLOOKUP(A2344,DBMS_TYPE_SIZES[],3,FALSE)</f>
        <v>4</v>
      </c>
      <c r="E2344" s="114">
        <f>VLOOKUP(A2344,DBMS_TYPE_SIZES[],4,FALSE)</f>
        <v>9</v>
      </c>
      <c r="F2344" t="s">
        <v>213</v>
      </c>
      <c r="G2344" t="s">
        <v>102</v>
      </c>
      <c r="H2344" t="s">
        <v>20</v>
      </c>
      <c r="I2344">
        <v>10</v>
      </c>
      <c r="J2344">
        <v>4</v>
      </c>
    </row>
    <row r="2345" spans="1:10">
      <c r="A2345" s="112" t="str">
        <f>COL_SIZES[[#This Row],[datatype]]&amp;"_"&amp;COL_SIZES[[#This Row],[column_prec]]&amp;"_"&amp;COL_SIZES[[#This Row],[col_len]]</f>
        <v>int_10_4</v>
      </c>
      <c r="B23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5" s="113">
        <f>VLOOKUP(A2345,DBMS_TYPE_SIZES[],2,FALSE)</f>
        <v>9</v>
      </c>
      <c r="D2345" s="113">
        <f>VLOOKUP(A2345,DBMS_TYPE_SIZES[],3,FALSE)</f>
        <v>4</v>
      </c>
      <c r="E2345" s="114">
        <f>VLOOKUP(A2345,DBMS_TYPE_SIZES[],4,FALSE)</f>
        <v>9</v>
      </c>
      <c r="F2345" t="s">
        <v>213</v>
      </c>
      <c r="G2345" t="s">
        <v>970</v>
      </c>
      <c r="H2345" t="s">
        <v>20</v>
      </c>
      <c r="I2345">
        <v>10</v>
      </c>
      <c r="J2345">
        <v>4</v>
      </c>
    </row>
    <row r="2346" spans="1:10">
      <c r="A2346" s="112" t="str">
        <f>COL_SIZES[[#This Row],[datatype]]&amp;"_"&amp;COL_SIZES[[#This Row],[column_prec]]&amp;"_"&amp;COL_SIZES[[#This Row],[col_len]]</f>
        <v>datetime_23_8</v>
      </c>
      <c r="B234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46" s="113">
        <f>VLOOKUP(A2346,DBMS_TYPE_SIZES[],2,FALSE)</f>
        <v>7</v>
      </c>
      <c r="D2346" s="113">
        <f>VLOOKUP(A2346,DBMS_TYPE_SIZES[],3,FALSE)</f>
        <v>8</v>
      </c>
      <c r="E2346" s="114">
        <f>VLOOKUP(A2346,DBMS_TYPE_SIZES[],4,FALSE)</f>
        <v>10</v>
      </c>
      <c r="F2346" t="s">
        <v>213</v>
      </c>
      <c r="G2346" t="s">
        <v>825</v>
      </c>
      <c r="H2346" t="s">
        <v>22</v>
      </c>
      <c r="I2346">
        <v>23</v>
      </c>
      <c r="J2346">
        <v>8</v>
      </c>
    </row>
    <row r="2347" spans="1:10">
      <c r="A2347" s="112" t="str">
        <f>COL_SIZES[[#This Row],[datatype]]&amp;"_"&amp;COL_SIZES[[#This Row],[column_prec]]&amp;"_"&amp;COL_SIZES[[#This Row],[col_len]]</f>
        <v>int_10_4</v>
      </c>
      <c r="B23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7" s="113">
        <f>VLOOKUP(A2347,DBMS_TYPE_SIZES[],2,FALSE)</f>
        <v>9</v>
      </c>
      <c r="D2347" s="113">
        <f>VLOOKUP(A2347,DBMS_TYPE_SIZES[],3,FALSE)</f>
        <v>4</v>
      </c>
      <c r="E2347" s="114">
        <f>VLOOKUP(A2347,DBMS_TYPE_SIZES[],4,FALSE)</f>
        <v>9</v>
      </c>
      <c r="F2347" t="s">
        <v>213</v>
      </c>
      <c r="G2347" t="s">
        <v>826</v>
      </c>
      <c r="H2347" t="s">
        <v>20</v>
      </c>
      <c r="I2347">
        <v>10</v>
      </c>
      <c r="J2347">
        <v>4</v>
      </c>
    </row>
    <row r="2348" spans="1:10">
      <c r="A2348" s="112" t="str">
        <f>COL_SIZES[[#This Row],[datatype]]&amp;"_"&amp;COL_SIZES[[#This Row],[column_prec]]&amp;"_"&amp;COL_SIZES[[#This Row],[col_len]]</f>
        <v>int_10_4</v>
      </c>
      <c r="B23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48" s="113">
        <f>VLOOKUP(A2348,DBMS_TYPE_SIZES[],2,FALSE)</f>
        <v>9</v>
      </c>
      <c r="D2348" s="113">
        <f>VLOOKUP(A2348,DBMS_TYPE_SIZES[],3,FALSE)</f>
        <v>4</v>
      </c>
      <c r="E2348" s="114">
        <f>VLOOKUP(A2348,DBMS_TYPE_SIZES[],4,FALSE)</f>
        <v>9</v>
      </c>
      <c r="F2348" t="s">
        <v>213</v>
      </c>
      <c r="G2348" t="s">
        <v>827</v>
      </c>
      <c r="H2348" t="s">
        <v>20</v>
      </c>
      <c r="I2348">
        <v>10</v>
      </c>
      <c r="J2348">
        <v>4</v>
      </c>
    </row>
    <row r="2349" spans="1:10">
      <c r="A2349" s="112" t="str">
        <f>COL_SIZES[[#This Row],[datatype]]&amp;"_"&amp;COL_SIZES[[#This Row],[column_prec]]&amp;"_"&amp;COL_SIZES[[#This Row],[col_len]]</f>
        <v>varchar_0_255</v>
      </c>
      <c r="B234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49" s="113">
        <f>VLOOKUP(A2349,DBMS_TYPE_SIZES[],2,FALSE)</f>
        <v>255</v>
      </c>
      <c r="D2349" s="113">
        <f>VLOOKUP(A2349,DBMS_TYPE_SIZES[],3,FALSE)</f>
        <v>255</v>
      </c>
      <c r="E2349" s="114">
        <f>VLOOKUP(A2349,DBMS_TYPE_SIZES[],4,FALSE)</f>
        <v>257</v>
      </c>
      <c r="F2349" t="s">
        <v>213</v>
      </c>
      <c r="G2349" t="s">
        <v>931</v>
      </c>
      <c r="H2349" t="s">
        <v>92</v>
      </c>
      <c r="I2349">
        <v>0</v>
      </c>
      <c r="J2349">
        <v>255</v>
      </c>
    </row>
    <row r="2350" spans="1:10">
      <c r="A2350" s="112" t="str">
        <f>COL_SIZES[[#This Row],[datatype]]&amp;"_"&amp;COL_SIZES[[#This Row],[column_prec]]&amp;"_"&amp;COL_SIZES[[#This Row],[col_len]]</f>
        <v>varchar_0_255</v>
      </c>
      <c r="B235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50" s="113">
        <f>VLOOKUP(A2350,DBMS_TYPE_SIZES[],2,FALSE)</f>
        <v>255</v>
      </c>
      <c r="D2350" s="113">
        <f>VLOOKUP(A2350,DBMS_TYPE_SIZES[],3,FALSE)</f>
        <v>255</v>
      </c>
      <c r="E2350" s="114">
        <f>VLOOKUP(A2350,DBMS_TYPE_SIZES[],4,FALSE)</f>
        <v>257</v>
      </c>
      <c r="F2350" t="s">
        <v>213</v>
      </c>
      <c r="G2350" t="s">
        <v>971</v>
      </c>
      <c r="H2350" t="s">
        <v>92</v>
      </c>
      <c r="I2350">
        <v>0</v>
      </c>
      <c r="J2350">
        <v>255</v>
      </c>
    </row>
    <row r="2351" spans="1:10">
      <c r="A2351" s="112" t="str">
        <f>COL_SIZES[[#This Row],[datatype]]&amp;"_"&amp;COL_SIZES[[#This Row],[column_prec]]&amp;"_"&amp;COL_SIZES[[#This Row],[col_len]]</f>
        <v>varchar_0_255</v>
      </c>
      <c r="B235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51" s="113">
        <f>VLOOKUP(A2351,DBMS_TYPE_SIZES[],2,FALSE)</f>
        <v>255</v>
      </c>
      <c r="D2351" s="113">
        <f>VLOOKUP(A2351,DBMS_TYPE_SIZES[],3,FALSE)</f>
        <v>255</v>
      </c>
      <c r="E2351" s="114">
        <f>VLOOKUP(A2351,DBMS_TYPE_SIZES[],4,FALSE)</f>
        <v>257</v>
      </c>
      <c r="F2351" t="s">
        <v>213</v>
      </c>
      <c r="G2351" t="s">
        <v>972</v>
      </c>
      <c r="H2351" t="s">
        <v>92</v>
      </c>
      <c r="I2351">
        <v>0</v>
      </c>
      <c r="J2351">
        <v>255</v>
      </c>
    </row>
    <row r="2352" spans="1:10">
      <c r="A2352" s="112" t="str">
        <f>COL_SIZES[[#This Row],[datatype]]&amp;"_"&amp;COL_SIZES[[#This Row],[column_prec]]&amp;"_"&amp;COL_SIZES[[#This Row],[col_len]]</f>
        <v>int_10_4</v>
      </c>
      <c r="B23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2" s="113">
        <f>VLOOKUP(A2352,DBMS_TYPE_SIZES[],2,FALSE)</f>
        <v>9</v>
      </c>
      <c r="D2352" s="113">
        <f>VLOOKUP(A2352,DBMS_TYPE_SIZES[],3,FALSE)</f>
        <v>4</v>
      </c>
      <c r="E2352" s="114">
        <f>VLOOKUP(A2352,DBMS_TYPE_SIZES[],4,FALSE)</f>
        <v>9</v>
      </c>
      <c r="F2352" t="s">
        <v>213</v>
      </c>
      <c r="G2352" t="s">
        <v>973</v>
      </c>
      <c r="H2352" t="s">
        <v>20</v>
      </c>
      <c r="I2352">
        <v>10</v>
      </c>
      <c r="J2352">
        <v>4</v>
      </c>
    </row>
    <row r="2353" spans="1:10">
      <c r="A2353" s="112" t="str">
        <f>COL_SIZES[[#This Row],[datatype]]&amp;"_"&amp;COL_SIZES[[#This Row],[column_prec]]&amp;"_"&amp;COL_SIZES[[#This Row],[col_len]]</f>
        <v>int_10_4</v>
      </c>
      <c r="B23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3" s="113">
        <f>VLOOKUP(A2353,DBMS_TYPE_SIZES[],2,FALSE)</f>
        <v>9</v>
      </c>
      <c r="D2353" s="113">
        <f>VLOOKUP(A2353,DBMS_TYPE_SIZES[],3,FALSE)</f>
        <v>4</v>
      </c>
      <c r="E2353" s="114">
        <f>VLOOKUP(A2353,DBMS_TYPE_SIZES[],4,FALSE)</f>
        <v>9</v>
      </c>
      <c r="F2353" t="s">
        <v>213</v>
      </c>
      <c r="G2353" t="s">
        <v>812</v>
      </c>
      <c r="H2353" t="s">
        <v>20</v>
      </c>
      <c r="I2353">
        <v>10</v>
      </c>
      <c r="J2353">
        <v>4</v>
      </c>
    </row>
    <row r="2354" spans="1:10">
      <c r="A2354" s="112" t="str">
        <f>COL_SIZES[[#This Row],[datatype]]&amp;"_"&amp;COL_SIZES[[#This Row],[column_prec]]&amp;"_"&amp;COL_SIZES[[#This Row],[col_len]]</f>
        <v>int_10_4</v>
      </c>
      <c r="B23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4" s="113">
        <f>VLOOKUP(A2354,DBMS_TYPE_SIZES[],2,FALSE)</f>
        <v>9</v>
      </c>
      <c r="D2354" s="113">
        <f>VLOOKUP(A2354,DBMS_TYPE_SIZES[],3,FALSE)</f>
        <v>4</v>
      </c>
      <c r="E2354" s="114">
        <f>VLOOKUP(A2354,DBMS_TYPE_SIZES[],4,FALSE)</f>
        <v>9</v>
      </c>
      <c r="F2354" t="s">
        <v>213</v>
      </c>
      <c r="G2354" t="s">
        <v>217</v>
      </c>
      <c r="H2354" t="s">
        <v>20</v>
      </c>
      <c r="I2354">
        <v>10</v>
      </c>
      <c r="J2354">
        <v>4</v>
      </c>
    </row>
    <row r="2355" spans="1:10">
      <c r="A2355" s="112" t="str">
        <f>COL_SIZES[[#This Row],[datatype]]&amp;"_"&amp;COL_SIZES[[#This Row],[column_prec]]&amp;"_"&amp;COL_SIZES[[#This Row],[col_len]]</f>
        <v>int_10_4</v>
      </c>
      <c r="B23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5" s="113">
        <f>VLOOKUP(A2355,DBMS_TYPE_SIZES[],2,FALSE)</f>
        <v>9</v>
      </c>
      <c r="D2355" s="113">
        <f>VLOOKUP(A2355,DBMS_TYPE_SIZES[],3,FALSE)</f>
        <v>4</v>
      </c>
      <c r="E2355" s="114">
        <f>VLOOKUP(A2355,DBMS_TYPE_SIZES[],4,FALSE)</f>
        <v>9</v>
      </c>
      <c r="F2355" t="s">
        <v>213</v>
      </c>
      <c r="G2355" t="s">
        <v>815</v>
      </c>
      <c r="H2355" t="s">
        <v>20</v>
      </c>
      <c r="I2355">
        <v>10</v>
      </c>
      <c r="J2355">
        <v>4</v>
      </c>
    </row>
    <row r="2356" spans="1:10">
      <c r="A2356" s="112" t="str">
        <f>COL_SIZES[[#This Row],[datatype]]&amp;"_"&amp;COL_SIZES[[#This Row],[column_prec]]&amp;"_"&amp;COL_SIZES[[#This Row],[col_len]]</f>
        <v>int_10_4</v>
      </c>
      <c r="B23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6" s="113">
        <f>VLOOKUP(A2356,DBMS_TYPE_SIZES[],2,FALSE)</f>
        <v>9</v>
      </c>
      <c r="D2356" s="113">
        <f>VLOOKUP(A2356,DBMS_TYPE_SIZES[],3,FALSE)</f>
        <v>4</v>
      </c>
      <c r="E2356" s="114">
        <f>VLOOKUP(A2356,DBMS_TYPE_SIZES[],4,FALSE)</f>
        <v>9</v>
      </c>
      <c r="F2356" t="s">
        <v>213</v>
      </c>
      <c r="G2356" t="s">
        <v>164</v>
      </c>
      <c r="H2356" t="s">
        <v>20</v>
      </c>
      <c r="I2356">
        <v>10</v>
      </c>
      <c r="J2356">
        <v>4</v>
      </c>
    </row>
    <row r="2357" spans="1:10">
      <c r="A2357" s="112" t="str">
        <f>COL_SIZES[[#This Row],[datatype]]&amp;"_"&amp;COL_SIZES[[#This Row],[column_prec]]&amp;"_"&amp;COL_SIZES[[#This Row],[col_len]]</f>
        <v>int_10_4</v>
      </c>
      <c r="B23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7" s="113">
        <f>VLOOKUP(A2357,DBMS_TYPE_SIZES[],2,FALSE)</f>
        <v>9</v>
      </c>
      <c r="D2357" s="113">
        <f>VLOOKUP(A2357,DBMS_TYPE_SIZES[],3,FALSE)</f>
        <v>4</v>
      </c>
      <c r="E2357" s="114">
        <f>VLOOKUP(A2357,DBMS_TYPE_SIZES[],4,FALSE)</f>
        <v>9</v>
      </c>
      <c r="F2357" t="s">
        <v>214</v>
      </c>
      <c r="G2357" t="s">
        <v>974</v>
      </c>
      <c r="H2357" t="s">
        <v>20</v>
      </c>
      <c r="I2357">
        <v>10</v>
      </c>
      <c r="J2357">
        <v>4</v>
      </c>
    </row>
    <row r="2358" spans="1:10">
      <c r="A2358" s="112" t="str">
        <f>COL_SIZES[[#This Row],[datatype]]&amp;"_"&amp;COL_SIZES[[#This Row],[column_prec]]&amp;"_"&amp;COL_SIZES[[#This Row],[col_len]]</f>
        <v>int_10_4</v>
      </c>
      <c r="B23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8" s="113">
        <f>VLOOKUP(A2358,DBMS_TYPE_SIZES[],2,FALSE)</f>
        <v>9</v>
      </c>
      <c r="D2358" s="113">
        <f>VLOOKUP(A2358,DBMS_TYPE_SIZES[],3,FALSE)</f>
        <v>4</v>
      </c>
      <c r="E2358" s="114">
        <f>VLOOKUP(A2358,DBMS_TYPE_SIZES[],4,FALSE)</f>
        <v>9</v>
      </c>
      <c r="F2358" t="s">
        <v>214</v>
      </c>
      <c r="G2358" t="s">
        <v>975</v>
      </c>
      <c r="H2358" t="s">
        <v>20</v>
      </c>
      <c r="I2358">
        <v>10</v>
      </c>
      <c r="J2358">
        <v>4</v>
      </c>
    </row>
    <row r="2359" spans="1:10">
      <c r="A2359" s="112" t="str">
        <f>COL_SIZES[[#This Row],[datatype]]&amp;"_"&amp;COL_SIZES[[#This Row],[column_prec]]&amp;"_"&amp;COL_SIZES[[#This Row],[col_len]]</f>
        <v>int_10_4</v>
      </c>
      <c r="B23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59" s="113">
        <f>VLOOKUP(A2359,DBMS_TYPE_SIZES[],2,FALSE)</f>
        <v>9</v>
      </c>
      <c r="D2359" s="113">
        <f>VLOOKUP(A2359,DBMS_TYPE_SIZES[],3,FALSE)</f>
        <v>4</v>
      </c>
      <c r="E2359" s="114">
        <f>VLOOKUP(A2359,DBMS_TYPE_SIZES[],4,FALSE)</f>
        <v>9</v>
      </c>
      <c r="F2359" t="s">
        <v>214</v>
      </c>
      <c r="G2359" t="s">
        <v>976</v>
      </c>
      <c r="H2359" t="s">
        <v>20</v>
      </c>
      <c r="I2359">
        <v>10</v>
      </c>
      <c r="J2359">
        <v>4</v>
      </c>
    </row>
    <row r="2360" spans="1:10">
      <c r="A2360" s="112" t="str">
        <f>COL_SIZES[[#This Row],[datatype]]&amp;"_"&amp;COL_SIZES[[#This Row],[column_prec]]&amp;"_"&amp;COL_SIZES[[#This Row],[col_len]]</f>
        <v>int_10_4</v>
      </c>
      <c r="B23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0" s="113">
        <f>VLOOKUP(A2360,DBMS_TYPE_SIZES[],2,FALSE)</f>
        <v>9</v>
      </c>
      <c r="D2360" s="113">
        <f>VLOOKUP(A2360,DBMS_TYPE_SIZES[],3,FALSE)</f>
        <v>4</v>
      </c>
      <c r="E2360" s="114">
        <f>VLOOKUP(A2360,DBMS_TYPE_SIZES[],4,FALSE)</f>
        <v>9</v>
      </c>
      <c r="F2360" t="s">
        <v>214</v>
      </c>
      <c r="G2360" t="s">
        <v>156</v>
      </c>
      <c r="H2360" t="s">
        <v>20</v>
      </c>
      <c r="I2360">
        <v>10</v>
      </c>
      <c r="J2360">
        <v>4</v>
      </c>
    </row>
    <row r="2361" spans="1:10">
      <c r="A2361" s="112" t="str">
        <f>COL_SIZES[[#This Row],[datatype]]&amp;"_"&amp;COL_SIZES[[#This Row],[column_prec]]&amp;"_"&amp;COL_SIZES[[#This Row],[col_len]]</f>
        <v>datetime_23_8</v>
      </c>
      <c r="B236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61" s="113">
        <f>VLOOKUP(A2361,DBMS_TYPE_SIZES[],2,FALSE)</f>
        <v>7</v>
      </c>
      <c r="D2361" s="113">
        <f>VLOOKUP(A2361,DBMS_TYPE_SIZES[],3,FALSE)</f>
        <v>8</v>
      </c>
      <c r="E2361" s="114">
        <f>VLOOKUP(A2361,DBMS_TYPE_SIZES[],4,FALSE)</f>
        <v>10</v>
      </c>
      <c r="F2361" t="s">
        <v>214</v>
      </c>
      <c r="G2361" t="s">
        <v>679</v>
      </c>
      <c r="H2361" t="s">
        <v>22</v>
      </c>
      <c r="I2361">
        <v>23</v>
      </c>
      <c r="J2361">
        <v>8</v>
      </c>
    </row>
    <row r="2362" spans="1:10">
      <c r="A2362" s="112" t="str">
        <f>COL_SIZES[[#This Row],[datatype]]&amp;"_"&amp;COL_SIZES[[#This Row],[column_prec]]&amp;"_"&amp;COL_SIZES[[#This Row],[col_len]]</f>
        <v>int_10_4</v>
      </c>
      <c r="B23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2" s="113">
        <f>VLOOKUP(A2362,DBMS_TYPE_SIZES[],2,FALSE)</f>
        <v>9</v>
      </c>
      <c r="D2362" s="113">
        <f>VLOOKUP(A2362,DBMS_TYPE_SIZES[],3,FALSE)</f>
        <v>4</v>
      </c>
      <c r="E2362" s="114">
        <f>VLOOKUP(A2362,DBMS_TYPE_SIZES[],4,FALSE)</f>
        <v>9</v>
      </c>
      <c r="F2362" t="s">
        <v>214</v>
      </c>
      <c r="G2362" t="s">
        <v>802</v>
      </c>
      <c r="H2362" t="s">
        <v>20</v>
      </c>
      <c r="I2362">
        <v>10</v>
      </c>
      <c r="J2362">
        <v>4</v>
      </c>
    </row>
    <row r="2363" spans="1:10">
      <c r="A2363" s="112" t="str">
        <f>COL_SIZES[[#This Row],[datatype]]&amp;"_"&amp;COL_SIZES[[#This Row],[column_prec]]&amp;"_"&amp;COL_SIZES[[#This Row],[col_len]]</f>
        <v>int_10_4</v>
      </c>
      <c r="B23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3" s="113">
        <f>VLOOKUP(A2363,DBMS_TYPE_SIZES[],2,FALSE)</f>
        <v>9</v>
      </c>
      <c r="D2363" s="113">
        <f>VLOOKUP(A2363,DBMS_TYPE_SIZES[],3,FALSE)</f>
        <v>4</v>
      </c>
      <c r="E2363" s="114">
        <f>VLOOKUP(A2363,DBMS_TYPE_SIZES[],4,FALSE)</f>
        <v>9</v>
      </c>
      <c r="F2363" t="s">
        <v>214</v>
      </c>
      <c r="G2363" t="s">
        <v>154</v>
      </c>
      <c r="H2363" t="s">
        <v>20</v>
      </c>
      <c r="I2363">
        <v>10</v>
      </c>
      <c r="J2363">
        <v>4</v>
      </c>
    </row>
    <row r="2364" spans="1:10">
      <c r="A2364" s="112" t="str">
        <f>COL_SIZES[[#This Row],[datatype]]&amp;"_"&amp;COL_SIZES[[#This Row],[column_prec]]&amp;"_"&amp;COL_SIZES[[#This Row],[col_len]]</f>
        <v>int_10_4</v>
      </c>
      <c r="B23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4" s="113">
        <f>VLOOKUP(A2364,DBMS_TYPE_SIZES[],2,FALSE)</f>
        <v>9</v>
      </c>
      <c r="D2364" s="113">
        <f>VLOOKUP(A2364,DBMS_TYPE_SIZES[],3,FALSE)</f>
        <v>4</v>
      </c>
      <c r="E2364" s="114">
        <f>VLOOKUP(A2364,DBMS_TYPE_SIZES[],4,FALSE)</f>
        <v>9</v>
      </c>
      <c r="F2364" t="s">
        <v>214</v>
      </c>
      <c r="G2364" t="s">
        <v>977</v>
      </c>
      <c r="H2364" t="s">
        <v>20</v>
      </c>
      <c r="I2364">
        <v>10</v>
      </c>
      <c r="J2364">
        <v>4</v>
      </c>
    </row>
    <row r="2365" spans="1:10">
      <c r="A2365" s="112" t="str">
        <f>COL_SIZES[[#This Row],[datatype]]&amp;"_"&amp;COL_SIZES[[#This Row],[column_prec]]&amp;"_"&amp;COL_SIZES[[#This Row],[col_len]]</f>
        <v>int_10_4</v>
      </c>
      <c r="B23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5" s="113">
        <f>VLOOKUP(A2365,DBMS_TYPE_SIZES[],2,FALSE)</f>
        <v>9</v>
      </c>
      <c r="D2365" s="113">
        <f>VLOOKUP(A2365,DBMS_TYPE_SIZES[],3,FALSE)</f>
        <v>4</v>
      </c>
      <c r="E2365" s="114">
        <f>VLOOKUP(A2365,DBMS_TYPE_SIZES[],4,FALSE)</f>
        <v>9</v>
      </c>
      <c r="F2365" t="s">
        <v>214</v>
      </c>
      <c r="G2365" t="s">
        <v>89</v>
      </c>
      <c r="H2365" t="s">
        <v>20</v>
      </c>
      <c r="I2365">
        <v>10</v>
      </c>
      <c r="J2365">
        <v>4</v>
      </c>
    </row>
    <row r="2366" spans="1:10">
      <c r="A2366" s="112" t="str">
        <f>COL_SIZES[[#This Row],[datatype]]&amp;"_"&amp;COL_SIZES[[#This Row],[column_prec]]&amp;"_"&amp;COL_SIZES[[#This Row],[col_len]]</f>
        <v>int_10_4</v>
      </c>
      <c r="B23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6" s="113">
        <f>VLOOKUP(A2366,DBMS_TYPE_SIZES[],2,FALSE)</f>
        <v>9</v>
      </c>
      <c r="D2366" s="113">
        <f>VLOOKUP(A2366,DBMS_TYPE_SIZES[],3,FALSE)</f>
        <v>4</v>
      </c>
      <c r="E2366" s="114">
        <f>VLOOKUP(A2366,DBMS_TYPE_SIZES[],4,FALSE)</f>
        <v>9</v>
      </c>
      <c r="F2366" t="s">
        <v>214</v>
      </c>
      <c r="G2366" t="s">
        <v>107</v>
      </c>
      <c r="H2366" t="s">
        <v>20</v>
      </c>
      <c r="I2366">
        <v>10</v>
      </c>
      <c r="J2366">
        <v>4</v>
      </c>
    </row>
    <row r="2367" spans="1:10">
      <c r="A2367" s="112" t="str">
        <f>COL_SIZES[[#This Row],[datatype]]&amp;"_"&amp;COL_SIZES[[#This Row],[column_prec]]&amp;"_"&amp;COL_SIZES[[#This Row],[col_len]]</f>
        <v>datetime_23_8</v>
      </c>
      <c r="B236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67" s="113">
        <f>VLOOKUP(A2367,DBMS_TYPE_SIZES[],2,FALSE)</f>
        <v>7</v>
      </c>
      <c r="D2367" s="113">
        <f>VLOOKUP(A2367,DBMS_TYPE_SIZES[],3,FALSE)</f>
        <v>8</v>
      </c>
      <c r="E2367" s="114">
        <f>VLOOKUP(A2367,DBMS_TYPE_SIZES[],4,FALSE)</f>
        <v>10</v>
      </c>
      <c r="F2367" t="s">
        <v>214</v>
      </c>
      <c r="G2367" t="s">
        <v>928</v>
      </c>
      <c r="H2367" t="s">
        <v>22</v>
      </c>
      <c r="I2367">
        <v>23</v>
      </c>
      <c r="J2367">
        <v>8</v>
      </c>
    </row>
    <row r="2368" spans="1:10">
      <c r="A2368" s="112" t="str">
        <f>COL_SIZES[[#This Row],[datatype]]&amp;"_"&amp;COL_SIZES[[#This Row],[column_prec]]&amp;"_"&amp;COL_SIZES[[#This Row],[col_len]]</f>
        <v>int_10_4</v>
      </c>
      <c r="B23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8" s="113">
        <f>VLOOKUP(A2368,DBMS_TYPE_SIZES[],2,FALSE)</f>
        <v>9</v>
      </c>
      <c r="D2368" s="113">
        <f>VLOOKUP(A2368,DBMS_TYPE_SIZES[],3,FALSE)</f>
        <v>4</v>
      </c>
      <c r="E2368" s="114">
        <f>VLOOKUP(A2368,DBMS_TYPE_SIZES[],4,FALSE)</f>
        <v>9</v>
      </c>
      <c r="F2368" t="s">
        <v>214</v>
      </c>
      <c r="G2368" t="s">
        <v>929</v>
      </c>
      <c r="H2368" t="s">
        <v>20</v>
      </c>
      <c r="I2368">
        <v>10</v>
      </c>
      <c r="J2368">
        <v>4</v>
      </c>
    </row>
    <row r="2369" spans="1:10">
      <c r="A2369" s="112" t="str">
        <f>COL_SIZES[[#This Row],[datatype]]&amp;"_"&amp;COL_SIZES[[#This Row],[column_prec]]&amp;"_"&amp;COL_SIZES[[#This Row],[col_len]]</f>
        <v>int_10_4</v>
      </c>
      <c r="B23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69" s="113">
        <f>VLOOKUP(A2369,DBMS_TYPE_SIZES[],2,FALSE)</f>
        <v>9</v>
      </c>
      <c r="D2369" s="113">
        <f>VLOOKUP(A2369,DBMS_TYPE_SIZES[],3,FALSE)</f>
        <v>4</v>
      </c>
      <c r="E2369" s="114">
        <f>VLOOKUP(A2369,DBMS_TYPE_SIZES[],4,FALSE)</f>
        <v>9</v>
      </c>
      <c r="F2369" t="s">
        <v>214</v>
      </c>
      <c r="G2369" t="s">
        <v>224</v>
      </c>
      <c r="H2369" t="s">
        <v>20</v>
      </c>
      <c r="I2369">
        <v>10</v>
      </c>
      <c r="J2369">
        <v>4</v>
      </c>
    </row>
    <row r="2370" spans="1:10">
      <c r="A2370" s="112" t="str">
        <f>COL_SIZES[[#This Row],[datatype]]&amp;"_"&amp;COL_SIZES[[#This Row],[column_prec]]&amp;"_"&amp;COL_SIZES[[#This Row],[col_len]]</f>
        <v>varchar_0_255</v>
      </c>
      <c r="B237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70" s="113">
        <f>VLOOKUP(A2370,DBMS_TYPE_SIZES[],2,FALSE)</f>
        <v>255</v>
      </c>
      <c r="D2370" s="113">
        <f>VLOOKUP(A2370,DBMS_TYPE_SIZES[],3,FALSE)</f>
        <v>255</v>
      </c>
      <c r="E2370" s="114">
        <f>VLOOKUP(A2370,DBMS_TYPE_SIZES[],4,FALSE)</f>
        <v>257</v>
      </c>
      <c r="F2370" t="s">
        <v>214</v>
      </c>
      <c r="G2370" t="s">
        <v>605</v>
      </c>
      <c r="H2370" t="s">
        <v>92</v>
      </c>
      <c r="I2370">
        <v>0</v>
      </c>
      <c r="J2370">
        <v>255</v>
      </c>
    </row>
    <row r="2371" spans="1:10">
      <c r="A2371" s="112" t="str">
        <f>COL_SIZES[[#This Row],[datatype]]&amp;"_"&amp;COL_SIZES[[#This Row],[column_prec]]&amp;"_"&amp;COL_SIZES[[#This Row],[col_len]]</f>
        <v>int_10_4</v>
      </c>
      <c r="B23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1" s="113">
        <f>VLOOKUP(A2371,DBMS_TYPE_SIZES[],2,FALSE)</f>
        <v>9</v>
      </c>
      <c r="D2371" s="113">
        <f>VLOOKUP(A2371,DBMS_TYPE_SIZES[],3,FALSE)</f>
        <v>4</v>
      </c>
      <c r="E2371" s="114">
        <f>VLOOKUP(A2371,DBMS_TYPE_SIZES[],4,FALSE)</f>
        <v>9</v>
      </c>
      <c r="F2371" t="s">
        <v>214</v>
      </c>
      <c r="G2371" t="s">
        <v>978</v>
      </c>
      <c r="H2371" t="s">
        <v>20</v>
      </c>
      <c r="I2371">
        <v>10</v>
      </c>
      <c r="J2371">
        <v>4</v>
      </c>
    </row>
    <row r="2372" spans="1:10">
      <c r="A2372" s="112" t="str">
        <f>COL_SIZES[[#This Row],[datatype]]&amp;"_"&amp;COL_SIZES[[#This Row],[column_prec]]&amp;"_"&amp;COL_SIZES[[#This Row],[col_len]]</f>
        <v>int_10_4</v>
      </c>
      <c r="B23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2" s="113">
        <f>VLOOKUP(A2372,DBMS_TYPE_SIZES[],2,FALSE)</f>
        <v>9</v>
      </c>
      <c r="D2372" s="113">
        <f>VLOOKUP(A2372,DBMS_TYPE_SIZES[],3,FALSE)</f>
        <v>4</v>
      </c>
      <c r="E2372" s="114">
        <f>VLOOKUP(A2372,DBMS_TYPE_SIZES[],4,FALSE)</f>
        <v>9</v>
      </c>
      <c r="F2372" t="s">
        <v>214</v>
      </c>
      <c r="G2372" t="s">
        <v>930</v>
      </c>
      <c r="H2372" t="s">
        <v>20</v>
      </c>
      <c r="I2372">
        <v>10</v>
      </c>
      <c r="J2372">
        <v>4</v>
      </c>
    </row>
    <row r="2373" spans="1:10">
      <c r="A2373" s="112" t="str">
        <f>COL_SIZES[[#This Row],[datatype]]&amp;"_"&amp;COL_SIZES[[#This Row],[column_prec]]&amp;"_"&amp;COL_SIZES[[#This Row],[col_len]]</f>
        <v>int_10_4</v>
      </c>
      <c r="B23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3" s="113">
        <f>VLOOKUP(A2373,DBMS_TYPE_SIZES[],2,FALSE)</f>
        <v>9</v>
      </c>
      <c r="D2373" s="113">
        <f>VLOOKUP(A2373,DBMS_TYPE_SIZES[],3,FALSE)</f>
        <v>4</v>
      </c>
      <c r="E2373" s="114">
        <f>VLOOKUP(A2373,DBMS_TYPE_SIZES[],4,FALSE)</f>
        <v>9</v>
      </c>
      <c r="F2373" t="s">
        <v>214</v>
      </c>
      <c r="G2373" t="s">
        <v>803</v>
      </c>
      <c r="H2373" t="s">
        <v>20</v>
      </c>
      <c r="I2373">
        <v>10</v>
      </c>
      <c r="J2373">
        <v>4</v>
      </c>
    </row>
    <row r="2374" spans="1:10">
      <c r="A2374" s="112" t="str">
        <f>COL_SIZES[[#This Row],[datatype]]&amp;"_"&amp;COL_SIZES[[#This Row],[column_prec]]&amp;"_"&amp;COL_SIZES[[#This Row],[col_len]]</f>
        <v>int_10_4</v>
      </c>
      <c r="B23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4" s="113">
        <f>VLOOKUP(A2374,DBMS_TYPE_SIZES[],2,FALSE)</f>
        <v>9</v>
      </c>
      <c r="D2374" s="113">
        <f>VLOOKUP(A2374,DBMS_TYPE_SIZES[],3,FALSE)</f>
        <v>4</v>
      </c>
      <c r="E2374" s="114">
        <f>VLOOKUP(A2374,DBMS_TYPE_SIZES[],4,FALSE)</f>
        <v>9</v>
      </c>
      <c r="F2374" t="s">
        <v>214</v>
      </c>
      <c r="G2374" t="s">
        <v>804</v>
      </c>
      <c r="H2374" t="s">
        <v>20</v>
      </c>
      <c r="I2374">
        <v>10</v>
      </c>
      <c r="J2374">
        <v>4</v>
      </c>
    </row>
    <row r="2375" spans="1:10">
      <c r="A2375" s="112" t="str">
        <f>COL_SIZES[[#This Row],[datatype]]&amp;"_"&amp;COL_SIZES[[#This Row],[column_prec]]&amp;"_"&amp;COL_SIZES[[#This Row],[col_len]]</f>
        <v>int_10_4</v>
      </c>
      <c r="B23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5" s="113">
        <f>VLOOKUP(A2375,DBMS_TYPE_SIZES[],2,FALSE)</f>
        <v>9</v>
      </c>
      <c r="D2375" s="113">
        <f>VLOOKUP(A2375,DBMS_TYPE_SIZES[],3,FALSE)</f>
        <v>4</v>
      </c>
      <c r="E2375" s="114">
        <f>VLOOKUP(A2375,DBMS_TYPE_SIZES[],4,FALSE)</f>
        <v>9</v>
      </c>
      <c r="F2375" t="s">
        <v>214</v>
      </c>
      <c r="G2375" t="s">
        <v>152</v>
      </c>
      <c r="H2375" t="s">
        <v>20</v>
      </c>
      <c r="I2375">
        <v>10</v>
      </c>
      <c r="J2375">
        <v>4</v>
      </c>
    </row>
    <row r="2376" spans="1:10">
      <c r="A2376" s="112" t="str">
        <f>COL_SIZES[[#This Row],[datatype]]&amp;"_"&amp;COL_SIZES[[#This Row],[column_prec]]&amp;"_"&amp;COL_SIZES[[#This Row],[col_len]]</f>
        <v>varchar_0_255</v>
      </c>
      <c r="B237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76" s="113">
        <f>VLOOKUP(A2376,DBMS_TYPE_SIZES[],2,FALSE)</f>
        <v>255</v>
      </c>
      <c r="D2376" s="113">
        <f>VLOOKUP(A2376,DBMS_TYPE_SIZES[],3,FALSE)</f>
        <v>255</v>
      </c>
      <c r="E2376" s="114">
        <f>VLOOKUP(A2376,DBMS_TYPE_SIZES[],4,FALSE)</f>
        <v>257</v>
      </c>
      <c r="F2376" t="s">
        <v>214</v>
      </c>
      <c r="G2376" t="s">
        <v>805</v>
      </c>
      <c r="H2376" t="s">
        <v>92</v>
      </c>
      <c r="I2376">
        <v>0</v>
      </c>
      <c r="J2376">
        <v>255</v>
      </c>
    </row>
    <row r="2377" spans="1:10">
      <c r="A2377" s="112" t="str">
        <f>COL_SIZES[[#This Row],[datatype]]&amp;"_"&amp;COL_SIZES[[#This Row],[column_prec]]&amp;"_"&amp;COL_SIZES[[#This Row],[col_len]]</f>
        <v>varchar_0_255</v>
      </c>
      <c r="B23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77" s="113">
        <f>VLOOKUP(A2377,DBMS_TYPE_SIZES[],2,FALSE)</f>
        <v>255</v>
      </c>
      <c r="D2377" s="113">
        <f>VLOOKUP(A2377,DBMS_TYPE_SIZES[],3,FALSE)</f>
        <v>255</v>
      </c>
      <c r="E2377" s="114">
        <f>VLOOKUP(A2377,DBMS_TYPE_SIZES[],4,FALSE)</f>
        <v>257</v>
      </c>
      <c r="F2377" t="s">
        <v>214</v>
      </c>
      <c r="G2377" t="s">
        <v>806</v>
      </c>
      <c r="H2377" t="s">
        <v>92</v>
      </c>
      <c r="I2377">
        <v>0</v>
      </c>
      <c r="J2377">
        <v>255</v>
      </c>
    </row>
    <row r="2378" spans="1:10">
      <c r="A2378" s="112" t="str">
        <f>COL_SIZES[[#This Row],[datatype]]&amp;"_"&amp;COL_SIZES[[#This Row],[column_prec]]&amp;"_"&amp;COL_SIZES[[#This Row],[col_len]]</f>
        <v>int_10_4</v>
      </c>
      <c r="B23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78" s="113">
        <f>VLOOKUP(A2378,DBMS_TYPE_SIZES[],2,FALSE)</f>
        <v>9</v>
      </c>
      <c r="D2378" s="113">
        <f>VLOOKUP(A2378,DBMS_TYPE_SIZES[],3,FALSE)</f>
        <v>4</v>
      </c>
      <c r="E2378" s="114">
        <f>VLOOKUP(A2378,DBMS_TYPE_SIZES[],4,FALSE)</f>
        <v>9</v>
      </c>
      <c r="F2378" t="s">
        <v>214</v>
      </c>
      <c r="G2378" t="s">
        <v>807</v>
      </c>
      <c r="H2378" t="s">
        <v>20</v>
      </c>
      <c r="I2378">
        <v>10</v>
      </c>
      <c r="J2378">
        <v>4</v>
      </c>
    </row>
    <row r="2379" spans="1:10">
      <c r="A2379" s="112" t="str">
        <f>COL_SIZES[[#This Row],[datatype]]&amp;"_"&amp;COL_SIZES[[#This Row],[column_prec]]&amp;"_"&amp;COL_SIZES[[#This Row],[col_len]]</f>
        <v>bigint_19_8</v>
      </c>
      <c r="B23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79" s="113">
        <f>VLOOKUP(A2379,DBMS_TYPE_SIZES[],2,FALSE)</f>
        <v>9</v>
      </c>
      <c r="D2379" s="113">
        <f>VLOOKUP(A2379,DBMS_TYPE_SIZES[],3,FALSE)</f>
        <v>8</v>
      </c>
      <c r="E2379" s="114">
        <f>VLOOKUP(A2379,DBMS_TYPE_SIZES[],4,FALSE)</f>
        <v>9</v>
      </c>
      <c r="F2379" t="s">
        <v>214</v>
      </c>
      <c r="G2379" t="s">
        <v>122</v>
      </c>
      <c r="H2379" t="s">
        <v>19</v>
      </c>
      <c r="I2379">
        <v>19</v>
      </c>
      <c r="J2379">
        <v>8</v>
      </c>
    </row>
    <row r="2380" spans="1:10">
      <c r="A2380" s="112" t="str">
        <f>COL_SIZES[[#This Row],[datatype]]&amp;"_"&amp;COL_SIZES[[#This Row],[column_prec]]&amp;"_"&amp;COL_SIZES[[#This Row],[col_len]]</f>
        <v>int_10_4</v>
      </c>
      <c r="B23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0" s="113">
        <f>VLOOKUP(A2380,DBMS_TYPE_SIZES[],2,FALSE)</f>
        <v>9</v>
      </c>
      <c r="D2380" s="113">
        <f>VLOOKUP(A2380,DBMS_TYPE_SIZES[],3,FALSE)</f>
        <v>4</v>
      </c>
      <c r="E2380" s="114">
        <f>VLOOKUP(A2380,DBMS_TYPE_SIZES[],4,FALSE)</f>
        <v>9</v>
      </c>
      <c r="F2380" t="s">
        <v>214</v>
      </c>
      <c r="G2380" t="s">
        <v>123</v>
      </c>
      <c r="H2380" t="s">
        <v>20</v>
      </c>
      <c r="I2380">
        <v>10</v>
      </c>
      <c r="J2380">
        <v>4</v>
      </c>
    </row>
    <row r="2381" spans="1:10">
      <c r="A2381" s="112" t="str">
        <f>COL_SIZES[[#This Row],[datatype]]&amp;"_"&amp;COL_SIZES[[#This Row],[column_prec]]&amp;"_"&amp;COL_SIZES[[#This Row],[col_len]]</f>
        <v>int_10_4</v>
      </c>
      <c r="B23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1" s="113">
        <f>VLOOKUP(A2381,DBMS_TYPE_SIZES[],2,FALSE)</f>
        <v>9</v>
      </c>
      <c r="D2381" s="113">
        <f>VLOOKUP(A2381,DBMS_TYPE_SIZES[],3,FALSE)</f>
        <v>4</v>
      </c>
      <c r="E2381" s="114">
        <f>VLOOKUP(A2381,DBMS_TYPE_SIZES[],4,FALSE)</f>
        <v>9</v>
      </c>
      <c r="F2381" t="s">
        <v>214</v>
      </c>
      <c r="G2381" t="s">
        <v>808</v>
      </c>
      <c r="H2381" t="s">
        <v>20</v>
      </c>
      <c r="I2381">
        <v>10</v>
      </c>
      <c r="J2381">
        <v>4</v>
      </c>
    </row>
    <row r="2382" spans="1:10">
      <c r="A2382" s="112" t="str">
        <f>COL_SIZES[[#This Row],[datatype]]&amp;"_"&amp;COL_SIZES[[#This Row],[column_prec]]&amp;"_"&amp;COL_SIZES[[#This Row],[col_len]]</f>
        <v>datetime_23_8</v>
      </c>
      <c r="B23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82" s="113">
        <f>VLOOKUP(A2382,DBMS_TYPE_SIZES[],2,FALSE)</f>
        <v>7</v>
      </c>
      <c r="D2382" s="113">
        <f>VLOOKUP(A2382,DBMS_TYPE_SIZES[],3,FALSE)</f>
        <v>8</v>
      </c>
      <c r="E2382" s="114">
        <f>VLOOKUP(A2382,DBMS_TYPE_SIZES[],4,FALSE)</f>
        <v>10</v>
      </c>
      <c r="F2382" t="s">
        <v>214</v>
      </c>
      <c r="G2382" t="s">
        <v>809</v>
      </c>
      <c r="H2382" t="s">
        <v>22</v>
      </c>
      <c r="I2382">
        <v>23</v>
      </c>
      <c r="J2382">
        <v>8</v>
      </c>
    </row>
    <row r="2383" spans="1:10">
      <c r="A2383" s="112" t="str">
        <f>COL_SIZES[[#This Row],[datatype]]&amp;"_"&amp;COL_SIZES[[#This Row],[column_prec]]&amp;"_"&amp;COL_SIZES[[#This Row],[col_len]]</f>
        <v>bigint_19_8</v>
      </c>
      <c r="B23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83" s="113">
        <f>VLOOKUP(A2383,DBMS_TYPE_SIZES[],2,FALSE)</f>
        <v>9</v>
      </c>
      <c r="D2383" s="113">
        <f>VLOOKUP(A2383,DBMS_TYPE_SIZES[],3,FALSE)</f>
        <v>8</v>
      </c>
      <c r="E2383" s="114">
        <f>VLOOKUP(A2383,DBMS_TYPE_SIZES[],4,FALSE)</f>
        <v>9</v>
      </c>
      <c r="F2383" t="s">
        <v>214</v>
      </c>
      <c r="G2383" t="s">
        <v>124</v>
      </c>
      <c r="H2383" t="s">
        <v>19</v>
      </c>
      <c r="I2383">
        <v>19</v>
      </c>
      <c r="J2383">
        <v>8</v>
      </c>
    </row>
    <row r="2384" spans="1:10">
      <c r="A2384" s="112" t="str">
        <f>COL_SIZES[[#This Row],[datatype]]&amp;"_"&amp;COL_SIZES[[#This Row],[column_prec]]&amp;"_"&amp;COL_SIZES[[#This Row],[col_len]]</f>
        <v>int_10_4</v>
      </c>
      <c r="B23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4" s="113">
        <f>VLOOKUP(A2384,DBMS_TYPE_SIZES[],2,FALSE)</f>
        <v>9</v>
      </c>
      <c r="D2384" s="113">
        <f>VLOOKUP(A2384,DBMS_TYPE_SIZES[],3,FALSE)</f>
        <v>4</v>
      </c>
      <c r="E2384" s="114">
        <f>VLOOKUP(A2384,DBMS_TYPE_SIZES[],4,FALSE)</f>
        <v>9</v>
      </c>
      <c r="F2384" t="s">
        <v>214</v>
      </c>
      <c r="G2384" t="s">
        <v>102</v>
      </c>
      <c r="H2384" t="s">
        <v>20</v>
      </c>
      <c r="I2384">
        <v>10</v>
      </c>
      <c r="J2384">
        <v>4</v>
      </c>
    </row>
    <row r="2385" spans="1:10">
      <c r="A2385" s="112" t="str">
        <f>COL_SIZES[[#This Row],[datatype]]&amp;"_"&amp;COL_SIZES[[#This Row],[column_prec]]&amp;"_"&amp;COL_SIZES[[#This Row],[col_len]]</f>
        <v>int_10_4</v>
      </c>
      <c r="B23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5" s="113">
        <f>VLOOKUP(A2385,DBMS_TYPE_SIZES[],2,FALSE)</f>
        <v>9</v>
      </c>
      <c r="D2385" s="113">
        <f>VLOOKUP(A2385,DBMS_TYPE_SIZES[],3,FALSE)</f>
        <v>4</v>
      </c>
      <c r="E2385" s="114">
        <f>VLOOKUP(A2385,DBMS_TYPE_SIZES[],4,FALSE)</f>
        <v>9</v>
      </c>
      <c r="F2385" t="s">
        <v>214</v>
      </c>
      <c r="G2385" t="s">
        <v>979</v>
      </c>
      <c r="H2385" t="s">
        <v>20</v>
      </c>
      <c r="I2385">
        <v>10</v>
      </c>
      <c r="J2385">
        <v>4</v>
      </c>
    </row>
    <row r="2386" spans="1:10">
      <c r="A2386" s="112" t="str">
        <f>COL_SIZES[[#This Row],[datatype]]&amp;"_"&amp;COL_SIZES[[#This Row],[column_prec]]&amp;"_"&amp;COL_SIZES[[#This Row],[col_len]]</f>
        <v>int_10_4</v>
      </c>
      <c r="B23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6" s="113">
        <f>VLOOKUP(A2386,DBMS_TYPE_SIZES[],2,FALSE)</f>
        <v>9</v>
      </c>
      <c r="D2386" s="113">
        <f>VLOOKUP(A2386,DBMS_TYPE_SIZES[],3,FALSE)</f>
        <v>4</v>
      </c>
      <c r="E2386" s="114">
        <f>VLOOKUP(A2386,DBMS_TYPE_SIZES[],4,FALSE)</f>
        <v>9</v>
      </c>
      <c r="F2386" t="s">
        <v>214</v>
      </c>
      <c r="G2386" t="s">
        <v>980</v>
      </c>
      <c r="H2386" t="s">
        <v>20</v>
      </c>
      <c r="I2386">
        <v>10</v>
      </c>
      <c r="J2386">
        <v>4</v>
      </c>
    </row>
    <row r="2387" spans="1:10">
      <c r="A2387" s="112" t="str">
        <f>COL_SIZES[[#This Row],[datatype]]&amp;"_"&amp;COL_SIZES[[#This Row],[column_prec]]&amp;"_"&amp;COL_SIZES[[#This Row],[col_len]]</f>
        <v>datetime_23_8</v>
      </c>
      <c r="B238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87" s="113">
        <f>VLOOKUP(A2387,DBMS_TYPE_SIZES[],2,FALSE)</f>
        <v>7</v>
      </c>
      <c r="D2387" s="113">
        <f>VLOOKUP(A2387,DBMS_TYPE_SIZES[],3,FALSE)</f>
        <v>8</v>
      </c>
      <c r="E2387" s="114">
        <f>VLOOKUP(A2387,DBMS_TYPE_SIZES[],4,FALSE)</f>
        <v>10</v>
      </c>
      <c r="F2387" t="s">
        <v>214</v>
      </c>
      <c r="G2387" t="s">
        <v>825</v>
      </c>
      <c r="H2387" t="s">
        <v>22</v>
      </c>
      <c r="I2387">
        <v>23</v>
      </c>
      <c r="J2387">
        <v>8</v>
      </c>
    </row>
    <row r="2388" spans="1:10">
      <c r="A2388" s="112" t="str">
        <f>COL_SIZES[[#This Row],[datatype]]&amp;"_"&amp;COL_SIZES[[#This Row],[column_prec]]&amp;"_"&amp;COL_SIZES[[#This Row],[col_len]]</f>
        <v>int_10_4</v>
      </c>
      <c r="B23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8" s="113">
        <f>VLOOKUP(A2388,DBMS_TYPE_SIZES[],2,FALSE)</f>
        <v>9</v>
      </c>
      <c r="D2388" s="113">
        <f>VLOOKUP(A2388,DBMS_TYPE_SIZES[],3,FALSE)</f>
        <v>4</v>
      </c>
      <c r="E2388" s="114">
        <f>VLOOKUP(A2388,DBMS_TYPE_SIZES[],4,FALSE)</f>
        <v>9</v>
      </c>
      <c r="F2388" t="s">
        <v>214</v>
      </c>
      <c r="G2388" t="s">
        <v>826</v>
      </c>
      <c r="H2388" t="s">
        <v>20</v>
      </c>
      <c r="I2388">
        <v>10</v>
      </c>
      <c r="J2388">
        <v>4</v>
      </c>
    </row>
    <row r="2389" spans="1:10">
      <c r="A2389" s="112" t="str">
        <f>COL_SIZES[[#This Row],[datatype]]&amp;"_"&amp;COL_SIZES[[#This Row],[column_prec]]&amp;"_"&amp;COL_SIZES[[#This Row],[col_len]]</f>
        <v>int_10_4</v>
      </c>
      <c r="B23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89" s="113">
        <f>VLOOKUP(A2389,DBMS_TYPE_SIZES[],2,FALSE)</f>
        <v>9</v>
      </c>
      <c r="D2389" s="113">
        <f>VLOOKUP(A2389,DBMS_TYPE_SIZES[],3,FALSE)</f>
        <v>4</v>
      </c>
      <c r="E2389" s="114">
        <f>VLOOKUP(A2389,DBMS_TYPE_SIZES[],4,FALSE)</f>
        <v>9</v>
      </c>
      <c r="F2389" t="s">
        <v>214</v>
      </c>
      <c r="G2389" t="s">
        <v>827</v>
      </c>
      <c r="H2389" t="s">
        <v>20</v>
      </c>
      <c r="I2389">
        <v>10</v>
      </c>
      <c r="J2389">
        <v>4</v>
      </c>
    </row>
    <row r="2390" spans="1:10">
      <c r="A2390" s="112" t="str">
        <f>COL_SIZES[[#This Row],[datatype]]&amp;"_"&amp;COL_SIZES[[#This Row],[column_prec]]&amp;"_"&amp;COL_SIZES[[#This Row],[col_len]]</f>
        <v>varchar_0_255</v>
      </c>
      <c r="B239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390" s="113">
        <f>VLOOKUP(A2390,DBMS_TYPE_SIZES[],2,FALSE)</f>
        <v>255</v>
      </c>
      <c r="D2390" s="113">
        <f>VLOOKUP(A2390,DBMS_TYPE_SIZES[],3,FALSE)</f>
        <v>255</v>
      </c>
      <c r="E2390" s="114">
        <f>VLOOKUP(A2390,DBMS_TYPE_SIZES[],4,FALSE)</f>
        <v>257</v>
      </c>
      <c r="F2390" t="s">
        <v>214</v>
      </c>
      <c r="G2390" t="s">
        <v>931</v>
      </c>
      <c r="H2390" t="s">
        <v>92</v>
      </c>
      <c r="I2390">
        <v>0</v>
      </c>
      <c r="J2390">
        <v>255</v>
      </c>
    </row>
    <row r="2391" spans="1:10">
      <c r="A2391" s="112" t="str">
        <f>COL_SIZES[[#This Row],[datatype]]&amp;"_"&amp;COL_SIZES[[#This Row],[column_prec]]&amp;"_"&amp;COL_SIZES[[#This Row],[col_len]]</f>
        <v>int_10_4</v>
      </c>
      <c r="B23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1" s="113">
        <f>VLOOKUP(A2391,DBMS_TYPE_SIZES[],2,FALSE)</f>
        <v>9</v>
      </c>
      <c r="D2391" s="113">
        <f>VLOOKUP(A2391,DBMS_TYPE_SIZES[],3,FALSE)</f>
        <v>4</v>
      </c>
      <c r="E2391" s="114">
        <f>VLOOKUP(A2391,DBMS_TYPE_SIZES[],4,FALSE)</f>
        <v>9</v>
      </c>
      <c r="F2391" t="s">
        <v>214</v>
      </c>
      <c r="G2391" t="s">
        <v>981</v>
      </c>
      <c r="H2391" t="s">
        <v>20</v>
      </c>
      <c r="I2391">
        <v>10</v>
      </c>
      <c r="J2391">
        <v>4</v>
      </c>
    </row>
    <row r="2392" spans="1:10">
      <c r="A2392" s="112" t="str">
        <f>COL_SIZES[[#This Row],[datatype]]&amp;"_"&amp;COL_SIZES[[#This Row],[column_prec]]&amp;"_"&amp;COL_SIZES[[#This Row],[col_len]]</f>
        <v>int_10_4</v>
      </c>
      <c r="B23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2" s="113">
        <f>VLOOKUP(A2392,DBMS_TYPE_SIZES[],2,FALSE)</f>
        <v>9</v>
      </c>
      <c r="D2392" s="113">
        <f>VLOOKUP(A2392,DBMS_TYPE_SIZES[],3,FALSE)</f>
        <v>4</v>
      </c>
      <c r="E2392" s="114">
        <f>VLOOKUP(A2392,DBMS_TYPE_SIZES[],4,FALSE)</f>
        <v>9</v>
      </c>
      <c r="F2392" t="s">
        <v>214</v>
      </c>
      <c r="G2392" t="s">
        <v>982</v>
      </c>
      <c r="H2392" t="s">
        <v>20</v>
      </c>
      <c r="I2392">
        <v>10</v>
      </c>
      <c r="J2392">
        <v>4</v>
      </c>
    </row>
    <row r="2393" spans="1:10">
      <c r="A2393" s="112" t="str">
        <f>COL_SIZES[[#This Row],[datatype]]&amp;"_"&amp;COL_SIZES[[#This Row],[column_prec]]&amp;"_"&amp;COL_SIZES[[#This Row],[col_len]]</f>
        <v>int_10_4</v>
      </c>
      <c r="B23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3" s="113">
        <f>VLOOKUP(A2393,DBMS_TYPE_SIZES[],2,FALSE)</f>
        <v>9</v>
      </c>
      <c r="D2393" s="113">
        <f>VLOOKUP(A2393,DBMS_TYPE_SIZES[],3,FALSE)</f>
        <v>4</v>
      </c>
      <c r="E2393" s="114">
        <f>VLOOKUP(A2393,DBMS_TYPE_SIZES[],4,FALSE)</f>
        <v>9</v>
      </c>
      <c r="F2393" t="s">
        <v>214</v>
      </c>
      <c r="G2393" t="s">
        <v>812</v>
      </c>
      <c r="H2393" t="s">
        <v>20</v>
      </c>
      <c r="I2393">
        <v>10</v>
      </c>
      <c r="J2393">
        <v>4</v>
      </c>
    </row>
    <row r="2394" spans="1:10">
      <c r="A2394" s="112" t="str">
        <f>COL_SIZES[[#This Row],[datatype]]&amp;"_"&amp;COL_SIZES[[#This Row],[column_prec]]&amp;"_"&amp;COL_SIZES[[#This Row],[col_len]]</f>
        <v>int_10_4</v>
      </c>
      <c r="B23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4" s="113">
        <f>VLOOKUP(A2394,DBMS_TYPE_SIZES[],2,FALSE)</f>
        <v>9</v>
      </c>
      <c r="D2394" s="113">
        <f>VLOOKUP(A2394,DBMS_TYPE_SIZES[],3,FALSE)</f>
        <v>4</v>
      </c>
      <c r="E2394" s="114">
        <f>VLOOKUP(A2394,DBMS_TYPE_SIZES[],4,FALSE)</f>
        <v>9</v>
      </c>
      <c r="F2394" t="s">
        <v>214</v>
      </c>
      <c r="G2394" t="s">
        <v>217</v>
      </c>
      <c r="H2394" t="s">
        <v>20</v>
      </c>
      <c r="I2394">
        <v>10</v>
      </c>
      <c r="J2394">
        <v>4</v>
      </c>
    </row>
    <row r="2395" spans="1:10">
      <c r="A2395" s="112" t="str">
        <f>COL_SIZES[[#This Row],[datatype]]&amp;"_"&amp;COL_SIZES[[#This Row],[column_prec]]&amp;"_"&amp;COL_SIZES[[#This Row],[col_len]]</f>
        <v>int_10_4</v>
      </c>
      <c r="B23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5" s="113">
        <f>VLOOKUP(A2395,DBMS_TYPE_SIZES[],2,FALSE)</f>
        <v>9</v>
      </c>
      <c r="D2395" s="113">
        <f>VLOOKUP(A2395,DBMS_TYPE_SIZES[],3,FALSE)</f>
        <v>4</v>
      </c>
      <c r="E2395" s="114">
        <f>VLOOKUP(A2395,DBMS_TYPE_SIZES[],4,FALSE)</f>
        <v>9</v>
      </c>
      <c r="F2395" t="s">
        <v>214</v>
      </c>
      <c r="G2395" t="s">
        <v>815</v>
      </c>
      <c r="H2395" t="s">
        <v>20</v>
      </c>
      <c r="I2395">
        <v>10</v>
      </c>
      <c r="J2395">
        <v>4</v>
      </c>
    </row>
    <row r="2396" spans="1:10">
      <c r="A2396" s="112" t="str">
        <f>COL_SIZES[[#This Row],[datatype]]&amp;"_"&amp;COL_SIZES[[#This Row],[column_prec]]&amp;"_"&amp;COL_SIZES[[#This Row],[col_len]]</f>
        <v>int_10_4</v>
      </c>
      <c r="B23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6" s="113">
        <f>VLOOKUP(A2396,DBMS_TYPE_SIZES[],2,FALSE)</f>
        <v>9</v>
      </c>
      <c r="D2396" s="113">
        <f>VLOOKUP(A2396,DBMS_TYPE_SIZES[],3,FALSE)</f>
        <v>4</v>
      </c>
      <c r="E2396" s="114">
        <f>VLOOKUP(A2396,DBMS_TYPE_SIZES[],4,FALSE)</f>
        <v>9</v>
      </c>
      <c r="F2396" t="s">
        <v>214</v>
      </c>
      <c r="G2396" t="s">
        <v>164</v>
      </c>
      <c r="H2396" t="s">
        <v>20</v>
      </c>
      <c r="I2396">
        <v>10</v>
      </c>
      <c r="J2396">
        <v>4</v>
      </c>
    </row>
    <row r="2397" spans="1:10">
      <c r="A2397" s="112" t="str">
        <f>COL_SIZES[[#This Row],[datatype]]&amp;"_"&amp;COL_SIZES[[#This Row],[column_prec]]&amp;"_"&amp;COL_SIZES[[#This Row],[col_len]]</f>
        <v>int_10_4</v>
      </c>
      <c r="B23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7" s="113">
        <f>VLOOKUP(A2397,DBMS_TYPE_SIZES[],2,FALSE)</f>
        <v>9</v>
      </c>
      <c r="D2397" s="113">
        <f>VLOOKUP(A2397,DBMS_TYPE_SIZES[],3,FALSE)</f>
        <v>4</v>
      </c>
      <c r="E2397" s="114">
        <f>VLOOKUP(A2397,DBMS_TYPE_SIZES[],4,FALSE)</f>
        <v>9</v>
      </c>
      <c r="F2397" t="s">
        <v>983</v>
      </c>
      <c r="G2397" t="s">
        <v>156</v>
      </c>
      <c r="H2397" t="s">
        <v>20</v>
      </c>
      <c r="I2397">
        <v>10</v>
      </c>
      <c r="J2397">
        <v>4</v>
      </c>
    </row>
    <row r="2398" spans="1:10">
      <c r="A2398" s="112" t="str">
        <f>COL_SIZES[[#This Row],[datatype]]&amp;"_"&amp;COL_SIZES[[#This Row],[column_prec]]&amp;"_"&amp;COL_SIZES[[#This Row],[col_len]]</f>
        <v>datetime_23_8</v>
      </c>
      <c r="B23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398" s="113">
        <f>VLOOKUP(A2398,DBMS_TYPE_SIZES[],2,FALSE)</f>
        <v>7</v>
      </c>
      <c r="D2398" s="113">
        <f>VLOOKUP(A2398,DBMS_TYPE_SIZES[],3,FALSE)</f>
        <v>8</v>
      </c>
      <c r="E2398" s="114">
        <f>VLOOKUP(A2398,DBMS_TYPE_SIZES[],4,FALSE)</f>
        <v>10</v>
      </c>
      <c r="F2398" t="s">
        <v>983</v>
      </c>
      <c r="G2398" t="s">
        <v>679</v>
      </c>
      <c r="H2398" t="s">
        <v>22</v>
      </c>
      <c r="I2398">
        <v>23</v>
      </c>
      <c r="J2398">
        <v>8</v>
      </c>
    </row>
    <row r="2399" spans="1:10">
      <c r="A2399" s="112" t="str">
        <f>COL_SIZES[[#This Row],[datatype]]&amp;"_"&amp;COL_SIZES[[#This Row],[column_prec]]&amp;"_"&amp;COL_SIZES[[#This Row],[col_len]]</f>
        <v>int_10_4</v>
      </c>
      <c r="B23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399" s="113">
        <f>VLOOKUP(A2399,DBMS_TYPE_SIZES[],2,FALSE)</f>
        <v>9</v>
      </c>
      <c r="D2399" s="113">
        <f>VLOOKUP(A2399,DBMS_TYPE_SIZES[],3,FALSE)</f>
        <v>4</v>
      </c>
      <c r="E2399" s="114">
        <f>VLOOKUP(A2399,DBMS_TYPE_SIZES[],4,FALSE)</f>
        <v>9</v>
      </c>
      <c r="F2399" t="s">
        <v>983</v>
      </c>
      <c r="G2399" t="s">
        <v>802</v>
      </c>
      <c r="H2399" t="s">
        <v>20</v>
      </c>
      <c r="I2399">
        <v>10</v>
      </c>
      <c r="J2399">
        <v>4</v>
      </c>
    </row>
    <row r="2400" spans="1:10">
      <c r="A2400" s="112" t="str">
        <f>COL_SIZES[[#This Row],[datatype]]&amp;"_"&amp;COL_SIZES[[#This Row],[column_prec]]&amp;"_"&amp;COL_SIZES[[#This Row],[col_len]]</f>
        <v>int_10_4</v>
      </c>
      <c r="B24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0" s="113">
        <f>VLOOKUP(A2400,DBMS_TYPE_SIZES[],2,FALSE)</f>
        <v>9</v>
      </c>
      <c r="D2400" s="113">
        <f>VLOOKUP(A2400,DBMS_TYPE_SIZES[],3,FALSE)</f>
        <v>4</v>
      </c>
      <c r="E2400" s="114">
        <f>VLOOKUP(A2400,DBMS_TYPE_SIZES[],4,FALSE)</f>
        <v>9</v>
      </c>
      <c r="F2400" t="s">
        <v>983</v>
      </c>
      <c r="G2400" t="s">
        <v>154</v>
      </c>
      <c r="H2400" t="s">
        <v>20</v>
      </c>
      <c r="I2400">
        <v>10</v>
      </c>
      <c r="J2400">
        <v>4</v>
      </c>
    </row>
    <row r="2401" spans="1:10">
      <c r="A2401" s="112" t="str">
        <f>COL_SIZES[[#This Row],[datatype]]&amp;"_"&amp;COL_SIZES[[#This Row],[column_prec]]&amp;"_"&amp;COL_SIZES[[#This Row],[col_len]]</f>
        <v>int_10_4</v>
      </c>
      <c r="B24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1" s="113">
        <f>VLOOKUP(A2401,DBMS_TYPE_SIZES[],2,FALSE)</f>
        <v>9</v>
      </c>
      <c r="D2401" s="113">
        <f>VLOOKUP(A2401,DBMS_TYPE_SIZES[],3,FALSE)</f>
        <v>4</v>
      </c>
      <c r="E2401" s="114">
        <f>VLOOKUP(A2401,DBMS_TYPE_SIZES[],4,FALSE)</f>
        <v>9</v>
      </c>
      <c r="F2401" t="s">
        <v>983</v>
      </c>
      <c r="G2401" t="s">
        <v>89</v>
      </c>
      <c r="H2401" t="s">
        <v>20</v>
      </c>
      <c r="I2401">
        <v>10</v>
      </c>
      <c r="J2401">
        <v>4</v>
      </c>
    </row>
    <row r="2402" spans="1:10">
      <c r="A2402" s="112" t="str">
        <f>COL_SIZES[[#This Row],[datatype]]&amp;"_"&amp;COL_SIZES[[#This Row],[column_prec]]&amp;"_"&amp;COL_SIZES[[#This Row],[col_len]]</f>
        <v>datetime_23_8</v>
      </c>
      <c r="B24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02" s="113">
        <f>VLOOKUP(A2402,DBMS_TYPE_SIZES[],2,FALSE)</f>
        <v>7</v>
      </c>
      <c r="D2402" s="113">
        <f>VLOOKUP(A2402,DBMS_TYPE_SIZES[],3,FALSE)</f>
        <v>8</v>
      </c>
      <c r="E2402" s="114">
        <f>VLOOKUP(A2402,DBMS_TYPE_SIZES[],4,FALSE)</f>
        <v>10</v>
      </c>
      <c r="F2402" t="s">
        <v>983</v>
      </c>
      <c r="G2402" t="s">
        <v>928</v>
      </c>
      <c r="H2402" t="s">
        <v>22</v>
      </c>
      <c r="I2402">
        <v>23</v>
      </c>
      <c r="J2402">
        <v>8</v>
      </c>
    </row>
    <row r="2403" spans="1:10">
      <c r="A2403" s="112" t="str">
        <f>COL_SIZES[[#This Row],[datatype]]&amp;"_"&amp;COL_SIZES[[#This Row],[column_prec]]&amp;"_"&amp;COL_SIZES[[#This Row],[col_len]]</f>
        <v>int_10_4</v>
      </c>
      <c r="B24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3" s="113">
        <f>VLOOKUP(A2403,DBMS_TYPE_SIZES[],2,FALSE)</f>
        <v>9</v>
      </c>
      <c r="D2403" s="113">
        <f>VLOOKUP(A2403,DBMS_TYPE_SIZES[],3,FALSE)</f>
        <v>4</v>
      </c>
      <c r="E2403" s="114">
        <f>VLOOKUP(A2403,DBMS_TYPE_SIZES[],4,FALSE)</f>
        <v>9</v>
      </c>
      <c r="F2403" t="s">
        <v>983</v>
      </c>
      <c r="G2403" t="s">
        <v>929</v>
      </c>
      <c r="H2403" t="s">
        <v>20</v>
      </c>
      <c r="I2403">
        <v>10</v>
      </c>
      <c r="J2403">
        <v>4</v>
      </c>
    </row>
    <row r="2404" spans="1:10">
      <c r="A2404" s="112" t="str">
        <f>COL_SIZES[[#This Row],[datatype]]&amp;"_"&amp;COL_SIZES[[#This Row],[column_prec]]&amp;"_"&amp;COL_SIZES[[#This Row],[col_len]]</f>
        <v>int_10_4</v>
      </c>
      <c r="B24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4" s="113">
        <f>VLOOKUP(A2404,DBMS_TYPE_SIZES[],2,FALSE)</f>
        <v>9</v>
      </c>
      <c r="D2404" s="113">
        <f>VLOOKUP(A2404,DBMS_TYPE_SIZES[],3,FALSE)</f>
        <v>4</v>
      </c>
      <c r="E2404" s="114">
        <f>VLOOKUP(A2404,DBMS_TYPE_SIZES[],4,FALSE)</f>
        <v>9</v>
      </c>
      <c r="F2404" t="s">
        <v>983</v>
      </c>
      <c r="G2404" t="s">
        <v>224</v>
      </c>
      <c r="H2404" t="s">
        <v>20</v>
      </c>
      <c r="I2404">
        <v>10</v>
      </c>
      <c r="J2404">
        <v>4</v>
      </c>
    </row>
    <row r="2405" spans="1:10">
      <c r="A2405" s="112" t="str">
        <f>COL_SIZES[[#This Row],[datatype]]&amp;"_"&amp;COL_SIZES[[#This Row],[column_prec]]&amp;"_"&amp;COL_SIZES[[#This Row],[col_len]]</f>
        <v>varchar_0_255</v>
      </c>
      <c r="B24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05" s="113">
        <f>VLOOKUP(A2405,DBMS_TYPE_SIZES[],2,FALSE)</f>
        <v>255</v>
      </c>
      <c r="D2405" s="113">
        <f>VLOOKUP(A2405,DBMS_TYPE_SIZES[],3,FALSE)</f>
        <v>255</v>
      </c>
      <c r="E2405" s="114">
        <f>VLOOKUP(A2405,DBMS_TYPE_SIZES[],4,FALSE)</f>
        <v>257</v>
      </c>
      <c r="F2405" t="s">
        <v>983</v>
      </c>
      <c r="G2405" t="s">
        <v>605</v>
      </c>
      <c r="H2405" t="s">
        <v>92</v>
      </c>
      <c r="I2405">
        <v>0</v>
      </c>
      <c r="J2405">
        <v>255</v>
      </c>
    </row>
    <row r="2406" spans="1:10">
      <c r="A2406" s="112" t="str">
        <f>COL_SIZES[[#This Row],[datatype]]&amp;"_"&amp;COL_SIZES[[#This Row],[column_prec]]&amp;"_"&amp;COL_SIZES[[#This Row],[col_len]]</f>
        <v>int_10_4</v>
      </c>
      <c r="B24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6" s="113">
        <f>VLOOKUP(A2406,DBMS_TYPE_SIZES[],2,FALSE)</f>
        <v>9</v>
      </c>
      <c r="D2406" s="113">
        <f>VLOOKUP(A2406,DBMS_TYPE_SIZES[],3,FALSE)</f>
        <v>4</v>
      </c>
      <c r="E2406" s="114">
        <f>VLOOKUP(A2406,DBMS_TYPE_SIZES[],4,FALSE)</f>
        <v>9</v>
      </c>
      <c r="F2406" t="s">
        <v>983</v>
      </c>
      <c r="G2406" t="s">
        <v>930</v>
      </c>
      <c r="H2406" t="s">
        <v>20</v>
      </c>
      <c r="I2406">
        <v>10</v>
      </c>
      <c r="J2406">
        <v>4</v>
      </c>
    </row>
    <row r="2407" spans="1:10">
      <c r="A2407" s="112" t="str">
        <f>COL_SIZES[[#This Row],[datatype]]&amp;"_"&amp;COL_SIZES[[#This Row],[column_prec]]&amp;"_"&amp;COL_SIZES[[#This Row],[col_len]]</f>
        <v>int_10_4</v>
      </c>
      <c r="B24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7" s="113">
        <f>VLOOKUP(A2407,DBMS_TYPE_SIZES[],2,FALSE)</f>
        <v>9</v>
      </c>
      <c r="D2407" s="113">
        <f>VLOOKUP(A2407,DBMS_TYPE_SIZES[],3,FALSE)</f>
        <v>4</v>
      </c>
      <c r="E2407" s="114">
        <f>VLOOKUP(A2407,DBMS_TYPE_SIZES[],4,FALSE)</f>
        <v>9</v>
      </c>
      <c r="F2407" t="s">
        <v>983</v>
      </c>
      <c r="G2407" t="s">
        <v>803</v>
      </c>
      <c r="H2407" t="s">
        <v>20</v>
      </c>
      <c r="I2407">
        <v>10</v>
      </c>
      <c r="J2407">
        <v>4</v>
      </c>
    </row>
    <row r="2408" spans="1:10">
      <c r="A2408" s="112" t="str">
        <f>COL_SIZES[[#This Row],[datatype]]&amp;"_"&amp;COL_SIZES[[#This Row],[column_prec]]&amp;"_"&amp;COL_SIZES[[#This Row],[col_len]]</f>
        <v>int_10_4</v>
      </c>
      <c r="B24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8" s="113">
        <f>VLOOKUP(A2408,DBMS_TYPE_SIZES[],2,FALSE)</f>
        <v>9</v>
      </c>
      <c r="D2408" s="113">
        <f>VLOOKUP(A2408,DBMS_TYPE_SIZES[],3,FALSE)</f>
        <v>4</v>
      </c>
      <c r="E2408" s="114">
        <f>VLOOKUP(A2408,DBMS_TYPE_SIZES[],4,FALSE)</f>
        <v>9</v>
      </c>
      <c r="F2408" t="s">
        <v>983</v>
      </c>
      <c r="G2408" t="s">
        <v>804</v>
      </c>
      <c r="H2408" t="s">
        <v>20</v>
      </c>
      <c r="I2408">
        <v>10</v>
      </c>
      <c r="J2408">
        <v>4</v>
      </c>
    </row>
    <row r="2409" spans="1:10">
      <c r="A2409" s="112" t="str">
        <f>COL_SIZES[[#This Row],[datatype]]&amp;"_"&amp;COL_SIZES[[#This Row],[column_prec]]&amp;"_"&amp;COL_SIZES[[#This Row],[col_len]]</f>
        <v>int_10_4</v>
      </c>
      <c r="B24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09" s="113">
        <f>VLOOKUP(A2409,DBMS_TYPE_SIZES[],2,FALSE)</f>
        <v>9</v>
      </c>
      <c r="D2409" s="113">
        <f>VLOOKUP(A2409,DBMS_TYPE_SIZES[],3,FALSE)</f>
        <v>4</v>
      </c>
      <c r="E2409" s="114">
        <f>VLOOKUP(A2409,DBMS_TYPE_SIZES[],4,FALSE)</f>
        <v>9</v>
      </c>
      <c r="F2409" t="s">
        <v>983</v>
      </c>
      <c r="G2409" t="s">
        <v>152</v>
      </c>
      <c r="H2409" t="s">
        <v>20</v>
      </c>
      <c r="I2409">
        <v>10</v>
      </c>
      <c r="J2409">
        <v>4</v>
      </c>
    </row>
    <row r="2410" spans="1:10">
      <c r="A2410" s="112" t="str">
        <f>COL_SIZES[[#This Row],[datatype]]&amp;"_"&amp;COL_SIZES[[#This Row],[column_prec]]&amp;"_"&amp;COL_SIZES[[#This Row],[col_len]]</f>
        <v>varchar_0_255</v>
      </c>
      <c r="B241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10" s="113">
        <f>VLOOKUP(A2410,DBMS_TYPE_SIZES[],2,FALSE)</f>
        <v>255</v>
      </c>
      <c r="D2410" s="113">
        <f>VLOOKUP(A2410,DBMS_TYPE_SIZES[],3,FALSE)</f>
        <v>255</v>
      </c>
      <c r="E2410" s="114">
        <f>VLOOKUP(A2410,DBMS_TYPE_SIZES[],4,FALSE)</f>
        <v>257</v>
      </c>
      <c r="F2410" t="s">
        <v>983</v>
      </c>
      <c r="G2410" t="s">
        <v>805</v>
      </c>
      <c r="H2410" t="s">
        <v>92</v>
      </c>
      <c r="I2410">
        <v>0</v>
      </c>
      <c r="J2410">
        <v>255</v>
      </c>
    </row>
    <row r="2411" spans="1:10">
      <c r="A2411" s="112" t="str">
        <f>COL_SIZES[[#This Row],[datatype]]&amp;"_"&amp;COL_SIZES[[#This Row],[column_prec]]&amp;"_"&amp;COL_SIZES[[#This Row],[col_len]]</f>
        <v>varchar_0_255</v>
      </c>
      <c r="B24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11" s="113">
        <f>VLOOKUP(A2411,DBMS_TYPE_SIZES[],2,FALSE)</f>
        <v>255</v>
      </c>
      <c r="D2411" s="113">
        <f>VLOOKUP(A2411,DBMS_TYPE_SIZES[],3,FALSE)</f>
        <v>255</v>
      </c>
      <c r="E2411" s="114">
        <f>VLOOKUP(A2411,DBMS_TYPE_SIZES[],4,FALSE)</f>
        <v>257</v>
      </c>
      <c r="F2411" t="s">
        <v>983</v>
      </c>
      <c r="G2411" t="s">
        <v>806</v>
      </c>
      <c r="H2411" t="s">
        <v>92</v>
      </c>
      <c r="I2411">
        <v>0</v>
      </c>
      <c r="J2411">
        <v>255</v>
      </c>
    </row>
    <row r="2412" spans="1:10">
      <c r="A2412" s="112" t="str">
        <f>COL_SIZES[[#This Row],[datatype]]&amp;"_"&amp;COL_SIZES[[#This Row],[column_prec]]&amp;"_"&amp;COL_SIZES[[#This Row],[col_len]]</f>
        <v>int_10_4</v>
      </c>
      <c r="B24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12" s="113">
        <f>VLOOKUP(A2412,DBMS_TYPE_SIZES[],2,FALSE)</f>
        <v>9</v>
      </c>
      <c r="D2412" s="113">
        <f>VLOOKUP(A2412,DBMS_TYPE_SIZES[],3,FALSE)</f>
        <v>4</v>
      </c>
      <c r="E2412" s="114">
        <f>VLOOKUP(A2412,DBMS_TYPE_SIZES[],4,FALSE)</f>
        <v>9</v>
      </c>
      <c r="F2412" t="s">
        <v>983</v>
      </c>
      <c r="G2412" t="s">
        <v>807</v>
      </c>
      <c r="H2412" t="s">
        <v>20</v>
      </c>
      <c r="I2412">
        <v>10</v>
      </c>
      <c r="J2412">
        <v>4</v>
      </c>
    </row>
    <row r="2413" spans="1:10">
      <c r="A2413" s="112" t="str">
        <f>COL_SIZES[[#This Row],[datatype]]&amp;"_"&amp;COL_SIZES[[#This Row],[column_prec]]&amp;"_"&amp;COL_SIZES[[#This Row],[col_len]]</f>
        <v>bigint_19_8</v>
      </c>
      <c r="B24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13" s="113">
        <f>VLOOKUP(A2413,DBMS_TYPE_SIZES[],2,FALSE)</f>
        <v>9</v>
      </c>
      <c r="D2413" s="113">
        <f>VLOOKUP(A2413,DBMS_TYPE_SIZES[],3,FALSE)</f>
        <v>8</v>
      </c>
      <c r="E2413" s="114">
        <f>VLOOKUP(A2413,DBMS_TYPE_SIZES[],4,FALSE)</f>
        <v>9</v>
      </c>
      <c r="F2413" t="s">
        <v>983</v>
      </c>
      <c r="G2413" t="s">
        <v>122</v>
      </c>
      <c r="H2413" t="s">
        <v>19</v>
      </c>
      <c r="I2413">
        <v>19</v>
      </c>
      <c r="J2413">
        <v>8</v>
      </c>
    </row>
    <row r="2414" spans="1:10">
      <c r="A2414" s="112" t="str">
        <f>COL_SIZES[[#This Row],[datatype]]&amp;"_"&amp;COL_SIZES[[#This Row],[column_prec]]&amp;"_"&amp;COL_SIZES[[#This Row],[col_len]]</f>
        <v>int_10_4</v>
      </c>
      <c r="B24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14" s="113">
        <f>VLOOKUP(A2414,DBMS_TYPE_SIZES[],2,FALSE)</f>
        <v>9</v>
      </c>
      <c r="D2414" s="113">
        <f>VLOOKUP(A2414,DBMS_TYPE_SIZES[],3,FALSE)</f>
        <v>4</v>
      </c>
      <c r="E2414" s="114">
        <f>VLOOKUP(A2414,DBMS_TYPE_SIZES[],4,FALSE)</f>
        <v>9</v>
      </c>
      <c r="F2414" t="s">
        <v>983</v>
      </c>
      <c r="G2414" t="s">
        <v>123</v>
      </c>
      <c r="H2414" t="s">
        <v>20</v>
      </c>
      <c r="I2414">
        <v>10</v>
      </c>
      <c r="J2414">
        <v>4</v>
      </c>
    </row>
    <row r="2415" spans="1:10">
      <c r="A2415" s="112" t="str">
        <f>COL_SIZES[[#This Row],[datatype]]&amp;"_"&amp;COL_SIZES[[#This Row],[column_prec]]&amp;"_"&amp;COL_SIZES[[#This Row],[col_len]]</f>
        <v>int_10_4</v>
      </c>
      <c r="B24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15" s="113">
        <f>VLOOKUP(A2415,DBMS_TYPE_SIZES[],2,FALSE)</f>
        <v>9</v>
      </c>
      <c r="D2415" s="113">
        <f>VLOOKUP(A2415,DBMS_TYPE_SIZES[],3,FALSE)</f>
        <v>4</v>
      </c>
      <c r="E2415" s="114">
        <f>VLOOKUP(A2415,DBMS_TYPE_SIZES[],4,FALSE)</f>
        <v>9</v>
      </c>
      <c r="F2415" t="s">
        <v>983</v>
      </c>
      <c r="G2415" t="s">
        <v>808</v>
      </c>
      <c r="H2415" t="s">
        <v>20</v>
      </c>
      <c r="I2415">
        <v>10</v>
      </c>
      <c r="J2415">
        <v>4</v>
      </c>
    </row>
    <row r="2416" spans="1:10">
      <c r="A2416" s="112" t="str">
        <f>COL_SIZES[[#This Row],[datatype]]&amp;"_"&amp;COL_SIZES[[#This Row],[column_prec]]&amp;"_"&amp;COL_SIZES[[#This Row],[col_len]]</f>
        <v>datetime_23_8</v>
      </c>
      <c r="B24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16" s="113">
        <f>VLOOKUP(A2416,DBMS_TYPE_SIZES[],2,FALSE)</f>
        <v>7</v>
      </c>
      <c r="D2416" s="113">
        <f>VLOOKUP(A2416,DBMS_TYPE_SIZES[],3,FALSE)</f>
        <v>8</v>
      </c>
      <c r="E2416" s="114">
        <f>VLOOKUP(A2416,DBMS_TYPE_SIZES[],4,FALSE)</f>
        <v>10</v>
      </c>
      <c r="F2416" t="s">
        <v>983</v>
      </c>
      <c r="G2416" t="s">
        <v>809</v>
      </c>
      <c r="H2416" t="s">
        <v>22</v>
      </c>
      <c r="I2416">
        <v>23</v>
      </c>
      <c r="J2416">
        <v>8</v>
      </c>
    </row>
    <row r="2417" spans="1:10">
      <c r="A2417" s="112" t="str">
        <f>COL_SIZES[[#This Row],[datatype]]&amp;"_"&amp;COL_SIZES[[#This Row],[column_prec]]&amp;"_"&amp;COL_SIZES[[#This Row],[col_len]]</f>
        <v>bigint_19_8</v>
      </c>
      <c r="B24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17" s="113">
        <f>VLOOKUP(A2417,DBMS_TYPE_SIZES[],2,FALSE)</f>
        <v>9</v>
      </c>
      <c r="D2417" s="113">
        <f>VLOOKUP(A2417,DBMS_TYPE_SIZES[],3,FALSE)</f>
        <v>8</v>
      </c>
      <c r="E2417" s="114">
        <f>VLOOKUP(A2417,DBMS_TYPE_SIZES[],4,FALSE)</f>
        <v>9</v>
      </c>
      <c r="F2417" t="s">
        <v>983</v>
      </c>
      <c r="G2417" t="s">
        <v>124</v>
      </c>
      <c r="H2417" t="s">
        <v>19</v>
      </c>
      <c r="I2417">
        <v>19</v>
      </c>
      <c r="J2417">
        <v>8</v>
      </c>
    </row>
    <row r="2418" spans="1:10">
      <c r="A2418" s="112" t="str">
        <f>COL_SIZES[[#This Row],[datatype]]&amp;"_"&amp;COL_SIZES[[#This Row],[column_prec]]&amp;"_"&amp;COL_SIZES[[#This Row],[col_len]]</f>
        <v>int_10_4</v>
      </c>
      <c r="B24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18" s="113">
        <f>VLOOKUP(A2418,DBMS_TYPE_SIZES[],2,FALSE)</f>
        <v>9</v>
      </c>
      <c r="D2418" s="113">
        <f>VLOOKUP(A2418,DBMS_TYPE_SIZES[],3,FALSE)</f>
        <v>4</v>
      </c>
      <c r="E2418" s="114">
        <f>VLOOKUP(A2418,DBMS_TYPE_SIZES[],4,FALSE)</f>
        <v>9</v>
      </c>
      <c r="F2418" t="s">
        <v>983</v>
      </c>
      <c r="G2418" t="s">
        <v>102</v>
      </c>
      <c r="H2418" t="s">
        <v>20</v>
      </c>
      <c r="I2418">
        <v>10</v>
      </c>
      <c r="J2418">
        <v>4</v>
      </c>
    </row>
    <row r="2419" spans="1:10">
      <c r="A2419" s="112" t="str">
        <f>COL_SIZES[[#This Row],[datatype]]&amp;"_"&amp;COL_SIZES[[#This Row],[column_prec]]&amp;"_"&amp;COL_SIZES[[#This Row],[col_len]]</f>
        <v>datetime_23_8</v>
      </c>
      <c r="B241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19" s="113">
        <f>VLOOKUP(A2419,DBMS_TYPE_SIZES[],2,FALSE)</f>
        <v>7</v>
      </c>
      <c r="D2419" s="113">
        <f>VLOOKUP(A2419,DBMS_TYPE_SIZES[],3,FALSE)</f>
        <v>8</v>
      </c>
      <c r="E2419" s="114">
        <f>VLOOKUP(A2419,DBMS_TYPE_SIZES[],4,FALSE)</f>
        <v>10</v>
      </c>
      <c r="F2419" t="s">
        <v>983</v>
      </c>
      <c r="G2419" t="s">
        <v>825</v>
      </c>
      <c r="H2419" t="s">
        <v>22</v>
      </c>
      <c r="I2419">
        <v>23</v>
      </c>
      <c r="J2419">
        <v>8</v>
      </c>
    </row>
    <row r="2420" spans="1:10">
      <c r="A2420" s="112" t="str">
        <f>COL_SIZES[[#This Row],[datatype]]&amp;"_"&amp;COL_SIZES[[#This Row],[column_prec]]&amp;"_"&amp;COL_SIZES[[#This Row],[col_len]]</f>
        <v>int_10_4</v>
      </c>
      <c r="B24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0" s="113">
        <f>VLOOKUP(A2420,DBMS_TYPE_SIZES[],2,FALSE)</f>
        <v>9</v>
      </c>
      <c r="D2420" s="113">
        <f>VLOOKUP(A2420,DBMS_TYPE_SIZES[],3,FALSE)</f>
        <v>4</v>
      </c>
      <c r="E2420" s="114">
        <f>VLOOKUP(A2420,DBMS_TYPE_SIZES[],4,FALSE)</f>
        <v>9</v>
      </c>
      <c r="F2420" t="s">
        <v>983</v>
      </c>
      <c r="G2420" t="s">
        <v>826</v>
      </c>
      <c r="H2420" t="s">
        <v>20</v>
      </c>
      <c r="I2420">
        <v>10</v>
      </c>
      <c r="J2420">
        <v>4</v>
      </c>
    </row>
    <row r="2421" spans="1:10">
      <c r="A2421" s="112" t="str">
        <f>COL_SIZES[[#This Row],[datatype]]&amp;"_"&amp;COL_SIZES[[#This Row],[column_prec]]&amp;"_"&amp;COL_SIZES[[#This Row],[col_len]]</f>
        <v>int_10_4</v>
      </c>
      <c r="B24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1" s="113">
        <f>VLOOKUP(A2421,DBMS_TYPE_SIZES[],2,FALSE)</f>
        <v>9</v>
      </c>
      <c r="D2421" s="113">
        <f>VLOOKUP(A2421,DBMS_TYPE_SIZES[],3,FALSE)</f>
        <v>4</v>
      </c>
      <c r="E2421" s="114">
        <f>VLOOKUP(A2421,DBMS_TYPE_SIZES[],4,FALSE)</f>
        <v>9</v>
      </c>
      <c r="F2421" t="s">
        <v>983</v>
      </c>
      <c r="G2421" t="s">
        <v>827</v>
      </c>
      <c r="H2421" t="s">
        <v>20</v>
      </c>
      <c r="I2421">
        <v>10</v>
      </c>
      <c r="J2421">
        <v>4</v>
      </c>
    </row>
    <row r="2422" spans="1:10">
      <c r="A2422" s="112" t="str">
        <f>COL_SIZES[[#This Row],[datatype]]&amp;"_"&amp;COL_SIZES[[#This Row],[column_prec]]&amp;"_"&amp;COL_SIZES[[#This Row],[col_len]]</f>
        <v>varchar_0_255</v>
      </c>
      <c r="B242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22" s="113">
        <f>VLOOKUP(A2422,DBMS_TYPE_SIZES[],2,FALSE)</f>
        <v>255</v>
      </c>
      <c r="D2422" s="113">
        <f>VLOOKUP(A2422,DBMS_TYPE_SIZES[],3,FALSE)</f>
        <v>255</v>
      </c>
      <c r="E2422" s="114">
        <f>VLOOKUP(A2422,DBMS_TYPE_SIZES[],4,FALSE)</f>
        <v>257</v>
      </c>
      <c r="F2422" t="s">
        <v>983</v>
      </c>
      <c r="G2422" t="s">
        <v>931</v>
      </c>
      <c r="H2422" t="s">
        <v>92</v>
      </c>
      <c r="I2422">
        <v>0</v>
      </c>
      <c r="J2422">
        <v>255</v>
      </c>
    </row>
    <row r="2423" spans="1:10">
      <c r="A2423" s="112" t="str">
        <f>COL_SIZES[[#This Row],[datatype]]&amp;"_"&amp;COL_SIZES[[#This Row],[column_prec]]&amp;"_"&amp;COL_SIZES[[#This Row],[col_len]]</f>
        <v>int_10_4</v>
      </c>
      <c r="B24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3" s="113">
        <f>VLOOKUP(A2423,DBMS_TYPE_SIZES[],2,FALSE)</f>
        <v>9</v>
      </c>
      <c r="D2423" s="113">
        <f>VLOOKUP(A2423,DBMS_TYPE_SIZES[],3,FALSE)</f>
        <v>4</v>
      </c>
      <c r="E2423" s="114">
        <f>VLOOKUP(A2423,DBMS_TYPE_SIZES[],4,FALSE)</f>
        <v>9</v>
      </c>
      <c r="F2423" t="s">
        <v>983</v>
      </c>
      <c r="G2423" t="s">
        <v>984</v>
      </c>
      <c r="H2423" t="s">
        <v>20</v>
      </c>
      <c r="I2423">
        <v>10</v>
      </c>
      <c r="J2423">
        <v>4</v>
      </c>
    </row>
    <row r="2424" spans="1:10">
      <c r="A2424" s="112" t="str">
        <f>COL_SIZES[[#This Row],[datatype]]&amp;"_"&amp;COL_SIZES[[#This Row],[column_prec]]&amp;"_"&amp;COL_SIZES[[#This Row],[col_len]]</f>
        <v>int_10_4</v>
      </c>
      <c r="B24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4" s="113">
        <f>VLOOKUP(A2424,DBMS_TYPE_SIZES[],2,FALSE)</f>
        <v>9</v>
      </c>
      <c r="D2424" s="113">
        <f>VLOOKUP(A2424,DBMS_TYPE_SIZES[],3,FALSE)</f>
        <v>4</v>
      </c>
      <c r="E2424" s="114">
        <f>VLOOKUP(A2424,DBMS_TYPE_SIZES[],4,FALSE)</f>
        <v>9</v>
      </c>
      <c r="F2424" t="s">
        <v>983</v>
      </c>
      <c r="G2424" t="s">
        <v>812</v>
      </c>
      <c r="H2424" t="s">
        <v>20</v>
      </c>
      <c r="I2424">
        <v>10</v>
      </c>
      <c r="J2424">
        <v>4</v>
      </c>
    </row>
    <row r="2425" spans="1:10">
      <c r="A2425" s="112" t="str">
        <f>COL_SIZES[[#This Row],[datatype]]&amp;"_"&amp;COL_SIZES[[#This Row],[column_prec]]&amp;"_"&amp;COL_SIZES[[#This Row],[col_len]]</f>
        <v>int_10_4</v>
      </c>
      <c r="B24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5" s="113">
        <f>VLOOKUP(A2425,DBMS_TYPE_SIZES[],2,FALSE)</f>
        <v>9</v>
      </c>
      <c r="D2425" s="113">
        <f>VLOOKUP(A2425,DBMS_TYPE_SIZES[],3,FALSE)</f>
        <v>4</v>
      </c>
      <c r="E2425" s="114">
        <f>VLOOKUP(A2425,DBMS_TYPE_SIZES[],4,FALSE)</f>
        <v>9</v>
      </c>
      <c r="F2425" t="s">
        <v>983</v>
      </c>
      <c r="G2425" t="s">
        <v>217</v>
      </c>
      <c r="H2425" t="s">
        <v>20</v>
      </c>
      <c r="I2425">
        <v>10</v>
      </c>
      <c r="J2425">
        <v>4</v>
      </c>
    </row>
    <row r="2426" spans="1:10">
      <c r="A2426" s="112" t="str">
        <f>COL_SIZES[[#This Row],[datatype]]&amp;"_"&amp;COL_SIZES[[#This Row],[column_prec]]&amp;"_"&amp;COL_SIZES[[#This Row],[col_len]]</f>
        <v>int_10_4</v>
      </c>
      <c r="B24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6" s="113">
        <f>VLOOKUP(A2426,DBMS_TYPE_SIZES[],2,FALSE)</f>
        <v>9</v>
      </c>
      <c r="D2426" s="113">
        <f>VLOOKUP(A2426,DBMS_TYPE_SIZES[],3,FALSE)</f>
        <v>4</v>
      </c>
      <c r="E2426" s="114">
        <f>VLOOKUP(A2426,DBMS_TYPE_SIZES[],4,FALSE)</f>
        <v>9</v>
      </c>
      <c r="F2426" t="s">
        <v>983</v>
      </c>
      <c r="G2426" t="s">
        <v>814</v>
      </c>
      <c r="H2426" t="s">
        <v>20</v>
      </c>
      <c r="I2426">
        <v>10</v>
      </c>
      <c r="J2426">
        <v>4</v>
      </c>
    </row>
    <row r="2427" spans="1:10">
      <c r="A2427" s="112" t="str">
        <f>COL_SIZES[[#This Row],[datatype]]&amp;"_"&amp;COL_SIZES[[#This Row],[column_prec]]&amp;"_"&amp;COL_SIZES[[#This Row],[col_len]]</f>
        <v>int_10_4</v>
      </c>
      <c r="B24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7" s="113">
        <f>VLOOKUP(A2427,DBMS_TYPE_SIZES[],2,FALSE)</f>
        <v>9</v>
      </c>
      <c r="D2427" s="113">
        <f>VLOOKUP(A2427,DBMS_TYPE_SIZES[],3,FALSE)</f>
        <v>4</v>
      </c>
      <c r="E2427" s="114">
        <f>VLOOKUP(A2427,DBMS_TYPE_SIZES[],4,FALSE)</f>
        <v>9</v>
      </c>
      <c r="F2427" t="s">
        <v>983</v>
      </c>
      <c r="G2427" t="s">
        <v>815</v>
      </c>
      <c r="H2427" t="s">
        <v>20</v>
      </c>
      <c r="I2427">
        <v>10</v>
      </c>
      <c r="J2427">
        <v>4</v>
      </c>
    </row>
    <row r="2428" spans="1:10">
      <c r="A2428" s="112" t="str">
        <f>COL_SIZES[[#This Row],[datatype]]&amp;"_"&amp;COL_SIZES[[#This Row],[column_prec]]&amp;"_"&amp;COL_SIZES[[#This Row],[col_len]]</f>
        <v>int_10_4</v>
      </c>
      <c r="B24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8" s="113">
        <f>VLOOKUP(A2428,DBMS_TYPE_SIZES[],2,FALSE)</f>
        <v>9</v>
      </c>
      <c r="D2428" s="113">
        <f>VLOOKUP(A2428,DBMS_TYPE_SIZES[],3,FALSE)</f>
        <v>4</v>
      </c>
      <c r="E2428" s="114">
        <f>VLOOKUP(A2428,DBMS_TYPE_SIZES[],4,FALSE)</f>
        <v>9</v>
      </c>
      <c r="F2428" t="s">
        <v>983</v>
      </c>
      <c r="G2428" t="s">
        <v>164</v>
      </c>
      <c r="H2428" t="s">
        <v>20</v>
      </c>
      <c r="I2428">
        <v>10</v>
      </c>
      <c r="J2428">
        <v>4</v>
      </c>
    </row>
    <row r="2429" spans="1:10">
      <c r="A2429" s="112" t="str">
        <f>COL_SIZES[[#This Row],[datatype]]&amp;"_"&amp;COL_SIZES[[#This Row],[column_prec]]&amp;"_"&amp;COL_SIZES[[#This Row],[col_len]]</f>
        <v>int_10_4</v>
      </c>
      <c r="B24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29" s="113">
        <f>VLOOKUP(A2429,DBMS_TYPE_SIZES[],2,FALSE)</f>
        <v>9</v>
      </c>
      <c r="D2429" s="113">
        <f>VLOOKUP(A2429,DBMS_TYPE_SIZES[],3,FALSE)</f>
        <v>4</v>
      </c>
      <c r="E2429" s="114">
        <f>VLOOKUP(A2429,DBMS_TYPE_SIZES[],4,FALSE)</f>
        <v>9</v>
      </c>
      <c r="F2429" t="s">
        <v>215</v>
      </c>
      <c r="G2429" t="s">
        <v>170</v>
      </c>
      <c r="H2429" t="s">
        <v>20</v>
      </c>
      <c r="I2429">
        <v>10</v>
      </c>
      <c r="J2429">
        <v>4</v>
      </c>
    </row>
    <row r="2430" spans="1:10">
      <c r="A2430" s="112" t="str">
        <f>COL_SIZES[[#This Row],[datatype]]&amp;"_"&amp;COL_SIZES[[#This Row],[column_prec]]&amp;"_"&amp;COL_SIZES[[#This Row],[col_len]]</f>
        <v>int_10_4</v>
      </c>
      <c r="B24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0" s="113">
        <f>VLOOKUP(A2430,DBMS_TYPE_SIZES[],2,FALSE)</f>
        <v>9</v>
      </c>
      <c r="D2430" s="113">
        <f>VLOOKUP(A2430,DBMS_TYPE_SIZES[],3,FALSE)</f>
        <v>4</v>
      </c>
      <c r="E2430" s="114">
        <f>VLOOKUP(A2430,DBMS_TYPE_SIZES[],4,FALSE)</f>
        <v>9</v>
      </c>
      <c r="F2430" t="s">
        <v>215</v>
      </c>
      <c r="G2430" t="s">
        <v>156</v>
      </c>
      <c r="H2430" t="s">
        <v>20</v>
      </c>
      <c r="I2430">
        <v>10</v>
      </c>
      <c r="J2430">
        <v>4</v>
      </c>
    </row>
    <row r="2431" spans="1:10">
      <c r="A2431" s="112" t="str">
        <f>COL_SIZES[[#This Row],[datatype]]&amp;"_"&amp;COL_SIZES[[#This Row],[column_prec]]&amp;"_"&amp;COL_SIZES[[#This Row],[col_len]]</f>
        <v>datetime_23_8</v>
      </c>
      <c r="B24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31" s="113">
        <f>VLOOKUP(A2431,DBMS_TYPE_SIZES[],2,FALSE)</f>
        <v>7</v>
      </c>
      <c r="D2431" s="113">
        <f>VLOOKUP(A2431,DBMS_TYPE_SIZES[],3,FALSE)</f>
        <v>8</v>
      </c>
      <c r="E2431" s="114">
        <f>VLOOKUP(A2431,DBMS_TYPE_SIZES[],4,FALSE)</f>
        <v>10</v>
      </c>
      <c r="F2431" t="s">
        <v>215</v>
      </c>
      <c r="G2431" t="s">
        <v>679</v>
      </c>
      <c r="H2431" t="s">
        <v>22</v>
      </c>
      <c r="I2431">
        <v>23</v>
      </c>
      <c r="J2431">
        <v>8</v>
      </c>
    </row>
    <row r="2432" spans="1:10">
      <c r="A2432" s="112" t="str">
        <f>COL_SIZES[[#This Row],[datatype]]&amp;"_"&amp;COL_SIZES[[#This Row],[column_prec]]&amp;"_"&amp;COL_SIZES[[#This Row],[col_len]]</f>
        <v>int_10_4</v>
      </c>
      <c r="B24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2" s="113">
        <f>VLOOKUP(A2432,DBMS_TYPE_SIZES[],2,FALSE)</f>
        <v>9</v>
      </c>
      <c r="D2432" s="113">
        <f>VLOOKUP(A2432,DBMS_TYPE_SIZES[],3,FALSE)</f>
        <v>4</v>
      </c>
      <c r="E2432" s="114">
        <f>VLOOKUP(A2432,DBMS_TYPE_SIZES[],4,FALSE)</f>
        <v>9</v>
      </c>
      <c r="F2432" t="s">
        <v>215</v>
      </c>
      <c r="G2432" t="s">
        <v>802</v>
      </c>
      <c r="H2432" t="s">
        <v>20</v>
      </c>
      <c r="I2432">
        <v>10</v>
      </c>
      <c r="J2432">
        <v>4</v>
      </c>
    </row>
    <row r="2433" spans="1:10">
      <c r="A2433" s="112" t="str">
        <f>COL_SIZES[[#This Row],[datatype]]&amp;"_"&amp;COL_SIZES[[#This Row],[column_prec]]&amp;"_"&amp;COL_SIZES[[#This Row],[col_len]]</f>
        <v>int_10_4</v>
      </c>
      <c r="B24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3" s="113">
        <f>VLOOKUP(A2433,DBMS_TYPE_SIZES[],2,FALSE)</f>
        <v>9</v>
      </c>
      <c r="D2433" s="113">
        <f>VLOOKUP(A2433,DBMS_TYPE_SIZES[],3,FALSE)</f>
        <v>4</v>
      </c>
      <c r="E2433" s="114">
        <f>VLOOKUP(A2433,DBMS_TYPE_SIZES[],4,FALSE)</f>
        <v>9</v>
      </c>
      <c r="F2433" t="s">
        <v>215</v>
      </c>
      <c r="G2433" t="s">
        <v>154</v>
      </c>
      <c r="H2433" t="s">
        <v>20</v>
      </c>
      <c r="I2433">
        <v>10</v>
      </c>
      <c r="J2433">
        <v>4</v>
      </c>
    </row>
    <row r="2434" spans="1:10">
      <c r="A2434" s="112" t="str">
        <f>COL_SIZES[[#This Row],[datatype]]&amp;"_"&amp;COL_SIZES[[#This Row],[column_prec]]&amp;"_"&amp;COL_SIZES[[#This Row],[col_len]]</f>
        <v>int_10_4</v>
      </c>
      <c r="B24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4" s="113">
        <f>VLOOKUP(A2434,DBMS_TYPE_SIZES[],2,FALSE)</f>
        <v>9</v>
      </c>
      <c r="D2434" s="113">
        <f>VLOOKUP(A2434,DBMS_TYPE_SIZES[],3,FALSE)</f>
        <v>4</v>
      </c>
      <c r="E2434" s="114">
        <f>VLOOKUP(A2434,DBMS_TYPE_SIZES[],4,FALSE)</f>
        <v>9</v>
      </c>
      <c r="F2434" t="s">
        <v>215</v>
      </c>
      <c r="G2434" t="s">
        <v>89</v>
      </c>
      <c r="H2434" t="s">
        <v>20</v>
      </c>
      <c r="I2434">
        <v>10</v>
      </c>
      <c r="J2434">
        <v>4</v>
      </c>
    </row>
    <row r="2435" spans="1:10">
      <c r="A2435" s="112" t="str">
        <f>COL_SIZES[[#This Row],[datatype]]&amp;"_"&amp;COL_SIZES[[#This Row],[column_prec]]&amp;"_"&amp;COL_SIZES[[#This Row],[col_len]]</f>
        <v>datetime_23_8</v>
      </c>
      <c r="B24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35" s="113">
        <f>VLOOKUP(A2435,DBMS_TYPE_SIZES[],2,FALSE)</f>
        <v>7</v>
      </c>
      <c r="D2435" s="113">
        <f>VLOOKUP(A2435,DBMS_TYPE_SIZES[],3,FALSE)</f>
        <v>8</v>
      </c>
      <c r="E2435" s="114">
        <f>VLOOKUP(A2435,DBMS_TYPE_SIZES[],4,FALSE)</f>
        <v>10</v>
      </c>
      <c r="F2435" t="s">
        <v>215</v>
      </c>
      <c r="G2435" t="s">
        <v>928</v>
      </c>
      <c r="H2435" t="s">
        <v>22</v>
      </c>
      <c r="I2435">
        <v>23</v>
      </c>
      <c r="J2435">
        <v>8</v>
      </c>
    </row>
    <row r="2436" spans="1:10">
      <c r="A2436" s="112" t="str">
        <f>COL_SIZES[[#This Row],[datatype]]&amp;"_"&amp;COL_SIZES[[#This Row],[column_prec]]&amp;"_"&amp;COL_SIZES[[#This Row],[col_len]]</f>
        <v>int_10_4</v>
      </c>
      <c r="B24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6" s="113">
        <f>VLOOKUP(A2436,DBMS_TYPE_SIZES[],2,FALSE)</f>
        <v>9</v>
      </c>
      <c r="D2436" s="113">
        <f>VLOOKUP(A2436,DBMS_TYPE_SIZES[],3,FALSE)</f>
        <v>4</v>
      </c>
      <c r="E2436" s="114">
        <f>VLOOKUP(A2436,DBMS_TYPE_SIZES[],4,FALSE)</f>
        <v>9</v>
      </c>
      <c r="F2436" t="s">
        <v>215</v>
      </c>
      <c r="G2436" t="s">
        <v>929</v>
      </c>
      <c r="H2436" t="s">
        <v>20</v>
      </c>
      <c r="I2436">
        <v>10</v>
      </c>
      <c r="J2436">
        <v>4</v>
      </c>
    </row>
    <row r="2437" spans="1:10">
      <c r="A2437" s="112" t="str">
        <f>COL_SIZES[[#This Row],[datatype]]&amp;"_"&amp;COL_SIZES[[#This Row],[column_prec]]&amp;"_"&amp;COL_SIZES[[#This Row],[col_len]]</f>
        <v>int_10_4</v>
      </c>
      <c r="B24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7" s="113">
        <f>VLOOKUP(A2437,DBMS_TYPE_SIZES[],2,FALSE)</f>
        <v>9</v>
      </c>
      <c r="D2437" s="113">
        <f>VLOOKUP(A2437,DBMS_TYPE_SIZES[],3,FALSE)</f>
        <v>4</v>
      </c>
      <c r="E2437" s="114">
        <f>VLOOKUP(A2437,DBMS_TYPE_SIZES[],4,FALSE)</f>
        <v>9</v>
      </c>
      <c r="F2437" t="s">
        <v>215</v>
      </c>
      <c r="G2437" t="s">
        <v>224</v>
      </c>
      <c r="H2437" t="s">
        <v>20</v>
      </c>
      <c r="I2437">
        <v>10</v>
      </c>
      <c r="J2437">
        <v>4</v>
      </c>
    </row>
    <row r="2438" spans="1:10">
      <c r="A2438" s="112" t="str">
        <f>COL_SIZES[[#This Row],[datatype]]&amp;"_"&amp;COL_SIZES[[#This Row],[column_prec]]&amp;"_"&amp;COL_SIZES[[#This Row],[col_len]]</f>
        <v>int_10_4</v>
      </c>
      <c r="B24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8" s="113">
        <f>VLOOKUP(A2438,DBMS_TYPE_SIZES[],2,FALSE)</f>
        <v>9</v>
      </c>
      <c r="D2438" s="113">
        <f>VLOOKUP(A2438,DBMS_TYPE_SIZES[],3,FALSE)</f>
        <v>4</v>
      </c>
      <c r="E2438" s="114">
        <f>VLOOKUP(A2438,DBMS_TYPE_SIZES[],4,FALSE)</f>
        <v>9</v>
      </c>
      <c r="F2438" t="s">
        <v>215</v>
      </c>
      <c r="G2438" t="s">
        <v>803</v>
      </c>
      <c r="H2438" t="s">
        <v>20</v>
      </c>
      <c r="I2438">
        <v>10</v>
      </c>
      <c r="J2438">
        <v>4</v>
      </c>
    </row>
    <row r="2439" spans="1:10">
      <c r="A2439" s="112" t="str">
        <f>COL_SIZES[[#This Row],[datatype]]&amp;"_"&amp;COL_SIZES[[#This Row],[column_prec]]&amp;"_"&amp;COL_SIZES[[#This Row],[col_len]]</f>
        <v>int_10_4</v>
      </c>
      <c r="B24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39" s="113">
        <f>VLOOKUP(A2439,DBMS_TYPE_SIZES[],2,FALSE)</f>
        <v>9</v>
      </c>
      <c r="D2439" s="113">
        <f>VLOOKUP(A2439,DBMS_TYPE_SIZES[],3,FALSE)</f>
        <v>4</v>
      </c>
      <c r="E2439" s="114">
        <f>VLOOKUP(A2439,DBMS_TYPE_SIZES[],4,FALSE)</f>
        <v>9</v>
      </c>
      <c r="F2439" t="s">
        <v>215</v>
      </c>
      <c r="G2439" t="s">
        <v>804</v>
      </c>
      <c r="H2439" t="s">
        <v>20</v>
      </c>
      <c r="I2439">
        <v>10</v>
      </c>
      <c r="J2439">
        <v>4</v>
      </c>
    </row>
    <row r="2440" spans="1:10">
      <c r="A2440" s="112" t="str">
        <f>COL_SIZES[[#This Row],[datatype]]&amp;"_"&amp;COL_SIZES[[#This Row],[column_prec]]&amp;"_"&amp;COL_SIZES[[#This Row],[col_len]]</f>
        <v>int_10_4</v>
      </c>
      <c r="B24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40" s="113">
        <f>VLOOKUP(A2440,DBMS_TYPE_SIZES[],2,FALSE)</f>
        <v>9</v>
      </c>
      <c r="D2440" s="113">
        <f>VLOOKUP(A2440,DBMS_TYPE_SIZES[],3,FALSE)</f>
        <v>4</v>
      </c>
      <c r="E2440" s="114">
        <f>VLOOKUP(A2440,DBMS_TYPE_SIZES[],4,FALSE)</f>
        <v>9</v>
      </c>
      <c r="F2440" t="s">
        <v>215</v>
      </c>
      <c r="G2440" t="s">
        <v>152</v>
      </c>
      <c r="H2440" t="s">
        <v>20</v>
      </c>
      <c r="I2440">
        <v>10</v>
      </c>
      <c r="J2440">
        <v>4</v>
      </c>
    </row>
    <row r="2441" spans="1:10">
      <c r="A2441" s="112" t="str">
        <f>COL_SIZES[[#This Row],[datatype]]&amp;"_"&amp;COL_SIZES[[#This Row],[column_prec]]&amp;"_"&amp;COL_SIZES[[#This Row],[col_len]]</f>
        <v>varchar_0_255</v>
      </c>
      <c r="B244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41" s="113">
        <f>VLOOKUP(A2441,DBMS_TYPE_SIZES[],2,FALSE)</f>
        <v>255</v>
      </c>
      <c r="D2441" s="113">
        <f>VLOOKUP(A2441,DBMS_TYPE_SIZES[],3,FALSE)</f>
        <v>255</v>
      </c>
      <c r="E2441" s="114">
        <f>VLOOKUP(A2441,DBMS_TYPE_SIZES[],4,FALSE)</f>
        <v>257</v>
      </c>
      <c r="F2441" t="s">
        <v>215</v>
      </c>
      <c r="G2441" t="s">
        <v>805</v>
      </c>
      <c r="H2441" t="s">
        <v>92</v>
      </c>
      <c r="I2441">
        <v>0</v>
      </c>
      <c r="J2441">
        <v>255</v>
      </c>
    </row>
    <row r="2442" spans="1:10">
      <c r="A2442" s="112" t="str">
        <f>COL_SIZES[[#This Row],[datatype]]&amp;"_"&amp;COL_SIZES[[#This Row],[column_prec]]&amp;"_"&amp;COL_SIZES[[#This Row],[col_len]]</f>
        <v>varchar_0_255</v>
      </c>
      <c r="B244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42" s="113">
        <f>VLOOKUP(A2442,DBMS_TYPE_SIZES[],2,FALSE)</f>
        <v>255</v>
      </c>
      <c r="D2442" s="113">
        <f>VLOOKUP(A2442,DBMS_TYPE_SIZES[],3,FALSE)</f>
        <v>255</v>
      </c>
      <c r="E2442" s="114">
        <f>VLOOKUP(A2442,DBMS_TYPE_SIZES[],4,FALSE)</f>
        <v>257</v>
      </c>
      <c r="F2442" t="s">
        <v>215</v>
      </c>
      <c r="G2442" t="s">
        <v>806</v>
      </c>
      <c r="H2442" t="s">
        <v>92</v>
      </c>
      <c r="I2442">
        <v>0</v>
      </c>
      <c r="J2442">
        <v>255</v>
      </c>
    </row>
    <row r="2443" spans="1:10">
      <c r="A2443" s="112" t="str">
        <f>COL_SIZES[[#This Row],[datatype]]&amp;"_"&amp;COL_SIZES[[#This Row],[column_prec]]&amp;"_"&amp;COL_SIZES[[#This Row],[col_len]]</f>
        <v>int_10_4</v>
      </c>
      <c r="B24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43" s="113">
        <f>VLOOKUP(A2443,DBMS_TYPE_SIZES[],2,FALSE)</f>
        <v>9</v>
      </c>
      <c r="D2443" s="113">
        <f>VLOOKUP(A2443,DBMS_TYPE_SIZES[],3,FALSE)</f>
        <v>4</v>
      </c>
      <c r="E2443" s="114">
        <f>VLOOKUP(A2443,DBMS_TYPE_SIZES[],4,FALSE)</f>
        <v>9</v>
      </c>
      <c r="F2443" t="s">
        <v>215</v>
      </c>
      <c r="G2443" t="s">
        <v>807</v>
      </c>
      <c r="H2443" t="s">
        <v>20</v>
      </c>
      <c r="I2443">
        <v>10</v>
      </c>
      <c r="J2443">
        <v>4</v>
      </c>
    </row>
    <row r="2444" spans="1:10">
      <c r="A2444" s="112" t="str">
        <f>COL_SIZES[[#This Row],[datatype]]&amp;"_"&amp;COL_SIZES[[#This Row],[column_prec]]&amp;"_"&amp;COL_SIZES[[#This Row],[col_len]]</f>
        <v>bigint_19_8</v>
      </c>
      <c r="B24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44" s="113">
        <f>VLOOKUP(A2444,DBMS_TYPE_SIZES[],2,FALSE)</f>
        <v>9</v>
      </c>
      <c r="D2444" s="113">
        <f>VLOOKUP(A2444,DBMS_TYPE_SIZES[],3,FALSE)</f>
        <v>8</v>
      </c>
      <c r="E2444" s="114">
        <f>VLOOKUP(A2444,DBMS_TYPE_SIZES[],4,FALSE)</f>
        <v>9</v>
      </c>
      <c r="F2444" t="s">
        <v>215</v>
      </c>
      <c r="G2444" t="s">
        <v>122</v>
      </c>
      <c r="H2444" t="s">
        <v>19</v>
      </c>
      <c r="I2444">
        <v>19</v>
      </c>
      <c r="J2444">
        <v>8</v>
      </c>
    </row>
    <row r="2445" spans="1:10">
      <c r="A2445" s="112" t="str">
        <f>COL_SIZES[[#This Row],[datatype]]&amp;"_"&amp;COL_SIZES[[#This Row],[column_prec]]&amp;"_"&amp;COL_SIZES[[#This Row],[col_len]]</f>
        <v>int_10_4</v>
      </c>
      <c r="B24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45" s="113">
        <f>VLOOKUP(A2445,DBMS_TYPE_SIZES[],2,FALSE)</f>
        <v>9</v>
      </c>
      <c r="D2445" s="113">
        <f>VLOOKUP(A2445,DBMS_TYPE_SIZES[],3,FALSE)</f>
        <v>4</v>
      </c>
      <c r="E2445" s="114">
        <f>VLOOKUP(A2445,DBMS_TYPE_SIZES[],4,FALSE)</f>
        <v>9</v>
      </c>
      <c r="F2445" t="s">
        <v>215</v>
      </c>
      <c r="G2445" t="s">
        <v>123</v>
      </c>
      <c r="H2445" t="s">
        <v>20</v>
      </c>
      <c r="I2445">
        <v>10</v>
      </c>
      <c r="J2445">
        <v>4</v>
      </c>
    </row>
    <row r="2446" spans="1:10">
      <c r="A2446" s="112" t="str">
        <f>COL_SIZES[[#This Row],[datatype]]&amp;"_"&amp;COL_SIZES[[#This Row],[column_prec]]&amp;"_"&amp;COL_SIZES[[#This Row],[col_len]]</f>
        <v>int_10_4</v>
      </c>
      <c r="B24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46" s="113">
        <f>VLOOKUP(A2446,DBMS_TYPE_SIZES[],2,FALSE)</f>
        <v>9</v>
      </c>
      <c r="D2446" s="113">
        <f>VLOOKUP(A2446,DBMS_TYPE_SIZES[],3,FALSE)</f>
        <v>4</v>
      </c>
      <c r="E2446" s="114">
        <f>VLOOKUP(A2446,DBMS_TYPE_SIZES[],4,FALSE)</f>
        <v>9</v>
      </c>
      <c r="F2446" t="s">
        <v>215</v>
      </c>
      <c r="G2446" t="s">
        <v>808</v>
      </c>
      <c r="H2446" t="s">
        <v>20</v>
      </c>
      <c r="I2446">
        <v>10</v>
      </c>
      <c r="J2446">
        <v>4</v>
      </c>
    </row>
    <row r="2447" spans="1:10">
      <c r="A2447" s="112" t="str">
        <f>COL_SIZES[[#This Row],[datatype]]&amp;"_"&amp;COL_SIZES[[#This Row],[column_prec]]&amp;"_"&amp;COL_SIZES[[#This Row],[col_len]]</f>
        <v>datetime_23_8</v>
      </c>
      <c r="B24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47" s="113">
        <f>VLOOKUP(A2447,DBMS_TYPE_SIZES[],2,FALSE)</f>
        <v>7</v>
      </c>
      <c r="D2447" s="113">
        <f>VLOOKUP(A2447,DBMS_TYPE_SIZES[],3,FALSE)</f>
        <v>8</v>
      </c>
      <c r="E2447" s="114">
        <f>VLOOKUP(A2447,DBMS_TYPE_SIZES[],4,FALSE)</f>
        <v>10</v>
      </c>
      <c r="F2447" t="s">
        <v>215</v>
      </c>
      <c r="G2447" t="s">
        <v>809</v>
      </c>
      <c r="H2447" t="s">
        <v>22</v>
      </c>
      <c r="I2447">
        <v>23</v>
      </c>
      <c r="J2447">
        <v>8</v>
      </c>
    </row>
    <row r="2448" spans="1:10">
      <c r="A2448" s="112" t="str">
        <f>COL_SIZES[[#This Row],[datatype]]&amp;"_"&amp;COL_SIZES[[#This Row],[column_prec]]&amp;"_"&amp;COL_SIZES[[#This Row],[col_len]]</f>
        <v>bigint_19_8</v>
      </c>
      <c r="B24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48" s="113">
        <f>VLOOKUP(A2448,DBMS_TYPE_SIZES[],2,FALSE)</f>
        <v>9</v>
      </c>
      <c r="D2448" s="113">
        <f>VLOOKUP(A2448,DBMS_TYPE_SIZES[],3,FALSE)</f>
        <v>8</v>
      </c>
      <c r="E2448" s="114">
        <f>VLOOKUP(A2448,DBMS_TYPE_SIZES[],4,FALSE)</f>
        <v>9</v>
      </c>
      <c r="F2448" t="s">
        <v>215</v>
      </c>
      <c r="G2448" t="s">
        <v>124</v>
      </c>
      <c r="H2448" t="s">
        <v>19</v>
      </c>
      <c r="I2448">
        <v>19</v>
      </c>
      <c r="J2448">
        <v>8</v>
      </c>
    </row>
    <row r="2449" spans="1:10">
      <c r="A2449" s="112" t="str">
        <f>COL_SIZES[[#This Row],[datatype]]&amp;"_"&amp;COL_SIZES[[#This Row],[column_prec]]&amp;"_"&amp;COL_SIZES[[#This Row],[col_len]]</f>
        <v>numeric_16_9</v>
      </c>
      <c r="B244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449" s="113">
        <f>VLOOKUP(A2449,DBMS_TYPE_SIZES[],2,FALSE)</f>
        <v>9</v>
      </c>
      <c r="D2449" s="113">
        <f>VLOOKUP(A2449,DBMS_TYPE_SIZES[],3,FALSE)</f>
        <v>9</v>
      </c>
      <c r="E2449" s="114">
        <f>VLOOKUP(A2449,DBMS_TYPE_SIZES[],4,FALSE)</f>
        <v>9</v>
      </c>
      <c r="F2449" t="s">
        <v>215</v>
      </c>
      <c r="G2449" t="s">
        <v>102</v>
      </c>
      <c r="H2449" t="s">
        <v>67</v>
      </c>
      <c r="I2449">
        <v>16</v>
      </c>
      <c r="J2449">
        <v>9</v>
      </c>
    </row>
    <row r="2450" spans="1:10">
      <c r="A2450" s="112" t="str">
        <f>COL_SIZES[[#This Row],[datatype]]&amp;"_"&amp;COL_SIZES[[#This Row],[column_prec]]&amp;"_"&amp;COL_SIZES[[#This Row],[col_len]]</f>
        <v>int_10_4</v>
      </c>
      <c r="B24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0" s="113">
        <f>VLOOKUP(A2450,DBMS_TYPE_SIZES[],2,FALSE)</f>
        <v>9</v>
      </c>
      <c r="D2450" s="113">
        <f>VLOOKUP(A2450,DBMS_TYPE_SIZES[],3,FALSE)</f>
        <v>4</v>
      </c>
      <c r="E2450" s="114">
        <f>VLOOKUP(A2450,DBMS_TYPE_SIZES[],4,FALSE)</f>
        <v>9</v>
      </c>
      <c r="F2450" t="s">
        <v>215</v>
      </c>
      <c r="G2450" t="s">
        <v>216</v>
      </c>
      <c r="H2450" t="s">
        <v>20</v>
      </c>
      <c r="I2450">
        <v>10</v>
      </c>
      <c r="J2450">
        <v>4</v>
      </c>
    </row>
    <row r="2451" spans="1:10">
      <c r="A2451" s="112" t="str">
        <f>COL_SIZES[[#This Row],[datatype]]&amp;"_"&amp;COL_SIZES[[#This Row],[column_prec]]&amp;"_"&amp;COL_SIZES[[#This Row],[col_len]]</f>
        <v>int_10_4</v>
      </c>
      <c r="B24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1" s="113">
        <f>VLOOKUP(A2451,DBMS_TYPE_SIZES[],2,FALSE)</f>
        <v>9</v>
      </c>
      <c r="D2451" s="113">
        <f>VLOOKUP(A2451,DBMS_TYPE_SIZES[],3,FALSE)</f>
        <v>4</v>
      </c>
      <c r="E2451" s="114">
        <f>VLOOKUP(A2451,DBMS_TYPE_SIZES[],4,FALSE)</f>
        <v>9</v>
      </c>
      <c r="F2451" t="s">
        <v>215</v>
      </c>
      <c r="G2451" t="s">
        <v>72</v>
      </c>
      <c r="H2451" t="s">
        <v>20</v>
      </c>
      <c r="I2451">
        <v>10</v>
      </c>
      <c r="J2451">
        <v>4</v>
      </c>
    </row>
    <row r="2452" spans="1:10">
      <c r="A2452" s="112" t="str">
        <f>COL_SIZES[[#This Row],[datatype]]&amp;"_"&amp;COL_SIZES[[#This Row],[column_prec]]&amp;"_"&amp;COL_SIZES[[#This Row],[col_len]]</f>
        <v>int_10_4</v>
      </c>
      <c r="B24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2" s="113">
        <f>VLOOKUP(A2452,DBMS_TYPE_SIZES[],2,FALSE)</f>
        <v>9</v>
      </c>
      <c r="D2452" s="113">
        <f>VLOOKUP(A2452,DBMS_TYPE_SIZES[],3,FALSE)</f>
        <v>4</v>
      </c>
      <c r="E2452" s="114">
        <f>VLOOKUP(A2452,DBMS_TYPE_SIZES[],4,FALSE)</f>
        <v>9</v>
      </c>
      <c r="F2452" t="s">
        <v>215</v>
      </c>
      <c r="G2452" t="s">
        <v>217</v>
      </c>
      <c r="H2452" t="s">
        <v>20</v>
      </c>
      <c r="I2452">
        <v>10</v>
      </c>
      <c r="J2452">
        <v>4</v>
      </c>
    </row>
    <row r="2453" spans="1:10">
      <c r="A2453" s="112" t="str">
        <f>COL_SIZES[[#This Row],[datatype]]&amp;"_"&amp;COL_SIZES[[#This Row],[column_prec]]&amp;"_"&amp;COL_SIZES[[#This Row],[col_len]]</f>
        <v>int_10_4</v>
      </c>
      <c r="B24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3" s="113">
        <f>VLOOKUP(A2453,DBMS_TYPE_SIZES[],2,FALSE)</f>
        <v>9</v>
      </c>
      <c r="D2453" s="113">
        <f>VLOOKUP(A2453,DBMS_TYPE_SIZES[],3,FALSE)</f>
        <v>4</v>
      </c>
      <c r="E2453" s="114">
        <f>VLOOKUP(A2453,DBMS_TYPE_SIZES[],4,FALSE)</f>
        <v>9</v>
      </c>
      <c r="F2453" t="s">
        <v>215</v>
      </c>
      <c r="G2453" t="s">
        <v>164</v>
      </c>
      <c r="H2453" t="s">
        <v>20</v>
      </c>
      <c r="I2453">
        <v>10</v>
      </c>
      <c r="J2453">
        <v>4</v>
      </c>
    </row>
    <row r="2454" spans="1:10">
      <c r="A2454" s="112" t="str">
        <f>COL_SIZES[[#This Row],[datatype]]&amp;"_"&amp;COL_SIZES[[#This Row],[column_prec]]&amp;"_"&amp;COL_SIZES[[#This Row],[col_len]]</f>
        <v>int_10_4</v>
      </c>
      <c r="B24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4" s="113">
        <f>VLOOKUP(A2454,DBMS_TYPE_SIZES[],2,FALSE)</f>
        <v>9</v>
      </c>
      <c r="D2454" s="113">
        <f>VLOOKUP(A2454,DBMS_TYPE_SIZES[],3,FALSE)</f>
        <v>4</v>
      </c>
      <c r="E2454" s="114">
        <f>VLOOKUP(A2454,DBMS_TYPE_SIZES[],4,FALSE)</f>
        <v>9</v>
      </c>
      <c r="F2454" t="s">
        <v>218</v>
      </c>
      <c r="G2454" t="s">
        <v>219</v>
      </c>
      <c r="H2454" t="s">
        <v>20</v>
      </c>
      <c r="I2454">
        <v>10</v>
      </c>
      <c r="J2454">
        <v>4</v>
      </c>
    </row>
    <row r="2455" spans="1:10">
      <c r="A2455" s="112" t="str">
        <f>COL_SIZES[[#This Row],[datatype]]&amp;"_"&amp;COL_SIZES[[#This Row],[column_prec]]&amp;"_"&amp;COL_SIZES[[#This Row],[col_len]]</f>
        <v>int_10_4</v>
      </c>
      <c r="B24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5" s="113">
        <f>VLOOKUP(A2455,DBMS_TYPE_SIZES[],2,FALSE)</f>
        <v>9</v>
      </c>
      <c r="D2455" s="113">
        <f>VLOOKUP(A2455,DBMS_TYPE_SIZES[],3,FALSE)</f>
        <v>4</v>
      </c>
      <c r="E2455" s="114">
        <f>VLOOKUP(A2455,DBMS_TYPE_SIZES[],4,FALSE)</f>
        <v>9</v>
      </c>
      <c r="F2455" t="s">
        <v>218</v>
      </c>
      <c r="G2455" t="s">
        <v>985</v>
      </c>
      <c r="H2455" t="s">
        <v>20</v>
      </c>
      <c r="I2455">
        <v>10</v>
      </c>
      <c r="J2455">
        <v>4</v>
      </c>
    </row>
    <row r="2456" spans="1:10">
      <c r="A2456" s="112" t="str">
        <f>COL_SIZES[[#This Row],[datatype]]&amp;"_"&amp;COL_SIZES[[#This Row],[column_prec]]&amp;"_"&amp;COL_SIZES[[#This Row],[col_len]]</f>
        <v>int_10_4</v>
      </c>
      <c r="B24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6" s="113">
        <f>VLOOKUP(A2456,DBMS_TYPE_SIZES[],2,FALSE)</f>
        <v>9</v>
      </c>
      <c r="D2456" s="113">
        <f>VLOOKUP(A2456,DBMS_TYPE_SIZES[],3,FALSE)</f>
        <v>4</v>
      </c>
      <c r="E2456" s="114">
        <f>VLOOKUP(A2456,DBMS_TYPE_SIZES[],4,FALSE)</f>
        <v>9</v>
      </c>
      <c r="F2456" t="s">
        <v>218</v>
      </c>
      <c r="G2456" t="s">
        <v>156</v>
      </c>
      <c r="H2456" t="s">
        <v>20</v>
      </c>
      <c r="I2456">
        <v>10</v>
      </c>
      <c r="J2456">
        <v>4</v>
      </c>
    </row>
    <row r="2457" spans="1:10">
      <c r="A2457" s="112" t="str">
        <f>COL_SIZES[[#This Row],[datatype]]&amp;"_"&amp;COL_SIZES[[#This Row],[column_prec]]&amp;"_"&amp;COL_SIZES[[#This Row],[col_len]]</f>
        <v>datetime_23_8</v>
      </c>
      <c r="B245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57" s="113">
        <f>VLOOKUP(A2457,DBMS_TYPE_SIZES[],2,FALSE)</f>
        <v>7</v>
      </c>
      <c r="D2457" s="113">
        <f>VLOOKUP(A2457,DBMS_TYPE_SIZES[],3,FALSE)</f>
        <v>8</v>
      </c>
      <c r="E2457" s="114">
        <f>VLOOKUP(A2457,DBMS_TYPE_SIZES[],4,FALSE)</f>
        <v>10</v>
      </c>
      <c r="F2457" t="s">
        <v>218</v>
      </c>
      <c r="G2457" t="s">
        <v>679</v>
      </c>
      <c r="H2457" t="s">
        <v>22</v>
      </c>
      <c r="I2457">
        <v>23</v>
      </c>
      <c r="J2457">
        <v>8</v>
      </c>
    </row>
    <row r="2458" spans="1:10">
      <c r="A2458" s="112" t="str">
        <f>COL_SIZES[[#This Row],[datatype]]&amp;"_"&amp;COL_SIZES[[#This Row],[column_prec]]&amp;"_"&amp;COL_SIZES[[#This Row],[col_len]]</f>
        <v>int_10_4</v>
      </c>
      <c r="B24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8" s="113">
        <f>VLOOKUP(A2458,DBMS_TYPE_SIZES[],2,FALSE)</f>
        <v>9</v>
      </c>
      <c r="D2458" s="113">
        <f>VLOOKUP(A2458,DBMS_TYPE_SIZES[],3,FALSE)</f>
        <v>4</v>
      </c>
      <c r="E2458" s="114">
        <f>VLOOKUP(A2458,DBMS_TYPE_SIZES[],4,FALSE)</f>
        <v>9</v>
      </c>
      <c r="F2458" t="s">
        <v>218</v>
      </c>
      <c r="G2458" t="s">
        <v>802</v>
      </c>
      <c r="H2458" t="s">
        <v>20</v>
      </c>
      <c r="I2458">
        <v>10</v>
      </c>
      <c r="J2458">
        <v>4</v>
      </c>
    </row>
    <row r="2459" spans="1:10">
      <c r="A2459" s="112" t="str">
        <f>COL_SIZES[[#This Row],[datatype]]&amp;"_"&amp;COL_SIZES[[#This Row],[column_prec]]&amp;"_"&amp;COL_SIZES[[#This Row],[col_len]]</f>
        <v>int_10_4</v>
      </c>
      <c r="B24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59" s="113">
        <f>VLOOKUP(A2459,DBMS_TYPE_SIZES[],2,FALSE)</f>
        <v>9</v>
      </c>
      <c r="D2459" s="113">
        <f>VLOOKUP(A2459,DBMS_TYPE_SIZES[],3,FALSE)</f>
        <v>4</v>
      </c>
      <c r="E2459" s="114">
        <f>VLOOKUP(A2459,DBMS_TYPE_SIZES[],4,FALSE)</f>
        <v>9</v>
      </c>
      <c r="F2459" t="s">
        <v>218</v>
      </c>
      <c r="G2459" t="s">
        <v>154</v>
      </c>
      <c r="H2459" t="s">
        <v>20</v>
      </c>
      <c r="I2459">
        <v>10</v>
      </c>
      <c r="J2459">
        <v>4</v>
      </c>
    </row>
    <row r="2460" spans="1:10">
      <c r="A2460" s="112" t="str">
        <f>COL_SIZES[[#This Row],[datatype]]&amp;"_"&amp;COL_SIZES[[#This Row],[column_prec]]&amp;"_"&amp;COL_SIZES[[#This Row],[col_len]]</f>
        <v>int_10_4</v>
      </c>
      <c r="B24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0" s="113">
        <f>VLOOKUP(A2460,DBMS_TYPE_SIZES[],2,FALSE)</f>
        <v>9</v>
      </c>
      <c r="D2460" s="113">
        <f>VLOOKUP(A2460,DBMS_TYPE_SIZES[],3,FALSE)</f>
        <v>4</v>
      </c>
      <c r="E2460" s="114">
        <f>VLOOKUP(A2460,DBMS_TYPE_SIZES[],4,FALSE)</f>
        <v>9</v>
      </c>
      <c r="F2460" t="s">
        <v>218</v>
      </c>
      <c r="G2460" t="s">
        <v>89</v>
      </c>
      <c r="H2460" t="s">
        <v>20</v>
      </c>
      <c r="I2460">
        <v>10</v>
      </c>
      <c r="J2460">
        <v>4</v>
      </c>
    </row>
    <row r="2461" spans="1:10">
      <c r="A2461" s="112" t="str">
        <f>COL_SIZES[[#This Row],[datatype]]&amp;"_"&amp;COL_SIZES[[#This Row],[column_prec]]&amp;"_"&amp;COL_SIZES[[#This Row],[col_len]]</f>
        <v>datetime_23_8</v>
      </c>
      <c r="B246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61" s="113">
        <f>VLOOKUP(A2461,DBMS_TYPE_SIZES[],2,FALSE)</f>
        <v>7</v>
      </c>
      <c r="D2461" s="113">
        <f>VLOOKUP(A2461,DBMS_TYPE_SIZES[],3,FALSE)</f>
        <v>8</v>
      </c>
      <c r="E2461" s="114">
        <f>VLOOKUP(A2461,DBMS_TYPE_SIZES[],4,FALSE)</f>
        <v>10</v>
      </c>
      <c r="F2461" t="s">
        <v>218</v>
      </c>
      <c r="G2461" t="s">
        <v>928</v>
      </c>
      <c r="H2461" t="s">
        <v>22</v>
      </c>
      <c r="I2461">
        <v>23</v>
      </c>
      <c r="J2461">
        <v>8</v>
      </c>
    </row>
    <row r="2462" spans="1:10">
      <c r="A2462" s="112" t="str">
        <f>COL_SIZES[[#This Row],[datatype]]&amp;"_"&amp;COL_SIZES[[#This Row],[column_prec]]&amp;"_"&amp;COL_SIZES[[#This Row],[col_len]]</f>
        <v>int_10_4</v>
      </c>
      <c r="B24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2" s="113">
        <f>VLOOKUP(A2462,DBMS_TYPE_SIZES[],2,FALSE)</f>
        <v>9</v>
      </c>
      <c r="D2462" s="113">
        <f>VLOOKUP(A2462,DBMS_TYPE_SIZES[],3,FALSE)</f>
        <v>4</v>
      </c>
      <c r="E2462" s="114">
        <f>VLOOKUP(A2462,DBMS_TYPE_SIZES[],4,FALSE)</f>
        <v>9</v>
      </c>
      <c r="F2462" t="s">
        <v>218</v>
      </c>
      <c r="G2462" t="s">
        <v>929</v>
      </c>
      <c r="H2462" t="s">
        <v>20</v>
      </c>
      <c r="I2462">
        <v>10</v>
      </c>
      <c r="J2462">
        <v>4</v>
      </c>
    </row>
    <row r="2463" spans="1:10">
      <c r="A2463" s="112" t="str">
        <f>COL_SIZES[[#This Row],[datatype]]&amp;"_"&amp;COL_SIZES[[#This Row],[column_prec]]&amp;"_"&amp;COL_SIZES[[#This Row],[col_len]]</f>
        <v>int_10_4</v>
      </c>
      <c r="B24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3" s="113">
        <f>VLOOKUP(A2463,DBMS_TYPE_SIZES[],2,FALSE)</f>
        <v>9</v>
      </c>
      <c r="D2463" s="113">
        <f>VLOOKUP(A2463,DBMS_TYPE_SIZES[],3,FALSE)</f>
        <v>4</v>
      </c>
      <c r="E2463" s="114">
        <f>VLOOKUP(A2463,DBMS_TYPE_SIZES[],4,FALSE)</f>
        <v>9</v>
      </c>
      <c r="F2463" t="s">
        <v>218</v>
      </c>
      <c r="G2463" t="s">
        <v>224</v>
      </c>
      <c r="H2463" t="s">
        <v>20</v>
      </c>
      <c r="I2463">
        <v>10</v>
      </c>
      <c r="J2463">
        <v>4</v>
      </c>
    </row>
    <row r="2464" spans="1:10">
      <c r="A2464" s="112" t="str">
        <f>COL_SIZES[[#This Row],[datatype]]&amp;"_"&amp;COL_SIZES[[#This Row],[column_prec]]&amp;"_"&amp;COL_SIZES[[#This Row],[col_len]]</f>
        <v>varchar_0_255</v>
      </c>
      <c r="B246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64" s="113">
        <f>VLOOKUP(A2464,DBMS_TYPE_SIZES[],2,FALSE)</f>
        <v>255</v>
      </c>
      <c r="D2464" s="113">
        <f>VLOOKUP(A2464,DBMS_TYPE_SIZES[],3,FALSE)</f>
        <v>255</v>
      </c>
      <c r="E2464" s="114">
        <f>VLOOKUP(A2464,DBMS_TYPE_SIZES[],4,FALSE)</f>
        <v>257</v>
      </c>
      <c r="F2464" t="s">
        <v>218</v>
      </c>
      <c r="G2464" t="s">
        <v>605</v>
      </c>
      <c r="H2464" t="s">
        <v>92</v>
      </c>
      <c r="I2464">
        <v>0</v>
      </c>
      <c r="J2464">
        <v>255</v>
      </c>
    </row>
    <row r="2465" spans="1:10">
      <c r="A2465" s="112" t="str">
        <f>COL_SIZES[[#This Row],[datatype]]&amp;"_"&amp;COL_SIZES[[#This Row],[column_prec]]&amp;"_"&amp;COL_SIZES[[#This Row],[col_len]]</f>
        <v>int_10_4</v>
      </c>
      <c r="B24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5" s="113">
        <f>VLOOKUP(A2465,DBMS_TYPE_SIZES[],2,FALSE)</f>
        <v>9</v>
      </c>
      <c r="D2465" s="113">
        <f>VLOOKUP(A2465,DBMS_TYPE_SIZES[],3,FALSE)</f>
        <v>4</v>
      </c>
      <c r="E2465" s="114">
        <f>VLOOKUP(A2465,DBMS_TYPE_SIZES[],4,FALSE)</f>
        <v>9</v>
      </c>
      <c r="F2465" t="s">
        <v>218</v>
      </c>
      <c r="G2465" t="s">
        <v>986</v>
      </c>
      <c r="H2465" t="s">
        <v>20</v>
      </c>
      <c r="I2465">
        <v>10</v>
      </c>
      <c r="J2465">
        <v>4</v>
      </c>
    </row>
    <row r="2466" spans="1:10">
      <c r="A2466" s="112" t="str">
        <f>COL_SIZES[[#This Row],[datatype]]&amp;"_"&amp;COL_SIZES[[#This Row],[column_prec]]&amp;"_"&amp;COL_SIZES[[#This Row],[col_len]]</f>
        <v>int_10_4</v>
      </c>
      <c r="B24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6" s="113">
        <f>VLOOKUP(A2466,DBMS_TYPE_SIZES[],2,FALSE)</f>
        <v>9</v>
      </c>
      <c r="D2466" s="113">
        <f>VLOOKUP(A2466,DBMS_TYPE_SIZES[],3,FALSE)</f>
        <v>4</v>
      </c>
      <c r="E2466" s="114">
        <f>VLOOKUP(A2466,DBMS_TYPE_SIZES[],4,FALSE)</f>
        <v>9</v>
      </c>
      <c r="F2466" t="s">
        <v>218</v>
      </c>
      <c r="G2466" t="s">
        <v>220</v>
      </c>
      <c r="H2466" t="s">
        <v>20</v>
      </c>
      <c r="I2466">
        <v>10</v>
      </c>
      <c r="J2466">
        <v>4</v>
      </c>
    </row>
    <row r="2467" spans="1:10">
      <c r="A2467" s="112" t="str">
        <f>COL_SIZES[[#This Row],[datatype]]&amp;"_"&amp;COL_SIZES[[#This Row],[column_prec]]&amp;"_"&amp;COL_SIZES[[#This Row],[col_len]]</f>
        <v>int_10_4</v>
      </c>
      <c r="B24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7" s="113">
        <f>VLOOKUP(A2467,DBMS_TYPE_SIZES[],2,FALSE)</f>
        <v>9</v>
      </c>
      <c r="D2467" s="113">
        <f>VLOOKUP(A2467,DBMS_TYPE_SIZES[],3,FALSE)</f>
        <v>4</v>
      </c>
      <c r="E2467" s="114">
        <f>VLOOKUP(A2467,DBMS_TYPE_SIZES[],4,FALSE)</f>
        <v>9</v>
      </c>
      <c r="F2467" t="s">
        <v>218</v>
      </c>
      <c r="G2467" t="s">
        <v>803</v>
      </c>
      <c r="H2467" t="s">
        <v>20</v>
      </c>
      <c r="I2467">
        <v>10</v>
      </c>
      <c r="J2467">
        <v>4</v>
      </c>
    </row>
    <row r="2468" spans="1:10">
      <c r="A2468" s="112" t="str">
        <f>COL_SIZES[[#This Row],[datatype]]&amp;"_"&amp;COL_SIZES[[#This Row],[column_prec]]&amp;"_"&amp;COL_SIZES[[#This Row],[col_len]]</f>
        <v>int_10_4</v>
      </c>
      <c r="B24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8" s="113">
        <f>VLOOKUP(A2468,DBMS_TYPE_SIZES[],2,FALSE)</f>
        <v>9</v>
      </c>
      <c r="D2468" s="113">
        <f>VLOOKUP(A2468,DBMS_TYPE_SIZES[],3,FALSE)</f>
        <v>4</v>
      </c>
      <c r="E2468" s="114">
        <f>VLOOKUP(A2468,DBMS_TYPE_SIZES[],4,FALSE)</f>
        <v>9</v>
      </c>
      <c r="F2468" t="s">
        <v>218</v>
      </c>
      <c r="G2468" t="s">
        <v>804</v>
      </c>
      <c r="H2468" t="s">
        <v>20</v>
      </c>
      <c r="I2468">
        <v>10</v>
      </c>
      <c r="J2468">
        <v>4</v>
      </c>
    </row>
    <row r="2469" spans="1:10">
      <c r="A2469" s="112" t="str">
        <f>COL_SIZES[[#This Row],[datatype]]&amp;"_"&amp;COL_SIZES[[#This Row],[column_prec]]&amp;"_"&amp;COL_SIZES[[#This Row],[col_len]]</f>
        <v>int_10_4</v>
      </c>
      <c r="B24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69" s="113">
        <f>VLOOKUP(A2469,DBMS_TYPE_SIZES[],2,FALSE)</f>
        <v>9</v>
      </c>
      <c r="D2469" s="113">
        <f>VLOOKUP(A2469,DBMS_TYPE_SIZES[],3,FALSE)</f>
        <v>4</v>
      </c>
      <c r="E2469" s="114">
        <f>VLOOKUP(A2469,DBMS_TYPE_SIZES[],4,FALSE)</f>
        <v>9</v>
      </c>
      <c r="F2469" t="s">
        <v>218</v>
      </c>
      <c r="G2469" t="s">
        <v>152</v>
      </c>
      <c r="H2469" t="s">
        <v>20</v>
      </c>
      <c r="I2469">
        <v>10</v>
      </c>
      <c r="J2469">
        <v>4</v>
      </c>
    </row>
    <row r="2470" spans="1:10">
      <c r="A2470" s="112" t="str">
        <f>COL_SIZES[[#This Row],[datatype]]&amp;"_"&amp;COL_SIZES[[#This Row],[column_prec]]&amp;"_"&amp;COL_SIZES[[#This Row],[col_len]]</f>
        <v>varchar_0_255</v>
      </c>
      <c r="B247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70" s="113">
        <f>VLOOKUP(A2470,DBMS_TYPE_SIZES[],2,FALSE)</f>
        <v>255</v>
      </c>
      <c r="D2470" s="113">
        <f>VLOOKUP(A2470,DBMS_TYPE_SIZES[],3,FALSE)</f>
        <v>255</v>
      </c>
      <c r="E2470" s="114">
        <f>VLOOKUP(A2470,DBMS_TYPE_SIZES[],4,FALSE)</f>
        <v>257</v>
      </c>
      <c r="F2470" t="s">
        <v>218</v>
      </c>
      <c r="G2470" t="s">
        <v>805</v>
      </c>
      <c r="H2470" t="s">
        <v>92</v>
      </c>
      <c r="I2470">
        <v>0</v>
      </c>
      <c r="J2470">
        <v>255</v>
      </c>
    </row>
    <row r="2471" spans="1:10">
      <c r="A2471" s="112" t="str">
        <f>COL_SIZES[[#This Row],[datatype]]&amp;"_"&amp;COL_SIZES[[#This Row],[column_prec]]&amp;"_"&amp;COL_SIZES[[#This Row],[col_len]]</f>
        <v>varchar_0_255</v>
      </c>
      <c r="B247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471" s="113">
        <f>VLOOKUP(A2471,DBMS_TYPE_SIZES[],2,FALSE)</f>
        <v>255</v>
      </c>
      <c r="D2471" s="113">
        <f>VLOOKUP(A2471,DBMS_TYPE_SIZES[],3,FALSE)</f>
        <v>255</v>
      </c>
      <c r="E2471" s="114">
        <f>VLOOKUP(A2471,DBMS_TYPE_SIZES[],4,FALSE)</f>
        <v>257</v>
      </c>
      <c r="F2471" t="s">
        <v>218</v>
      </c>
      <c r="G2471" t="s">
        <v>806</v>
      </c>
      <c r="H2471" t="s">
        <v>92</v>
      </c>
      <c r="I2471">
        <v>0</v>
      </c>
      <c r="J2471">
        <v>255</v>
      </c>
    </row>
    <row r="2472" spans="1:10">
      <c r="A2472" s="112" t="str">
        <f>COL_SIZES[[#This Row],[datatype]]&amp;"_"&amp;COL_SIZES[[#This Row],[column_prec]]&amp;"_"&amp;COL_SIZES[[#This Row],[col_len]]</f>
        <v>int_10_4</v>
      </c>
      <c r="B24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72" s="113">
        <f>VLOOKUP(A2472,DBMS_TYPE_SIZES[],2,FALSE)</f>
        <v>9</v>
      </c>
      <c r="D2472" s="113">
        <f>VLOOKUP(A2472,DBMS_TYPE_SIZES[],3,FALSE)</f>
        <v>4</v>
      </c>
      <c r="E2472" s="114">
        <f>VLOOKUP(A2472,DBMS_TYPE_SIZES[],4,FALSE)</f>
        <v>9</v>
      </c>
      <c r="F2472" t="s">
        <v>218</v>
      </c>
      <c r="G2472" t="s">
        <v>807</v>
      </c>
      <c r="H2472" t="s">
        <v>20</v>
      </c>
      <c r="I2472">
        <v>10</v>
      </c>
      <c r="J2472">
        <v>4</v>
      </c>
    </row>
    <row r="2473" spans="1:10">
      <c r="A2473" s="112" t="str">
        <f>COL_SIZES[[#This Row],[datatype]]&amp;"_"&amp;COL_SIZES[[#This Row],[column_prec]]&amp;"_"&amp;COL_SIZES[[#This Row],[col_len]]</f>
        <v>bigint_19_8</v>
      </c>
      <c r="B247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73" s="113">
        <f>VLOOKUP(A2473,DBMS_TYPE_SIZES[],2,FALSE)</f>
        <v>9</v>
      </c>
      <c r="D2473" s="113">
        <f>VLOOKUP(A2473,DBMS_TYPE_SIZES[],3,FALSE)</f>
        <v>8</v>
      </c>
      <c r="E2473" s="114">
        <f>VLOOKUP(A2473,DBMS_TYPE_SIZES[],4,FALSE)</f>
        <v>9</v>
      </c>
      <c r="F2473" t="s">
        <v>218</v>
      </c>
      <c r="G2473" t="s">
        <v>122</v>
      </c>
      <c r="H2473" t="s">
        <v>19</v>
      </c>
      <c r="I2473">
        <v>19</v>
      </c>
      <c r="J2473">
        <v>8</v>
      </c>
    </row>
    <row r="2474" spans="1:10">
      <c r="A2474" s="112" t="str">
        <f>COL_SIZES[[#This Row],[datatype]]&amp;"_"&amp;COL_SIZES[[#This Row],[column_prec]]&amp;"_"&amp;COL_SIZES[[#This Row],[col_len]]</f>
        <v>int_10_4</v>
      </c>
      <c r="B24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74" s="113">
        <f>VLOOKUP(A2474,DBMS_TYPE_SIZES[],2,FALSE)</f>
        <v>9</v>
      </c>
      <c r="D2474" s="113">
        <f>VLOOKUP(A2474,DBMS_TYPE_SIZES[],3,FALSE)</f>
        <v>4</v>
      </c>
      <c r="E2474" s="114">
        <f>VLOOKUP(A2474,DBMS_TYPE_SIZES[],4,FALSE)</f>
        <v>9</v>
      </c>
      <c r="F2474" t="s">
        <v>218</v>
      </c>
      <c r="G2474" t="s">
        <v>123</v>
      </c>
      <c r="H2474" t="s">
        <v>20</v>
      </c>
      <c r="I2474">
        <v>10</v>
      </c>
      <c r="J2474">
        <v>4</v>
      </c>
    </row>
    <row r="2475" spans="1:10">
      <c r="A2475" s="112" t="str">
        <f>COL_SIZES[[#This Row],[datatype]]&amp;"_"&amp;COL_SIZES[[#This Row],[column_prec]]&amp;"_"&amp;COL_SIZES[[#This Row],[col_len]]</f>
        <v>int_10_4</v>
      </c>
      <c r="B24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75" s="113">
        <f>VLOOKUP(A2475,DBMS_TYPE_SIZES[],2,FALSE)</f>
        <v>9</v>
      </c>
      <c r="D2475" s="113">
        <f>VLOOKUP(A2475,DBMS_TYPE_SIZES[],3,FALSE)</f>
        <v>4</v>
      </c>
      <c r="E2475" s="114">
        <f>VLOOKUP(A2475,DBMS_TYPE_SIZES[],4,FALSE)</f>
        <v>9</v>
      </c>
      <c r="F2475" t="s">
        <v>218</v>
      </c>
      <c r="G2475" t="s">
        <v>808</v>
      </c>
      <c r="H2475" t="s">
        <v>20</v>
      </c>
      <c r="I2475">
        <v>10</v>
      </c>
      <c r="J2475">
        <v>4</v>
      </c>
    </row>
    <row r="2476" spans="1:10">
      <c r="A2476" s="112" t="str">
        <f>COL_SIZES[[#This Row],[datatype]]&amp;"_"&amp;COL_SIZES[[#This Row],[column_prec]]&amp;"_"&amp;COL_SIZES[[#This Row],[col_len]]</f>
        <v>datetime_23_8</v>
      </c>
      <c r="B247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76" s="113">
        <f>VLOOKUP(A2476,DBMS_TYPE_SIZES[],2,FALSE)</f>
        <v>7</v>
      </c>
      <c r="D2476" s="113">
        <f>VLOOKUP(A2476,DBMS_TYPE_SIZES[],3,FALSE)</f>
        <v>8</v>
      </c>
      <c r="E2476" s="114">
        <f>VLOOKUP(A2476,DBMS_TYPE_SIZES[],4,FALSE)</f>
        <v>10</v>
      </c>
      <c r="F2476" t="s">
        <v>218</v>
      </c>
      <c r="G2476" t="s">
        <v>809</v>
      </c>
      <c r="H2476" t="s">
        <v>22</v>
      </c>
      <c r="I2476">
        <v>23</v>
      </c>
      <c r="J2476">
        <v>8</v>
      </c>
    </row>
    <row r="2477" spans="1:10">
      <c r="A2477" s="112" t="str">
        <f>COL_SIZES[[#This Row],[datatype]]&amp;"_"&amp;COL_SIZES[[#This Row],[column_prec]]&amp;"_"&amp;COL_SIZES[[#This Row],[col_len]]</f>
        <v>bigint_19_8</v>
      </c>
      <c r="B247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77" s="113">
        <f>VLOOKUP(A2477,DBMS_TYPE_SIZES[],2,FALSE)</f>
        <v>9</v>
      </c>
      <c r="D2477" s="113">
        <f>VLOOKUP(A2477,DBMS_TYPE_SIZES[],3,FALSE)</f>
        <v>8</v>
      </c>
      <c r="E2477" s="114">
        <f>VLOOKUP(A2477,DBMS_TYPE_SIZES[],4,FALSE)</f>
        <v>9</v>
      </c>
      <c r="F2477" t="s">
        <v>218</v>
      </c>
      <c r="G2477" t="s">
        <v>124</v>
      </c>
      <c r="H2477" t="s">
        <v>19</v>
      </c>
      <c r="I2477">
        <v>19</v>
      </c>
      <c r="J2477">
        <v>8</v>
      </c>
    </row>
    <row r="2478" spans="1:10">
      <c r="A2478" s="112" t="str">
        <f>COL_SIZES[[#This Row],[datatype]]&amp;"_"&amp;COL_SIZES[[#This Row],[column_prec]]&amp;"_"&amp;COL_SIZES[[#This Row],[col_len]]</f>
        <v>numeric_16_9</v>
      </c>
      <c r="B247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478" s="113">
        <f>VLOOKUP(A2478,DBMS_TYPE_SIZES[],2,FALSE)</f>
        <v>9</v>
      </c>
      <c r="D2478" s="113">
        <f>VLOOKUP(A2478,DBMS_TYPE_SIZES[],3,FALSE)</f>
        <v>9</v>
      </c>
      <c r="E2478" s="114">
        <f>VLOOKUP(A2478,DBMS_TYPE_SIZES[],4,FALSE)</f>
        <v>9</v>
      </c>
      <c r="F2478" t="s">
        <v>218</v>
      </c>
      <c r="G2478" t="s">
        <v>102</v>
      </c>
      <c r="H2478" t="s">
        <v>67</v>
      </c>
      <c r="I2478">
        <v>16</v>
      </c>
      <c r="J2478">
        <v>9</v>
      </c>
    </row>
    <row r="2479" spans="1:10">
      <c r="A2479" s="112" t="str">
        <f>COL_SIZES[[#This Row],[datatype]]&amp;"_"&amp;COL_SIZES[[#This Row],[column_prec]]&amp;"_"&amp;COL_SIZES[[#This Row],[col_len]]</f>
        <v>int_10_4</v>
      </c>
      <c r="B24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79" s="113">
        <f>VLOOKUP(A2479,DBMS_TYPE_SIZES[],2,FALSE)</f>
        <v>9</v>
      </c>
      <c r="D2479" s="113">
        <f>VLOOKUP(A2479,DBMS_TYPE_SIZES[],3,FALSE)</f>
        <v>4</v>
      </c>
      <c r="E2479" s="114">
        <f>VLOOKUP(A2479,DBMS_TYPE_SIZES[],4,FALSE)</f>
        <v>9</v>
      </c>
      <c r="F2479" t="s">
        <v>218</v>
      </c>
      <c r="G2479" t="s">
        <v>987</v>
      </c>
      <c r="H2479" t="s">
        <v>20</v>
      </c>
      <c r="I2479">
        <v>10</v>
      </c>
      <c r="J2479">
        <v>4</v>
      </c>
    </row>
    <row r="2480" spans="1:10">
      <c r="A2480" s="112" t="str">
        <f>COL_SIZES[[#This Row],[datatype]]&amp;"_"&amp;COL_SIZES[[#This Row],[column_prec]]&amp;"_"&amp;COL_SIZES[[#This Row],[col_len]]</f>
        <v>int_10_4</v>
      </c>
      <c r="B24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0" s="113">
        <f>VLOOKUP(A2480,DBMS_TYPE_SIZES[],2,FALSE)</f>
        <v>9</v>
      </c>
      <c r="D2480" s="113">
        <f>VLOOKUP(A2480,DBMS_TYPE_SIZES[],3,FALSE)</f>
        <v>4</v>
      </c>
      <c r="E2480" s="114">
        <f>VLOOKUP(A2480,DBMS_TYPE_SIZES[],4,FALSE)</f>
        <v>9</v>
      </c>
      <c r="F2480" t="s">
        <v>218</v>
      </c>
      <c r="G2480" t="s">
        <v>988</v>
      </c>
      <c r="H2480" t="s">
        <v>20</v>
      </c>
      <c r="I2480">
        <v>10</v>
      </c>
      <c r="J2480">
        <v>4</v>
      </c>
    </row>
    <row r="2481" spans="1:10">
      <c r="A2481" s="112" t="str">
        <f>COL_SIZES[[#This Row],[datatype]]&amp;"_"&amp;COL_SIZES[[#This Row],[column_prec]]&amp;"_"&amp;COL_SIZES[[#This Row],[col_len]]</f>
        <v>int_10_4</v>
      </c>
      <c r="B24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1" s="113">
        <f>VLOOKUP(A2481,DBMS_TYPE_SIZES[],2,FALSE)</f>
        <v>9</v>
      </c>
      <c r="D2481" s="113">
        <f>VLOOKUP(A2481,DBMS_TYPE_SIZES[],3,FALSE)</f>
        <v>4</v>
      </c>
      <c r="E2481" s="114">
        <f>VLOOKUP(A2481,DBMS_TYPE_SIZES[],4,FALSE)</f>
        <v>9</v>
      </c>
      <c r="F2481" t="s">
        <v>218</v>
      </c>
      <c r="G2481" t="s">
        <v>989</v>
      </c>
      <c r="H2481" t="s">
        <v>20</v>
      </c>
      <c r="I2481">
        <v>10</v>
      </c>
      <c r="J2481">
        <v>4</v>
      </c>
    </row>
    <row r="2482" spans="1:10">
      <c r="A2482" s="112" t="str">
        <f>COL_SIZES[[#This Row],[datatype]]&amp;"_"&amp;COL_SIZES[[#This Row],[column_prec]]&amp;"_"&amp;COL_SIZES[[#This Row],[col_len]]</f>
        <v>int_10_4</v>
      </c>
      <c r="B24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2" s="113">
        <f>VLOOKUP(A2482,DBMS_TYPE_SIZES[],2,FALSE)</f>
        <v>9</v>
      </c>
      <c r="D2482" s="113">
        <f>VLOOKUP(A2482,DBMS_TYPE_SIZES[],3,FALSE)</f>
        <v>4</v>
      </c>
      <c r="E2482" s="114">
        <f>VLOOKUP(A2482,DBMS_TYPE_SIZES[],4,FALSE)</f>
        <v>9</v>
      </c>
      <c r="F2482" t="s">
        <v>218</v>
      </c>
      <c r="G2482" t="s">
        <v>990</v>
      </c>
      <c r="H2482" t="s">
        <v>20</v>
      </c>
      <c r="I2482">
        <v>10</v>
      </c>
      <c r="J2482">
        <v>4</v>
      </c>
    </row>
    <row r="2483" spans="1:10">
      <c r="A2483" s="112" t="str">
        <f>COL_SIZES[[#This Row],[datatype]]&amp;"_"&amp;COL_SIZES[[#This Row],[column_prec]]&amp;"_"&amp;COL_SIZES[[#This Row],[col_len]]</f>
        <v>int_10_4</v>
      </c>
      <c r="B24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3" s="113">
        <f>VLOOKUP(A2483,DBMS_TYPE_SIZES[],2,FALSE)</f>
        <v>9</v>
      </c>
      <c r="D2483" s="113">
        <f>VLOOKUP(A2483,DBMS_TYPE_SIZES[],3,FALSE)</f>
        <v>4</v>
      </c>
      <c r="E2483" s="114">
        <f>VLOOKUP(A2483,DBMS_TYPE_SIZES[],4,FALSE)</f>
        <v>9</v>
      </c>
      <c r="F2483" t="s">
        <v>218</v>
      </c>
      <c r="G2483" t="s">
        <v>991</v>
      </c>
      <c r="H2483" t="s">
        <v>20</v>
      </c>
      <c r="I2483">
        <v>10</v>
      </c>
      <c r="J2483">
        <v>4</v>
      </c>
    </row>
    <row r="2484" spans="1:10">
      <c r="A2484" s="112" t="str">
        <f>COL_SIZES[[#This Row],[datatype]]&amp;"_"&amp;COL_SIZES[[#This Row],[column_prec]]&amp;"_"&amp;COL_SIZES[[#This Row],[col_len]]</f>
        <v>int_10_4</v>
      </c>
      <c r="B24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4" s="113">
        <f>VLOOKUP(A2484,DBMS_TYPE_SIZES[],2,FALSE)</f>
        <v>9</v>
      </c>
      <c r="D2484" s="113">
        <f>VLOOKUP(A2484,DBMS_TYPE_SIZES[],3,FALSE)</f>
        <v>4</v>
      </c>
      <c r="E2484" s="114">
        <f>VLOOKUP(A2484,DBMS_TYPE_SIZES[],4,FALSE)</f>
        <v>9</v>
      </c>
      <c r="F2484" t="s">
        <v>218</v>
      </c>
      <c r="G2484" t="s">
        <v>992</v>
      </c>
      <c r="H2484" t="s">
        <v>20</v>
      </c>
      <c r="I2484">
        <v>10</v>
      </c>
      <c r="J2484">
        <v>4</v>
      </c>
    </row>
    <row r="2485" spans="1:10">
      <c r="A2485" s="112" t="str">
        <f>COL_SIZES[[#This Row],[datatype]]&amp;"_"&amp;COL_SIZES[[#This Row],[column_prec]]&amp;"_"&amp;COL_SIZES[[#This Row],[col_len]]</f>
        <v>int_10_4</v>
      </c>
      <c r="B24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5" s="113">
        <f>VLOOKUP(A2485,DBMS_TYPE_SIZES[],2,FALSE)</f>
        <v>9</v>
      </c>
      <c r="D2485" s="113">
        <f>VLOOKUP(A2485,DBMS_TYPE_SIZES[],3,FALSE)</f>
        <v>4</v>
      </c>
      <c r="E2485" s="114">
        <f>VLOOKUP(A2485,DBMS_TYPE_SIZES[],4,FALSE)</f>
        <v>9</v>
      </c>
      <c r="F2485" t="s">
        <v>218</v>
      </c>
      <c r="G2485" t="s">
        <v>993</v>
      </c>
      <c r="H2485" t="s">
        <v>20</v>
      </c>
      <c r="I2485">
        <v>10</v>
      </c>
      <c r="J2485">
        <v>4</v>
      </c>
    </row>
    <row r="2486" spans="1:10">
      <c r="A2486" s="112" t="str">
        <f>COL_SIZES[[#This Row],[datatype]]&amp;"_"&amp;COL_SIZES[[#This Row],[column_prec]]&amp;"_"&amp;COL_SIZES[[#This Row],[col_len]]</f>
        <v>int_10_4</v>
      </c>
      <c r="B24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6" s="113">
        <f>VLOOKUP(A2486,DBMS_TYPE_SIZES[],2,FALSE)</f>
        <v>9</v>
      </c>
      <c r="D2486" s="113">
        <f>VLOOKUP(A2486,DBMS_TYPE_SIZES[],3,FALSE)</f>
        <v>4</v>
      </c>
      <c r="E2486" s="114">
        <f>VLOOKUP(A2486,DBMS_TYPE_SIZES[],4,FALSE)</f>
        <v>9</v>
      </c>
      <c r="F2486" t="s">
        <v>218</v>
      </c>
      <c r="G2486" t="s">
        <v>913</v>
      </c>
      <c r="H2486" t="s">
        <v>20</v>
      </c>
      <c r="I2486">
        <v>10</v>
      </c>
      <c r="J2486">
        <v>4</v>
      </c>
    </row>
    <row r="2487" spans="1:10">
      <c r="A2487" s="112" t="str">
        <f>COL_SIZES[[#This Row],[datatype]]&amp;"_"&amp;COL_SIZES[[#This Row],[column_prec]]&amp;"_"&amp;COL_SIZES[[#This Row],[col_len]]</f>
        <v>int_10_4</v>
      </c>
      <c r="B24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7" s="113">
        <f>VLOOKUP(A2487,DBMS_TYPE_SIZES[],2,FALSE)</f>
        <v>9</v>
      </c>
      <c r="D2487" s="113">
        <f>VLOOKUP(A2487,DBMS_TYPE_SIZES[],3,FALSE)</f>
        <v>4</v>
      </c>
      <c r="E2487" s="114">
        <f>VLOOKUP(A2487,DBMS_TYPE_SIZES[],4,FALSE)</f>
        <v>9</v>
      </c>
      <c r="F2487" t="s">
        <v>218</v>
      </c>
      <c r="G2487" t="s">
        <v>72</v>
      </c>
      <c r="H2487" t="s">
        <v>20</v>
      </c>
      <c r="I2487">
        <v>10</v>
      </c>
      <c r="J2487">
        <v>4</v>
      </c>
    </row>
    <row r="2488" spans="1:10">
      <c r="A2488" s="112" t="str">
        <f>COL_SIZES[[#This Row],[datatype]]&amp;"_"&amp;COL_SIZES[[#This Row],[column_prec]]&amp;"_"&amp;COL_SIZES[[#This Row],[col_len]]</f>
        <v>int_10_4</v>
      </c>
      <c r="B24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8" s="113">
        <f>VLOOKUP(A2488,DBMS_TYPE_SIZES[],2,FALSE)</f>
        <v>9</v>
      </c>
      <c r="D2488" s="113">
        <f>VLOOKUP(A2488,DBMS_TYPE_SIZES[],3,FALSE)</f>
        <v>4</v>
      </c>
      <c r="E2488" s="114">
        <f>VLOOKUP(A2488,DBMS_TYPE_SIZES[],4,FALSE)</f>
        <v>9</v>
      </c>
      <c r="F2488" t="s">
        <v>218</v>
      </c>
      <c r="G2488" t="s">
        <v>217</v>
      </c>
      <c r="H2488" t="s">
        <v>20</v>
      </c>
      <c r="I2488">
        <v>10</v>
      </c>
      <c r="J2488">
        <v>4</v>
      </c>
    </row>
    <row r="2489" spans="1:10">
      <c r="A2489" s="112" t="str">
        <f>COL_SIZES[[#This Row],[datatype]]&amp;"_"&amp;COL_SIZES[[#This Row],[column_prec]]&amp;"_"&amp;COL_SIZES[[#This Row],[col_len]]</f>
        <v>int_10_4</v>
      </c>
      <c r="B24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89" s="113">
        <f>VLOOKUP(A2489,DBMS_TYPE_SIZES[],2,FALSE)</f>
        <v>9</v>
      </c>
      <c r="D2489" s="113">
        <f>VLOOKUP(A2489,DBMS_TYPE_SIZES[],3,FALSE)</f>
        <v>4</v>
      </c>
      <c r="E2489" s="114">
        <f>VLOOKUP(A2489,DBMS_TYPE_SIZES[],4,FALSE)</f>
        <v>9</v>
      </c>
      <c r="F2489" t="s">
        <v>218</v>
      </c>
      <c r="G2489" t="s">
        <v>164</v>
      </c>
      <c r="H2489" t="s">
        <v>20</v>
      </c>
      <c r="I2489">
        <v>10</v>
      </c>
      <c r="J2489">
        <v>4</v>
      </c>
    </row>
    <row r="2490" spans="1:10">
      <c r="A2490" s="112" t="str">
        <f>COL_SIZES[[#This Row],[datatype]]&amp;"_"&amp;COL_SIZES[[#This Row],[column_prec]]&amp;"_"&amp;COL_SIZES[[#This Row],[col_len]]</f>
        <v>int_10_4</v>
      </c>
      <c r="B24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0" s="113">
        <f>VLOOKUP(A2490,DBMS_TYPE_SIZES[],2,FALSE)</f>
        <v>9</v>
      </c>
      <c r="D2490" s="113">
        <f>VLOOKUP(A2490,DBMS_TYPE_SIZES[],3,FALSE)</f>
        <v>4</v>
      </c>
      <c r="E2490" s="114">
        <f>VLOOKUP(A2490,DBMS_TYPE_SIZES[],4,FALSE)</f>
        <v>9</v>
      </c>
      <c r="F2490" t="s">
        <v>221</v>
      </c>
      <c r="G2490" t="s">
        <v>219</v>
      </c>
      <c r="H2490" t="s">
        <v>20</v>
      </c>
      <c r="I2490">
        <v>10</v>
      </c>
      <c r="J2490">
        <v>4</v>
      </c>
    </row>
    <row r="2491" spans="1:10">
      <c r="A2491" s="112" t="str">
        <f>COL_SIZES[[#This Row],[datatype]]&amp;"_"&amp;COL_SIZES[[#This Row],[column_prec]]&amp;"_"&amp;COL_SIZES[[#This Row],[col_len]]</f>
        <v>int_10_4</v>
      </c>
      <c r="B24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1" s="113">
        <f>VLOOKUP(A2491,DBMS_TYPE_SIZES[],2,FALSE)</f>
        <v>9</v>
      </c>
      <c r="D2491" s="113">
        <f>VLOOKUP(A2491,DBMS_TYPE_SIZES[],3,FALSE)</f>
        <v>4</v>
      </c>
      <c r="E2491" s="114">
        <f>VLOOKUP(A2491,DBMS_TYPE_SIZES[],4,FALSE)</f>
        <v>9</v>
      </c>
      <c r="F2491" t="s">
        <v>221</v>
      </c>
      <c r="G2491" t="s">
        <v>156</v>
      </c>
      <c r="H2491" t="s">
        <v>20</v>
      </c>
      <c r="I2491">
        <v>10</v>
      </c>
      <c r="J2491">
        <v>4</v>
      </c>
    </row>
    <row r="2492" spans="1:10">
      <c r="A2492" s="112" t="str">
        <f>COL_SIZES[[#This Row],[datatype]]&amp;"_"&amp;COL_SIZES[[#This Row],[column_prec]]&amp;"_"&amp;COL_SIZES[[#This Row],[col_len]]</f>
        <v>datetime_23_8</v>
      </c>
      <c r="B249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92" s="113">
        <f>VLOOKUP(A2492,DBMS_TYPE_SIZES[],2,FALSE)</f>
        <v>7</v>
      </c>
      <c r="D2492" s="113">
        <f>VLOOKUP(A2492,DBMS_TYPE_SIZES[],3,FALSE)</f>
        <v>8</v>
      </c>
      <c r="E2492" s="114">
        <f>VLOOKUP(A2492,DBMS_TYPE_SIZES[],4,FALSE)</f>
        <v>10</v>
      </c>
      <c r="F2492" t="s">
        <v>221</v>
      </c>
      <c r="G2492" t="s">
        <v>679</v>
      </c>
      <c r="H2492" t="s">
        <v>22</v>
      </c>
      <c r="I2492">
        <v>23</v>
      </c>
      <c r="J2492">
        <v>8</v>
      </c>
    </row>
    <row r="2493" spans="1:10">
      <c r="A2493" s="112" t="str">
        <f>COL_SIZES[[#This Row],[datatype]]&amp;"_"&amp;COL_SIZES[[#This Row],[column_prec]]&amp;"_"&amp;COL_SIZES[[#This Row],[col_len]]</f>
        <v>int_10_4</v>
      </c>
      <c r="B24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3" s="113">
        <f>VLOOKUP(A2493,DBMS_TYPE_SIZES[],2,FALSE)</f>
        <v>9</v>
      </c>
      <c r="D2493" s="113">
        <f>VLOOKUP(A2493,DBMS_TYPE_SIZES[],3,FALSE)</f>
        <v>4</v>
      </c>
      <c r="E2493" s="114">
        <f>VLOOKUP(A2493,DBMS_TYPE_SIZES[],4,FALSE)</f>
        <v>9</v>
      </c>
      <c r="F2493" t="s">
        <v>221</v>
      </c>
      <c r="G2493" t="s">
        <v>802</v>
      </c>
      <c r="H2493" t="s">
        <v>20</v>
      </c>
      <c r="I2493">
        <v>10</v>
      </c>
      <c r="J2493">
        <v>4</v>
      </c>
    </row>
    <row r="2494" spans="1:10">
      <c r="A2494" s="112" t="str">
        <f>COL_SIZES[[#This Row],[datatype]]&amp;"_"&amp;COL_SIZES[[#This Row],[column_prec]]&amp;"_"&amp;COL_SIZES[[#This Row],[col_len]]</f>
        <v>int_10_4</v>
      </c>
      <c r="B24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4" s="113">
        <f>VLOOKUP(A2494,DBMS_TYPE_SIZES[],2,FALSE)</f>
        <v>9</v>
      </c>
      <c r="D2494" s="113">
        <f>VLOOKUP(A2494,DBMS_TYPE_SIZES[],3,FALSE)</f>
        <v>4</v>
      </c>
      <c r="E2494" s="114">
        <f>VLOOKUP(A2494,DBMS_TYPE_SIZES[],4,FALSE)</f>
        <v>9</v>
      </c>
      <c r="F2494" t="s">
        <v>221</v>
      </c>
      <c r="G2494" t="s">
        <v>154</v>
      </c>
      <c r="H2494" t="s">
        <v>20</v>
      </c>
      <c r="I2494">
        <v>10</v>
      </c>
      <c r="J2494">
        <v>4</v>
      </c>
    </row>
    <row r="2495" spans="1:10">
      <c r="A2495" s="112" t="str">
        <f>COL_SIZES[[#This Row],[datatype]]&amp;"_"&amp;COL_SIZES[[#This Row],[column_prec]]&amp;"_"&amp;COL_SIZES[[#This Row],[col_len]]</f>
        <v>int_10_4</v>
      </c>
      <c r="B24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5" s="113">
        <f>VLOOKUP(A2495,DBMS_TYPE_SIZES[],2,FALSE)</f>
        <v>9</v>
      </c>
      <c r="D2495" s="113">
        <f>VLOOKUP(A2495,DBMS_TYPE_SIZES[],3,FALSE)</f>
        <v>4</v>
      </c>
      <c r="E2495" s="114">
        <f>VLOOKUP(A2495,DBMS_TYPE_SIZES[],4,FALSE)</f>
        <v>9</v>
      </c>
      <c r="F2495" t="s">
        <v>221</v>
      </c>
      <c r="G2495" t="s">
        <v>89</v>
      </c>
      <c r="H2495" t="s">
        <v>20</v>
      </c>
      <c r="I2495">
        <v>10</v>
      </c>
      <c r="J2495">
        <v>4</v>
      </c>
    </row>
    <row r="2496" spans="1:10">
      <c r="A2496" s="112" t="str">
        <f>COL_SIZES[[#This Row],[datatype]]&amp;"_"&amp;COL_SIZES[[#This Row],[column_prec]]&amp;"_"&amp;COL_SIZES[[#This Row],[col_len]]</f>
        <v>datetime_23_8</v>
      </c>
      <c r="B249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496" s="113">
        <f>VLOOKUP(A2496,DBMS_TYPE_SIZES[],2,FALSE)</f>
        <v>7</v>
      </c>
      <c r="D2496" s="113">
        <f>VLOOKUP(A2496,DBMS_TYPE_SIZES[],3,FALSE)</f>
        <v>8</v>
      </c>
      <c r="E2496" s="114">
        <f>VLOOKUP(A2496,DBMS_TYPE_SIZES[],4,FALSE)</f>
        <v>10</v>
      </c>
      <c r="F2496" t="s">
        <v>221</v>
      </c>
      <c r="G2496" t="s">
        <v>928</v>
      </c>
      <c r="H2496" t="s">
        <v>22</v>
      </c>
      <c r="I2496">
        <v>23</v>
      </c>
      <c r="J2496">
        <v>8</v>
      </c>
    </row>
    <row r="2497" spans="1:10">
      <c r="A2497" s="112" t="str">
        <f>COL_SIZES[[#This Row],[datatype]]&amp;"_"&amp;COL_SIZES[[#This Row],[column_prec]]&amp;"_"&amp;COL_SIZES[[#This Row],[col_len]]</f>
        <v>int_10_4</v>
      </c>
      <c r="B24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7" s="113">
        <f>VLOOKUP(A2497,DBMS_TYPE_SIZES[],2,FALSE)</f>
        <v>9</v>
      </c>
      <c r="D2497" s="113">
        <f>VLOOKUP(A2497,DBMS_TYPE_SIZES[],3,FALSE)</f>
        <v>4</v>
      </c>
      <c r="E2497" s="114">
        <f>VLOOKUP(A2497,DBMS_TYPE_SIZES[],4,FALSE)</f>
        <v>9</v>
      </c>
      <c r="F2497" t="s">
        <v>221</v>
      </c>
      <c r="G2497" t="s">
        <v>929</v>
      </c>
      <c r="H2497" t="s">
        <v>20</v>
      </c>
      <c r="I2497">
        <v>10</v>
      </c>
      <c r="J2497">
        <v>4</v>
      </c>
    </row>
    <row r="2498" spans="1:10">
      <c r="A2498" s="112" t="str">
        <f>COL_SIZES[[#This Row],[datatype]]&amp;"_"&amp;COL_SIZES[[#This Row],[column_prec]]&amp;"_"&amp;COL_SIZES[[#This Row],[col_len]]</f>
        <v>int_10_4</v>
      </c>
      <c r="B24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8" s="113">
        <f>VLOOKUP(A2498,DBMS_TYPE_SIZES[],2,FALSE)</f>
        <v>9</v>
      </c>
      <c r="D2498" s="113">
        <f>VLOOKUP(A2498,DBMS_TYPE_SIZES[],3,FALSE)</f>
        <v>4</v>
      </c>
      <c r="E2498" s="114">
        <f>VLOOKUP(A2498,DBMS_TYPE_SIZES[],4,FALSE)</f>
        <v>9</v>
      </c>
      <c r="F2498" t="s">
        <v>221</v>
      </c>
      <c r="G2498" t="s">
        <v>224</v>
      </c>
      <c r="H2498" t="s">
        <v>20</v>
      </c>
      <c r="I2498">
        <v>10</v>
      </c>
      <c r="J2498">
        <v>4</v>
      </c>
    </row>
    <row r="2499" spans="1:10">
      <c r="A2499" s="112" t="str">
        <f>COL_SIZES[[#This Row],[datatype]]&amp;"_"&amp;COL_SIZES[[#This Row],[column_prec]]&amp;"_"&amp;COL_SIZES[[#This Row],[col_len]]</f>
        <v>int_10_4</v>
      </c>
      <c r="B24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499" s="113">
        <f>VLOOKUP(A2499,DBMS_TYPE_SIZES[],2,FALSE)</f>
        <v>9</v>
      </c>
      <c r="D2499" s="113">
        <f>VLOOKUP(A2499,DBMS_TYPE_SIZES[],3,FALSE)</f>
        <v>4</v>
      </c>
      <c r="E2499" s="114">
        <f>VLOOKUP(A2499,DBMS_TYPE_SIZES[],4,FALSE)</f>
        <v>9</v>
      </c>
      <c r="F2499" t="s">
        <v>221</v>
      </c>
      <c r="G2499" t="s">
        <v>803</v>
      </c>
      <c r="H2499" t="s">
        <v>20</v>
      </c>
      <c r="I2499">
        <v>10</v>
      </c>
      <c r="J2499">
        <v>4</v>
      </c>
    </row>
    <row r="2500" spans="1:10">
      <c r="A2500" s="112" t="str">
        <f>COL_SIZES[[#This Row],[datatype]]&amp;"_"&amp;COL_SIZES[[#This Row],[column_prec]]&amp;"_"&amp;COL_SIZES[[#This Row],[col_len]]</f>
        <v>int_10_4</v>
      </c>
      <c r="B25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0" s="113">
        <f>VLOOKUP(A2500,DBMS_TYPE_SIZES[],2,FALSE)</f>
        <v>9</v>
      </c>
      <c r="D2500" s="113">
        <f>VLOOKUP(A2500,DBMS_TYPE_SIZES[],3,FALSE)</f>
        <v>4</v>
      </c>
      <c r="E2500" s="114">
        <f>VLOOKUP(A2500,DBMS_TYPE_SIZES[],4,FALSE)</f>
        <v>9</v>
      </c>
      <c r="F2500" t="s">
        <v>221</v>
      </c>
      <c r="G2500" t="s">
        <v>804</v>
      </c>
      <c r="H2500" t="s">
        <v>20</v>
      </c>
      <c r="I2500">
        <v>10</v>
      </c>
      <c r="J2500">
        <v>4</v>
      </c>
    </row>
    <row r="2501" spans="1:10">
      <c r="A2501" s="112" t="str">
        <f>COL_SIZES[[#This Row],[datatype]]&amp;"_"&amp;COL_SIZES[[#This Row],[column_prec]]&amp;"_"&amp;COL_SIZES[[#This Row],[col_len]]</f>
        <v>int_10_4</v>
      </c>
      <c r="B25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1" s="113">
        <f>VLOOKUP(A2501,DBMS_TYPE_SIZES[],2,FALSE)</f>
        <v>9</v>
      </c>
      <c r="D2501" s="113">
        <f>VLOOKUP(A2501,DBMS_TYPE_SIZES[],3,FALSE)</f>
        <v>4</v>
      </c>
      <c r="E2501" s="114">
        <f>VLOOKUP(A2501,DBMS_TYPE_SIZES[],4,FALSE)</f>
        <v>9</v>
      </c>
      <c r="F2501" t="s">
        <v>221</v>
      </c>
      <c r="G2501" t="s">
        <v>152</v>
      </c>
      <c r="H2501" t="s">
        <v>20</v>
      </c>
      <c r="I2501">
        <v>10</v>
      </c>
      <c r="J2501">
        <v>4</v>
      </c>
    </row>
    <row r="2502" spans="1:10">
      <c r="A2502" s="112" t="str">
        <f>COL_SIZES[[#This Row],[datatype]]&amp;"_"&amp;COL_SIZES[[#This Row],[column_prec]]&amp;"_"&amp;COL_SIZES[[#This Row],[col_len]]</f>
        <v>varchar_0_255</v>
      </c>
      <c r="B250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02" s="113">
        <f>VLOOKUP(A2502,DBMS_TYPE_SIZES[],2,FALSE)</f>
        <v>255</v>
      </c>
      <c r="D2502" s="113">
        <f>VLOOKUP(A2502,DBMS_TYPE_SIZES[],3,FALSE)</f>
        <v>255</v>
      </c>
      <c r="E2502" s="114">
        <f>VLOOKUP(A2502,DBMS_TYPE_SIZES[],4,FALSE)</f>
        <v>257</v>
      </c>
      <c r="F2502" t="s">
        <v>221</v>
      </c>
      <c r="G2502" t="s">
        <v>805</v>
      </c>
      <c r="H2502" t="s">
        <v>92</v>
      </c>
      <c r="I2502">
        <v>0</v>
      </c>
      <c r="J2502">
        <v>255</v>
      </c>
    </row>
    <row r="2503" spans="1:10">
      <c r="A2503" s="112" t="str">
        <f>COL_SIZES[[#This Row],[datatype]]&amp;"_"&amp;COL_SIZES[[#This Row],[column_prec]]&amp;"_"&amp;COL_SIZES[[#This Row],[col_len]]</f>
        <v>varchar_0_255</v>
      </c>
      <c r="B25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03" s="113">
        <f>VLOOKUP(A2503,DBMS_TYPE_SIZES[],2,FALSE)</f>
        <v>255</v>
      </c>
      <c r="D2503" s="113">
        <f>VLOOKUP(A2503,DBMS_TYPE_SIZES[],3,FALSE)</f>
        <v>255</v>
      </c>
      <c r="E2503" s="114">
        <f>VLOOKUP(A2503,DBMS_TYPE_SIZES[],4,FALSE)</f>
        <v>257</v>
      </c>
      <c r="F2503" t="s">
        <v>221</v>
      </c>
      <c r="G2503" t="s">
        <v>806</v>
      </c>
      <c r="H2503" t="s">
        <v>92</v>
      </c>
      <c r="I2503">
        <v>0</v>
      </c>
      <c r="J2503">
        <v>255</v>
      </c>
    </row>
    <row r="2504" spans="1:10">
      <c r="A2504" s="112" t="str">
        <f>COL_SIZES[[#This Row],[datatype]]&amp;"_"&amp;COL_SIZES[[#This Row],[column_prec]]&amp;"_"&amp;COL_SIZES[[#This Row],[col_len]]</f>
        <v>int_10_4</v>
      </c>
      <c r="B25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4" s="113">
        <f>VLOOKUP(A2504,DBMS_TYPE_SIZES[],2,FALSE)</f>
        <v>9</v>
      </c>
      <c r="D2504" s="113">
        <f>VLOOKUP(A2504,DBMS_TYPE_SIZES[],3,FALSE)</f>
        <v>4</v>
      </c>
      <c r="E2504" s="114">
        <f>VLOOKUP(A2504,DBMS_TYPE_SIZES[],4,FALSE)</f>
        <v>9</v>
      </c>
      <c r="F2504" t="s">
        <v>221</v>
      </c>
      <c r="G2504" t="s">
        <v>807</v>
      </c>
      <c r="H2504" t="s">
        <v>20</v>
      </c>
      <c r="I2504">
        <v>10</v>
      </c>
      <c r="J2504">
        <v>4</v>
      </c>
    </row>
    <row r="2505" spans="1:10">
      <c r="A2505" s="112" t="str">
        <f>COL_SIZES[[#This Row],[datatype]]&amp;"_"&amp;COL_SIZES[[#This Row],[column_prec]]&amp;"_"&amp;COL_SIZES[[#This Row],[col_len]]</f>
        <v>bigint_19_8</v>
      </c>
      <c r="B25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05" s="113">
        <f>VLOOKUP(A2505,DBMS_TYPE_SIZES[],2,FALSE)</f>
        <v>9</v>
      </c>
      <c r="D2505" s="113">
        <f>VLOOKUP(A2505,DBMS_TYPE_SIZES[],3,FALSE)</f>
        <v>8</v>
      </c>
      <c r="E2505" s="114">
        <f>VLOOKUP(A2505,DBMS_TYPE_SIZES[],4,FALSE)</f>
        <v>9</v>
      </c>
      <c r="F2505" t="s">
        <v>221</v>
      </c>
      <c r="G2505" t="s">
        <v>122</v>
      </c>
      <c r="H2505" t="s">
        <v>19</v>
      </c>
      <c r="I2505">
        <v>19</v>
      </c>
      <c r="J2505">
        <v>8</v>
      </c>
    </row>
    <row r="2506" spans="1:10">
      <c r="A2506" s="112" t="str">
        <f>COL_SIZES[[#This Row],[datatype]]&amp;"_"&amp;COL_SIZES[[#This Row],[column_prec]]&amp;"_"&amp;COL_SIZES[[#This Row],[col_len]]</f>
        <v>int_10_4</v>
      </c>
      <c r="B25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6" s="113">
        <f>VLOOKUP(A2506,DBMS_TYPE_SIZES[],2,FALSE)</f>
        <v>9</v>
      </c>
      <c r="D2506" s="113">
        <f>VLOOKUP(A2506,DBMS_TYPE_SIZES[],3,FALSE)</f>
        <v>4</v>
      </c>
      <c r="E2506" s="114">
        <f>VLOOKUP(A2506,DBMS_TYPE_SIZES[],4,FALSE)</f>
        <v>9</v>
      </c>
      <c r="F2506" t="s">
        <v>221</v>
      </c>
      <c r="G2506" t="s">
        <v>123</v>
      </c>
      <c r="H2506" t="s">
        <v>20</v>
      </c>
      <c r="I2506">
        <v>10</v>
      </c>
      <c r="J2506">
        <v>4</v>
      </c>
    </row>
    <row r="2507" spans="1:10">
      <c r="A2507" s="112" t="str">
        <f>COL_SIZES[[#This Row],[datatype]]&amp;"_"&amp;COL_SIZES[[#This Row],[column_prec]]&amp;"_"&amp;COL_SIZES[[#This Row],[col_len]]</f>
        <v>int_10_4</v>
      </c>
      <c r="B25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07" s="113">
        <f>VLOOKUP(A2507,DBMS_TYPE_SIZES[],2,FALSE)</f>
        <v>9</v>
      </c>
      <c r="D2507" s="113">
        <f>VLOOKUP(A2507,DBMS_TYPE_SIZES[],3,FALSE)</f>
        <v>4</v>
      </c>
      <c r="E2507" s="114">
        <f>VLOOKUP(A2507,DBMS_TYPE_SIZES[],4,FALSE)</f>
        <v>9</v>
      </c>
      <c r="F2507" t="s">
        <v>221</v>
      </c>
      <c r="G2507" t="s">
        <v>808</v>
      </c>
      <c r="H2507" t="s">
        <v>20</v>
      </c>
      <c r="I2507">
        <v>10</v>
      </c>
      <c r="J2507">
        <v>4</v>
      </c>
    </row>
    <row r="2508" spans="1:10">
      <c r="A2508" s="112" t="str">
        <f>COL_SIZES[[#This Row],[datatype]]&amp;"_"&amp;COL_SIZES[[#This Row],[column_prec]]&amp;"_"&amp;COL_SIZES[[#This Row],[col_len]]</f>
        <v>datetime_23_8</v>
      </c>
      <c r="B25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08" s="113">
        <f>VLOOKUP(A2508,DBMS_TYPE_SIZES[],2,FALSE)</f>
        <v>7</v>
      </c>
      <c r="D2508" s="113">
        <f>VLOOKUP(A2508,DBMS_TYPE_SIZES[],3,FALSE)</f>
        <v>8</v>
      </c>
      <c r="E2508" s="114">
        <f>VLOOKUP(A2508,DBMS_TYPE_SIZES[],4,FALSE)</f>
        <v>10</v>
      </c>
      <c r="F2508" t="s">
        <v>221</v>
      </c>
      <c r="G2508" t="s">
        <v>809</v>
      </c>
      <c r="H2508" t="s">
        <v>22</v>
      </c>
      <c r="I2508">
        <v>23</v>
      </c>
      <c r="J2508">
        <v>8</v>
      </c>
    </row>
    <row r="2509" spans="1:10">
      <c r="A2509" s="112" t="str">
        <f>COL_SIZES[[#This Row],[datatype]]&amp;"_"&amp;COL_SIZES[[#This Row],[column_prec]]&amp;"_"&amp;COL_SIZES[[#This Row],[col_len]]</f>
        <v>bigint_19_8</v>
      </c>
      <c r="B25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09" s="113">
        <f>VLOOKUP(A2509,DBMS_TYPE_SIZES[],2,FALSE)</f>
        <v>9</v>
      </c>
      <c r="D2509" s="113">
        <f>VLOOKUP(A2509,DBMS_TYPE_SIZES[],3,FALSE)</f>
        <v>8</v>
      </c>
      <c r="E2509" s="114">
        <f>VLOOKUP(A2509,DBMS_TYPE_SIZES[],4,FALSE)</f>
        <v>9</v>
      </c>
      <c r="F2509" t="s">
        <v>221</v>
      </c>
      <c r="G2509" t="s">
        <v>124</v>
      </c>
      <c r="H2509" t="s">
        <v>19</v>
      </c>
      <c r="I2509">
        <v>19</v>
      </c>
      <c r="J2509">
        <v>8</v>
      </c>
    </row>
    <row r="2510" spans="1:10">
      <c r="A2510" s="112" t="str">
        <f>COL_SIZES[[#This Row],[datatype]]&amp;"_"&amp;COL_SIZES[[#This Row],[column_prec]]&amp;"_"&amp;COL_SIZES[[#This Row],[col_len]]</f>
        <v>numeric_16_9</v>
      </c>
      <c r="B251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510" s="113">
        <f>VLOOKUP(A2510,DBMS_TYPE_SIZES[],2,FALSE)</f>
        <v>9</v>
      </c>
      <c r="D2510" s="113">
        <f>VLOOKUP(A2510,DBMS_TYPE_SIZES[],3,FALSE)</f>
        <v>9</v>
      </c>
      <c r="E2510" s="114">
        <f>VLOOKUP(A2510,DBMS_TYPE_SIZES[],4,FALSE)</f>
        <v>9</v>
      </c>
      <c r="F2510" t="s">
        <v>221</v>
      </c>
      <c r="G2510" t="s">
        <v>102</v>
      </c>
      <c r="H2510" t="s">
        <v>67</v>
      </c>
      <c r="I2510">
        <v>16</v>
      </c>
      <c r="J2510">
        <v>9</v>
      </c>
    </row>
    <row r="2511" spans="1:10">
      <c r="A2511" s="112" t="str">
        <f>COL_SIZES[[#This Row],[datatype]]&amp;"_"&amp;COL_SIZES[[#This Row],[column_prec]]&amp;"_"&amp;COL_SIZES[[#This Row],[col_len]]</f>
        <v>int_10_4</v>
      </c>
      <c r="B25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1" s="113">
        <f>VLOOKUP(A2511,DBMS_TYPE_SIZES[],2,FALSE)</f>
        <v>9</v>
      </c>
      <c r="D2511" s="113">
        <f>VLOOKUP(A2511,DBMS_TYPE_SIZES[],3,FALSE)</f>
        <v>4</v>
      </c>
      <c r="E2511" s="114">
        <f>VLOOKUP(A2511,DBMS_TYPE_SIZES[],4,FALSE)</f>
        <v>9</v>
      </c>
      <c r="F2511" t="s">
        <v>221</v>
      </c>
      <c r="G2511" t="s">
        <v>222</v>
      </c>
      <c r="H2511" t="s">
        <v>20</v>
      </c>
      <c r="I2511">
        <v>10</v>
      </c>
      <c r="J2511">
        <v>4</v>
      </c>
    </row>
    <row r="2512" spans="1:10">
      <c r="A2512" s="112" t="str">
        <f>COL_SIZES[[#This Row],[datatype]]&amp;"_"&amp;COL_SIZES[[#This Row],[column_prec]]&amp;"_"&amp;COL_SIZES[[#This Row],[col_len]]</f>
        <v>int_10_4</v>
      </c>
      <c r="B25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2" s="113">
        <f>VLOOKUP(A2512,DBMS_TYPE_SIZES[],2,FALSE)</f>
        <v>9</v>
      </c>
      <c r="D2512" s="113">
        <f>VLOOKUP(A2512,DBMS_TYPE_SIZES[],3,FALSE)</f>
        <v>4</v>
      </c>
      <c r="E2512" s="114">
        <f>VLOOKUP(A2512,DBMS_TYPE_SIZES[],4,FALSE)</f>
        <v>9</v>
      </c>
      <c r="F2512" t="s">
        <v>221</v>
      </c>
      <c r="G2512" t="s">
        <v>72</v>
      </c>
      <c r="H2512" t="s">
        <v>20</v>
      </c>
      <c r="I2512">
        <v>10</v>
      </c>
      <c r="J2512">
        <v>4</v>
      </c>
    </row>
    <row r="2513" spans="1:10">
      <c r="A2513" s="112" t="str">
        <f>COL_SIZES[[#This Row],[datatype]]&amp;"_"&amp;COL_SIZES[[#This Row],[column_prec]]&amp;"_"&amp;COL_SIZES[[#This Row],[col_len]]</f>
        <v>int_10_4</v>
      </c>
      <c r="B25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3" s="113">
        <f>VLOOKUP(A2513,DBMS_TYPE_SIZES[],2,FALSE)</f>
        <v>9</v>
      </c>
      <c r="D2513" s="113">
        <f>VLOOKUP(A2513,DBMS_TYPE_SIZES[],3,FALSE)</f>
        <v>4</v>
      </c>
      <c r="E2513" s="114">
        <f>VLOOKUP(A2513,DBMS_TYPE_SIZES[],4,FALSE)</f>
        <v>9</v>
      </c>
      <c r="F2513" t="s">
        <v>221</v>
      </c>
      <c r="G2513" t="s">
        <v>217</v>
      </c>
      <c r="H2513" t="s">
        <v>20</v>
      </c>
      <c r="I2513">
        <v>10</v>
      </c>
      <c r="J2513">
        <v>4</v>
      </c>
    </row>
    <row r="2514" spans="1:10">
      <c r="A2514" s="112" t="str">
        <f>COL_SIZES[[#This Row],[datatype]]&amp;"_"&amp;COL_SIZES[[#This Row],[column_prec]]&amp;"_"&amp;COL_SIZES[[#This Row],[col_len]]</f>
        <v>int_10_4</v>
      </c>
      <c r="B25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4" s="113">
        <f>VLOOKUP(A2514,DBMS_TYPE_SIZES[],2,FALSE)</f>
        <v>9</v>
      </c>
      <c r="D2514" s="113">
        <f>VLOOKUP(A2514,DBMS_TYPE_SIZES[],3,FALSE)</f>
        <v>4</v>
      </c>
      <c r="E2514" s="114">
        <f>VLOOKUP(A2514,DBMS_TYPE_SIZES[],4,FALSE)</f>
        <v>9</v>
      </c>
      <c r="F2514" t="s">
        <v>221</v>
      </c>
      <c r="G2514" t="s">
        <v>164</v>
      </c>
      <c r="H2514" t="s">
        <v>20</v>
      </c>
      <c r="I2514">
        <v>10</v>
      </c>
      <c r="J2514">
        <v>4</v>
      </c>
    </row>
    <row r="2515" spans="1:10">
      <c r="A2515" s="112" t="str">
        <f>COL_SIZES[[#This Row],[datatype]]&amp;"_"&amp;COL_SIZES[[#This Row],[column_prec]]&amp;"_"&amp;COL_SIZES[[#This Row],[col_len]]</f>
        <v>int_10_4</v>
      </c>
      <c r="B25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5" s="113">
        <f>VLOOKUP(A2515,DBMS_TYPE_SIZES[],2,FALSE)</f>
        <v>9</v>
      </c>
      <c r="D2515" s="113">
        <f>VLOOKUP(A2515,DBMS_TYPE_SIZES[],3,FALSE)</f>
        <v>4</v>
      </c>
      <c r="E2515" s="114">
        <f>VLOOKUP(A2515,DBMS_TYPE_SIZES[],4,FALSE)</f>
        <v>9</v>
      </c>
      <c r="F2515" t="s">
        <v>223</v>
      </c>
      <c r="G2515" t="s">
        <v>156</v>
      </c>
      <c r="H2515" t="s">
        <v>20</v>
      </c>
      <c r="I2515">
        <v>10</v>
      </c>
      <c r="J2515">
        <v>4</v>
      </c>
    </row>
    <row r="2516" spans="1:10">
      <c r="A2516" s="112" t="str">
        <f>COL_SIZES[[#This Row],[datatype]]&amp;"_"&amp;COL_SIZES[[#This Row],[column_prec]]&amp;"_"&amp;COL_SIZES[[#This Row],[col_len]]</f>
        <v>datetime_23_8</v>
      </c>
      <c r="B25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16" s="113">
        <f>VLOOKUP(A2516,DBMS_TYPE_SIZES[],2,FALSE)</f>
        <v>7</v>
      </c>
      <c r="D2516" s="113">
        <f>VLOOKUP(A2516,DBMS_TYPE_SIZES[],3,FALSE)</f>
        <v>8</v>
      </c>
      <c r="E2516" s="114">
        <f>VLOOKUP(A2516,DBMS_TYPE_SIZES[],4,FALSE)</f>
        <v>10</v>
      </c>
      <c r="F2516" t="s">
        <v>223</v>
      </c>
      <c r="G2516" t="s">
        <v>679</v>
      </c>
      <c r="H2516" t="s">
        <v>22</v>
      </c>
      <c r="I2516">
        <v>23</v>
      </c>
      <c r="J2516">
        <v>8</v>
      </c>
    </row>
    <row r="2517" spans="1:10">
      <c r="A2517" s="112" t="str">
        <f>COL_SIZES[[#This Row],[datatype]]&amp;"_"&amp;COL_SIZES[[#This Row],[column_prec]]&amp;"_"&amp;COL_SIZES[[#This Row],[col_len]]</f>
        <v>int_10_4</v>
      </c>
      <c r="B25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7" s="113">
        <f>VLOOKUP(A2517,DBMS_TYPE_SIZES[],2,FALSE)</f>
        <v>9</v>
      </c>
      <c r="D2517" s="113">
        <f>VLOOKUP(A2517,DBMS_TYPE_SIZES[],3,FALSE)</f>
        <v>4</v>
      </c>
      <c r="E2517" s="114">
        <f>VLOOKUP(A2517,DBMS_TYPE_SIZES[],4,FALSE)</f>
        <v>9</v>
      </c>
      <c r="F2517" t="s">
        <v>223</v>
      </c>
      <c r="G2517" t="s">
        <v>802</v>
      </c>
      <c r="H2517" t="s">
        <v>20</v>
      </c>
      <c r="I2517">
        <v>10</v>
      </c>
      <c r="J2517">
        <v>4</v>
      </c>
    </row>
    <row r="2518" spans="1:10">
      <c r="A2518" s="112" t="str">
        <f>COL_SIZES[[#This Row],[datatype]]&amp;"_"&amp;COL_SIZES[[#This Row],[column_prec]]&amp;"_"&amp;COL_SIZES[[#This Row],[col_len]]</f>
        <v>int_10_4</v>
      </c>
      <c r="B25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8" s="113">
        <f>VLOOKUP(A2518,DBMS_TYPE_SIZES[],2,FALSE)</f>
        <v>9</v>
      </c>
      <c r="D2518" s="113">
        <f>VLOOKUP(A2518,DBMS_TYPE_SIZES[],3,FALSE)</f>
        <v>4</v>
      </c>
      <c r="E2518" s="114">
        <f>VLOOKUP(A2518,DBMS_TYPE_SIZES[],4,FALSE)</f>
        <v>9</v>
      </c>
      <c r="F2518" t="s">
        <v>223</v>
      </c>
      <c r="G2518" t="s">
        <v>154</v>
      </c>
      <c r="H2518" t="s">
        <v>20</v>
      </c>
      <c r="I2518">
        <v>10</v>
      </c>
      <c r="J2518">
        <v>4</v>
      </c>
    </row>
    <row r="2519" spans="1:10">
      <c r="A2519" s="112" t="str">
        <f>COL_SIZES[[#This Row],[datatype]]&amp;"_"&amp;COL_SIZES[[#This Row],[column_prec]]&amp;"_"&amp;COL_SIZES[[#This Row],[col_len]]</f>
        <v>int_10_4</v>
      </c>
      <c r="B25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19" s="113">
        <f>VLOOKUP(A2519,DBMS_TYPE_SIZES[],2,FALSE)</f>
        <v>9</v>
      </c>
      <c r="D2519" s="113">
        <f>VLOOKUP(A2519,DBMS_TYPE_SIZES[],3,FALSE)</f>
        <v>4</v>
      </c>
      <c r="E2519" s="114">
        <f>VLOOKUP(A2519,DBMS_TYPE_SIZES[],4,FALSE)</f>
        <v>9</v>
      </c>
      <c r="F2519" t="s">
        <v>223</v>
      </c>
      <c r="G2519" t="s">
        <v>89</v>
      </c>
      <c r="H2519" t="s">
        <v>20</v>
      </c>
      <c r="I2519">
        <v>10</v>
      </c>
      <c r="J2519">
        <v>4</v>
      </c>
    </row>
    <row r="2520" spans="1:10">
      <c r="A2520" s="112" t="str">
        <f>COL_SIZES[[#This Row],[datatype]]&amp;"_"&amp;COL_SIZES[[#This Row],[column_prec]]&amp;"_"&amp;COL_SIZES[[#This Row],[col_len]]</f>
        <v>datetime_23_8</v>
      </c>
      <c r="B252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20" s="113">
        <f>VLOOKUP(A2520,DBMS_TYPE_SIZES[],2,FALSE)</f>
        <v>7</v>
      </c>
      <c r="D2520" s="113">
        <f>VLOOKUP(A2520,DBMS_TYPE_SIZES[],3,FALSE)</f>
        <v>8</v>
      </c>
      <c r="E2520" s="114">
        <f>VLOOKUP(A2520,DBMS_TYPE_SIZES[],4,FALSE)</f>
        <v>10</v>
      </c>
      <c r="F2520" t="s">
        <v>223</v>
      </c>
      <c r="G2520" t="s">
        <v>928</v>
      </c>
      <c r="H2520" t="s">
        <v>22</v>
      </c>
      <c r="I2520">
        <v>23</v>
      </c>
      <c r="J2520">
        <v>8</v>
      </c>
    </row>
    <row r="2521" spans="1:10">
      <c r="A2521" s="112" t="str">
        <f>COL_SIZES[[#This Row],[datatype]]&amp;"_"&amp;COL_SIZES[[#This Row],[column_prec]]&amp;"_"&amp;COL_SIZES[[#This Row],[col_len]]</f>
        <v>int_10_4</v>
      </c>
      <c r="B25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1" s="113">
        <f>VLOOKUP(A2521,DBMS_TYPE_SIZES[],2,FALSE)</f>
        <v>9</v>
      </c>
      <c r="D2521" s="113">
        <f>VLOOKUP(A2521,DBMS_TYPE_SIZES[],3,FALSE)</f>
        <v>4</v>
      </c>
      <c r="E2521" s="114">
        <f>VLOOKUP(A2521,DBMS_TYPE_SIZES[],4,FALSE)</f>
        <v>9</v>
      </c>
      <c r="F2521" t="s">
        <v>223</v>
      </c>
      <c r="G2521" t="s">
        <v>929</v>
      </c>
      <c r="H2521" t="s">
        <v>20</v>
      </c>
      <c r="I2521">
        <v>10</v>
      </c>
      <c r="J2521">
        <v>4</v>
      </c>
    </row>
    <row r="2522" spans="1:10">
      <c r="A2522" s="112" t="str">
        <f>COL_SIZES[[#This Row],[datatype]]&amp;"_"&amp;COL_SIZES[[#This Row],[column_prec]]&amp;"_"&amp;COL_SIZES[[#This Row],[col_len]]</f>
        <v>int_10_4</v>
      </c>
      <c r="B25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2" s="113">
        <f>VLOOKUP(A2522,DBMS_TYPE_SIZES[],2,FALSE)</f>
        <v>9</v>
      </c>
      <c r="D2522" s="113">
        <f>VLOOKUP(A2522,DBMS_TYPE_SIZES[],3,FALSE)</f>
        <v>4</v>
      </c>
      <c r="E2522" s="114">
        <f>VLOOKUP(A2522,DBMS_TYPE_SIZES[],4,FALSE)</f>
        <v>9</v>
      </c>
      <c r="F2522" t="s">
        <v>223</v>
      </c>
      <c r="G2522" t="s">
        <v>224</v>
      </c>
      <c r="H2522" t="s">
        <v>20</v>
      </c>
      <c r="I2522">
        <v>10</v>
      </c>
      <c r="J2522">
        <v>4</v>
      </c>
    </row>
    <row r="2523" spans="1:10">
      <c r="A2523" s="112" t="str">
        <f>COL_SIZES[[#This Row],[datatype]]&amp;"_"&amp;COL_SIZES[[#This Row],[column_prec]]&amp;"_"&amp;COL_SIZES[[#This Row],[col_len]]</f>
        <v>int_10_4</v>
      </c>
      <c r="B25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3" s="113">
        <f>VLOOKUP(A2523,DBMS_TYPE_SIZES[],2,FALSE)</f>
        <v>9</v>
      </c>
      <c r="D2523" s="113">
        <f>VLOOKUP(A2523,DBMS_TYPE_SIZES[],3,FALSE)</f>
        <v>4</v>
      </c>
      <c r="E2523" s="114">
        <f>VLOOKUP(A2523,DBMS_TYPE_SIZES[],4,FALSE)</f>
        <v>9</v>
      </c>
      <c r="F2523" t="s">
        <v>223</v>
      </c>
      <c r="G2523" t="s">
        <v>225</v>
      </c>
      <c r="H2523" t="s">
        <v>20</v>
      </c>
      <c r="I2523">
        <v>10</v>
      </c>
      <c r="J2523">
        <v>4</v>
      </c>
    </row>
    <row r="2524" spans="1:10">
      <c r="A2524" s="112" t="str">
        <f>COL_SIZES[[#This Row],[datatype]]&amp;"_"&amp;COL_SIZES[[#This Row],[column_prec]]&amp;"_"&amp;COL_SIZES[[#This Row],[col_len]]</f>
        <v>int_10_4</v>
      </c>
      <c r="B25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4" s="113">
        <f>VLOOKUP(A2524,DBMS_TYPE_SIZES[],2,FALSE)</f>
        <v>9</v>
      </c>
      <c r="D2524" s="113">
        <f>VLOOKUP(A2524,DBMS_TYPE_SIZES[],3,FALSE)</f>
        <v>4</v>
      </c>
      <c r="E2524" s="114">
        <f>VLOOKUP(A2524,DBMS_TYPE_SIZES[],4,FALSE)</f>
        <v>9</v>
      </c>
      <c r="F2524" t="s">
        <v>223</v>
      </c>
      <c r="G2524" t="s">
        <v>803</v>
      </c>
      <c r="H2524" t="s">
        <v>20</v>
      </c>
      <c r="I2524">
        <v>10</v>
      </c>
      <c r="J2524">
        <v>4</v>
      </c>
    </row>
    <row r="2525" spans="1:10">
      <c r="A2525" s="112" t="str">
        <f>COL_SIZES[[#This Row],[datatype]]&amp;"_"&amp;COL_SIZES[[#This Row],[column_prec]]&amp;"_"&amp;COL_SIZES[[#This Row],[col_len]]</f>
        <v>int_10_4</v>
      </c>
      <c r="B25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5" s="113">
        <f>VLOOKUP(A2525,DBMS_TYPE_SIZES[],2,FALSE)</f>
        <v>9</v>
      </c>
      <c r="D2525" s="113">
        <f>VLOOKUP(A2525,DBMS_TYPE_SIZES[],3,FALSE)</f>
        <v>4</v>
      </c>
      <c r="E2525" s="114">
        <f>VLOOKUP(A2525,DBMS_TYPE_SIZES[],4,FALSE)</f>
        <v>9</v>
      </c>
      <c r="F2525" t="s">
        <v>223</v>
      </c>
      <c r="G2525" t="s">
        <v>804</v>
      </c>
      <c r="H2525" t="s">
        <v>20</v>
      </c>
      <c r="I2525">
        <v>10</v>
      </c>
      <c r="J2525">
        <v>4</v>
      </c>
    </row>
    <row r="2526" spans="1:10">
      <c r="A2526" s="112" t="str">
        <f>COL_SIZES[[#This Row],[datatype]]&amp;"_"&amp;COL_SIZES[[#This Row],[column_prec]]&amp;"_"&amp;COL_SIZES[[#This Row],[col_len]]</f>
        <v>int_10_4</v>
      </c>
      <c r="B25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6" s="113">
        <f>VLOOKUP(A2526,DBMS_TYPE_SIZES[],2,FALSE)</f>
        <v>9</v>
      </c>
      <c r="D2526" s="113">
        <f>VLOOKUP(A2526,DBMS_TYPE_SIZES[],3,FALSE)</f>
        <v>4</v>
      </c>
      <c r="E2526" s="114">
        <f>VLOOKUP(A2526,DBMS_TYPE_SIZES[],4,FALSE)</f>
        <v>9</v>
      </c>
      <c r="F2526" t="s">
        <v>223</v>
      </c>
      <c r="G2526" t="s">
        <v>152</v>
      </c>
      <c r="H2526" t="s">
        <v>20</v>
      </c>
      <c r="I2526">
        <v>10</v>
      </c>
      <c r="J2526">
        <v>4</v>
      </c>
    </row>
    <row r="2527" spans="1:10">
      <c r="A2527" s="112" t="str">
        <f>COL_SIZES[[#This Row],[datatype]]&amp;"_"&amp;COL_SIZES[[#This Row],[column_prec]]&amp;"_"&amp;COL_SIZES[[#This Row],[col_len]]</f>
        <v>varchar_0_255</v>
      </c>
      <c r="B252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27" s="113">
        <f>VLOOKUP(A2527,DBMS_TYPE_SIZES[],2,FALSE)</f>
        <v>255</v>
      </c>
      <c r="D2527" s="113">
        <f>VLOOKUP(A2527,DBMS_TYPE_SIZES[],3,FALSE)</f>
        <v>255</v>
      </c>
      <c r="E2527" s="114">
        <f>VLOOKUP(A2527,DBMS_TYPE_SIZES[],4,FALSE)</f>
        <v>257</v>
      </c>
      <c r="F2527" t="s">
        <v>223</v>
      </c>
      <c r="G2527" t="s">
        <v>805</v>
      </c>
      <c r="H2527" t="s">
        <v>92</v>
      </c>
      <c r="I2527">
        <v>0</v>
      </c>
      <c r="J2527">
        <v>255</v>
      </c>
    </row>
    <row r="2528" spans="1:10">
      <c r="A2528" s="112" t="str">
        <f>COL_SIZES[[#This Row],[datatype]]&amp;"_"&amp;COL_SIZES[[#This Row],[column_prec]]&amp;"_"&amp;COL_SIZES[[#This Row],[col_len]]</f>
        <v>varchar_0_255</v>
      </c>
      <c r="B25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28" s="113">
        <f>VLOOKUP(A2528,DBMS_TYPE_SIZES[],2,FALSE)</f>
        <v>255</v>
      </c>
      <c r="D2528" s="113">
        <f>VLOOKUP(A2528,DBMS_TYPE_SIZES[],3,FALSE)</f>
        <v>255</v>
      </c>
      <c r="E2528" s="114">
        <f>VLOOKUP(A2528,DBMS_TYPE_SIZES[],4,FALSE)</f>
        <v>257</v>
      </c>
      <c r="F2528" t="s">
        <v>223</v>
      </c>
      <c r="G2528" t="s">
        <v>806</v>
      </c>
      <c r="H2528" t="s">
        <v>92</v>
      </c>
      <c r="I2528">
        <v>0</v>
      </c>
      <c r="J2528">
        <v>255</v>
      </c>
    </row>
    <row r="2529" spans="1:10">
      <c r="A2529" s="112" t="str">
        <f>COL_SIZES[[#This Row],[datatype]]&amp;"_"&amp;COL_SIZES[[#This Row],[column_prec]]&amp;"_"&amp;COL_SIZES[[#This Row],[col_len]]</f>
        <v>int_10_4</v>
      </c>
      <c r="B25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29" s="113">
        <f>VLOOKUP(A2529,DBMS_TYPE_SIZES[],2,FALSE)</f>
        <v>9</v>
      </c>
      <c r="D2529" s="113">
        <f>VLOOKUP(A2529,DBMS_TYPE_SIZES[],3,FALSE)</f>
        <v>4</v>
      </c>
      <c r="E2529" s="114">
        <f>VLOOKUP(A2529,DBMS_TYPE_SIZES[],4,FALSE)</f>
        <v>9</v>
      </c>
      <c r="F2529" t="s">
        <v>223</v>
      </c>
      <c r="G2529" t="s">
        <v>807</v>
      </c>
      <c r="H2529" t="s">
        <v>20</v>
      </c>
      <c r="I2529">
        <v>10</v>
      </c>
      <c r="J2529">
        <v>4</v>
      </c>
    </row>
    <row r="2530" spans="1:10">
      <c r="A2530" s="112" t="str">
        <f>COL_SIZES[[#This Row],[datatype]]&amp;"_"&amp;COL_SIZES[[#This Row],[column_prec]]&amp;"_"&amp;COL_SIZES[[#This Row],[col_len]]</f>
        <v>bigint_19_8</v>
      </c>
      <c r="B253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30" s="113">
        <f>VLOOKUP(A2530,DBMS_TYPE_SIZES[],2,FALSE)</f>
        <v>9</v>
      </c>
      <c r="D2530" s="113">
        <f>VLOOKUP(A2530,DBMS_TYPE_SIZES[],3,FALSE)</f>
        <v>8</v>
      </c>
      <c r="E2530" s="114">
        <f>VLOOKUP(A2530,DBMS_TYPE_SIZES[],4,FALSE)</f>
        <v>9</v>
      </c>
      <c r="F2530" t="s">
        <v>223</v>
      </c>
      <c r="G2530" t="s">
        <v>122</v>
      </c>
      <c r="H2530" t="s">
        <v>19</v>
      </c>
      <c r="I2530">
        <v>19</v>
      </c>
      <c r="J2530">
        <v>8</v>
      </c>
    </row>
    <row r="2531" spans="1:10">
      <c r="A2531" s="112" t="str">
        <f>COL_SIZES[[#This Row],[datatype]]&amp;"_"&amp;COL_SIZES[[#This Row],[column_prec]]&amp;"_"&amp;COL_SIZES[[#This Row],[col_len]]</f>
        <v>int_10_4</v>
      </c>
      <c r="B25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1" s="113">
        <f>VLOOKUP(A2531,DBMS_TYPE_SIZES[],2,FALSE)</f>
        <v>9</v>
      </c>
      <c r="D2531" s="113">
        <f>VLOOKUP(A2531,DBMS_TYPE_SIZES[],3,FALSE)</f>
        <v>4</v>
      </c>
      <c r="E2531" s="114">
        <f>VLOOKUP(A2531,DBMS_TYPE_SIZES[],4,FALSE)</f>
        <v>9</v>
      </c>
      <c r="F2531" t="s">
        <v>223</v>
      </c>
      <c r="G2531" t="s">
        <v>123</v>
      </c>
      <c r="H2531" t="s">
        <v>20</v>
      </c>
      <c r="I2531">
        <v>10</v>
      </c>
      <c r="J2531">
        <v>4</v>
      </c>
    </row>
    <row r="2532" spans="1:10">
      <c r="A2532" s="112" t="str">
        <f>COL_SIZES[[#This Row],[datatype]]&amp;"_"&amp;COL_SIZES[[#This Row],[column_prec]]&amp;"_"&amp;COL_SIZES[[#This Row],[col_len]]</f>
        <v>int_10_4</v>
      </c>
      <c r="B25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2" s="113">
        <f>VLOOKUP(A2532,DBMS_TYPE_SIZES[],2,FALSE)</f>
        <v>9</v>
      </c>
      <c r="D2532" s="113">
        <f>VLOOKUP(A2532,DBMS_TYPE_SIZES[],3,FALSE)</f>
        <v>4</v>
      </c>
      <c r="E2532" s="114">
        <f>VLOOKUP(A2532,DBMS_TYPE_SIZES[],4,FALSE)</f>
        <v>9</v>
      </c>
      <c r="F2532" t="s">
        <v>223</v>
      </c>
      <c r="G2532" t="s">
        <v>808</v>
      </c>
      <c r="H2532" t="s">
        <v>20</v>
      </c>
      <c r="I2532">
        <v>10</v>
      </c>
      <c r="J2532">
        <v>4</v>
      </c>
    </row>
    <row r="2533" spans="1:10">
      <c r="A2533" s="112" t="str">
        <f>COL_SIZES[[#This Row],[datatype]]&amp;"_"&amp;COL_SIZES[[#This Row],[column_prec]]&amp;"_"&amp;COL_SIZES[[#This Row],[col_len]]</f>
        <v>datetime_23_8</v>
      </c>
      <c r="B253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33" s="113">
        <f>VLOOKUP(A2533,DBMS_TYPE_SIZES[],2,FALSE)</f>
        <v>7</v>
      </c>
      <c r="D2533" s="113">
        <f>VLOOKUP(A2533,DBMS_TYPE_SIZES[],3,FALSE)</f>
        <v>8</v>
      </c>
      <c r="E2533" s="114">
        <f>VLOOKUP(A2533,DBMS_TYPE_SIZES[],4,FALSE)</f>
        <v>10</v>
      </c>
      <c r="F2533" t="s">
        <v>223</v>
      </c>
      <c r="G2533" t="s">
        <v>809</v>
      </c>
      <c r="H2533" t="s">
        <v>22</v>
      </c>
      <c r="I2533">
        <v>23</v>
      </c>
      <c r="J2533">
        <v>8</v>
      </c>
    </row>
    <row r="2534" spans="1:10">
      <c r="A2534" s="112" t="str">
        <f>COL_SIZES[[#This Row],[datatype]]&amp;"_"&amp;COL_SIZES[[#This Row],[column_prec]]&amp;"_"&amp;COL_SIZES[[#This Row],[col_len]]</f>
        <v>bigint_19_8</v>
      </c>
      <c r="B253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34" s="113">
        <f>VLOOKUP(A2534,DBMS_TYPE_SIZES[],2,FALSE)</f>
        <v>9</v>
      </c>
      <c r="D2534" s="113">
        <f>VLOOKUP(A2534,DBMS_TYPE_SIZES[],3,FALSE)</f>
        <v>8</v>
      </c>
      <c r="E2534" s="114">
        <f>VLOOKUP(A2534,DBMS_TYPE_SIZES[],4,FALSE)</f>
        <v>9</v>
      </c>
      <c r="F2534" t="s">
        <v>223</v>
      </c>
      <c r="G2534" t="s">
        <v>124</v>
      </c>
      <c r="H2534" t="s">
        <v>19</v>
      </c>
      <c r="I2534">
        <v>19</v>
      </c>
      <c r="J2534">
        <v>8</v>
      </c>
    </row>
    <row r="2535" spans="1:10">
      <c r="A2535" s="112" t="str">
        <f>COL_SIZES[[#This Row],[datatype]]&amp;"_"&amp;COL_SIZES[[#This Row],[column_prec]]&amp;"_"&amp;COL_SIZES[[#This Row],[col_len]]</f>
        <v>numeric_16_9</v>
      </c>
      <c r="B253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535" s="113">
        <f>VLOOKUP(A2535,DBMS_TYPE_SIZES[],2,FALSE)</f>
        <v>9</v>
      </c>
      <c r="D2535" s="113">
        <f>VLOOKUP(A2535,DBMS_TYPE_SIZES[],3,FALSE)</f>
        <v>9</v>
      </c>
      <c r="E2535" s="114">
        <f>VLOOKUP(A2535,DBMS_TYPE_SIZES[],4,FALSE)</f>
        <v>9</v>
      </c>
      <c r="F2535" t="s">
        <v>223</v>
      </c>
      <c r="G2535" t="s">
        <v>102</v>
      </c>
      <c r="H2535" t="s">
        <v>67</v>
      </c>
      <c r="I2535">
        <v>16</v>
      </c>
      <c r="J2535">
        <v>9</v>
      </c>
    </row>
    <row r="2536" spans="1:10">
      <c r="A2536" s="112" t="str">
        <f>COL_SIZES[[#This Row],[datatype]]&amp;"_"&amp;COL_SIZES[[#This Row],[column_prec]]&amp;"_"&amp;COL_SIZES[[#This Row],[col_len]]</f>
        <v>int_10_4</v>
      </c>
      <c r="B25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6" s="113">
        <f>VLOOKUP(A2536,DBMS_TYPE_SIZES[],2,FALSE)</f>
        <v>9</v>
      </c>
      <c r="D2536" s="113">
        <f>VLOOKUP(A2536,DBMS_TYPE_SIZES[],3,FALSE)</f>
        <v>4</v>
      </c>
      <c r="E2536" s="114">
        <f>VLOOKUP(A2536,DBMS_TYPE_SIZES[],4,FALSE)</f>
        <v>9</v>
      </c>
      <c r="F2536" t="s">
        <v>223</v>
      </c>
      <c r="G2536" t="s">
        <v>216</v>
      </c>
      <c r="H2536" t="s">
        <v>20</v>
      </c>
      <c r="I2536">
        <v>10</v>
      </c>
      <c r="J2536">
        <v>4</v>
      </c>
    </row>
    <row r="2537" spans="1:10">
      <c r="A2537" s="112" t="str">
        <f>COL_SIZES[[#This Row],[datatype]]&amp;"_"&amp;COL_SIZES[[#This Row],[column_prec]]&amp;"_"&amp;COL_SIZES[[#This Row],[col_len]]</f>
        <v>int_10_4</v>
      </c>
      <c r="B25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7" s="113">
        <f>VLOOKUP(A2537,DBMS_TYPE_SIZES[],2,FALSE)</f>
        <v>9</v>
      </c>
      <c r="D2537" s="113">
        <f>VLOOKUP(A2537,DBMS_TYPE_SIZES[],3,FALSE)</f>
        <v>4</v>
      </c>
      <c r="E2537" s="114">
        <f>VLOOKUP(A2537,DBMS_TYPE_SIZES[],4,FALSE)</f>
        <v>9</v>
      </c>
      <c r="F2537" t="s">
        <v>223</v>
      </c>
      <c r="G2537" t="s">
        <v>72</v>
      </c>
      <c r="H2537" t="s">
        <v>20</v>
      </c>
      <c r="I2537">
        <v>10</v>
      </c>
      <c r="J2537">
        <v>4</v>
      </c>
    </row>
    <row r="2538" spans="1:10">
      <c r="A2538" s="112" t="str">
        <f>COL_SIZES[[#This Row],[datatype]]&amp;"_"&amp;COL_SIZES[[#This Row],[column_prec]]&amp;"_"&amp;COL_SIZES[[#This Row],[col_len]]</f>
        <v>int_10_4</v>
      </c>
      <c r="B25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8" s="113">
        <f>VLOOKUP(A2538,DBMS_TYPE_SIZES[],2,FALSE)</f>
        <v>9</v>
      </c>
      <c r="D2538" s="113">
        <f>VLOOKUP(A2538,DBMS_TYPE_SIZES[],3,FALSE)</f>
        <v>4</v>
      </c>
      <c r="E2538" s="114">
        <f>VLOOKUP(A2538,DBMS_TYPE_SIZES[],4,FALSE)</f>
        <v>9</v>
      </c>
      <c r="F2538" t="s">
        <v>223</v>
      </c>
      <c r="G2538" t="s">
        <v>217</v>
      </c>
      <c r="H2538" t="s">
        <v>20</v>
      </c>
      <c r="I2538">
        <v>10</v>
      </c>
      <c r="J2538">
        <v>4</v>
      </c>
    </row>
    <row r="2539" spans="1:10">
      <c r="A2539" s="112" t="str">
        <f>COL_SIZES[[#This Row],[datatype]]&amp;"_"&amp;COL_SIZES[[#This Row],[column_prec]]&amp;"_"&amp;COL_SIZES[[#This Row],[col_len]]</f>
        <v>int_10_4</v>
      </c>
      <c r="B25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39" s="113">
        <f>VLOOKUP(A2539,DBMS_TYPE_SIZES[],2,FALSE)</f>
        <v>9</v>
      </c>
      <c r="D2539" s="113">
        <f>VLOOKUP(A2539,DBMS_TYPE_SIZES[],3,FALSE)</f>
        <v>4</v>
      </c>
      <c r="E2539" s="114">
        <f>VLOOKUP(A2539,DBMS_TYPE_SIZES[],4,FALSE)</f>
        <v>9</v>
      </c>
      <c r="F2539" t="s">
        <v>223</v>
      </c>
      <c r="G2539" t="s">
        <v>164</v>
      </c>
      <c r="H2539" t="s">
        <v>20</v>
      </c>
      <c r="I2539">
        <v>10</v>
      </c>
      <c r="J2539">
        <v>4</v>
      </c>
    </row>
    <row r="2540" spans="1:10">
      <c r="A2540" s="112" t="str">
        <f>COL_SIZES[[#This Row],[datatype]]&amp;"_"&amp;COL_SIZES[[#This Row],[column_prec]]&amp;"_"&amp;COL_SIZES[[#This Row],[col_len]]</f>
        <v>int_10_4</v>
      </c>
      <c r="B25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0" s="113">
        <f>VLOOKUP(A2540,DBMS_TYPE_SIZES[],2,FALSE)</f>
        <v>9</v>
      </c>
      <c r="D2540" s="113">
        <f>VLOOKUP(A2540,DBMS_TYPE_SIZES[],3,FALSE)</f>
        <v>4</v>
      </c>
      <c r="E2540" s="114">
        <f>VLOOKUP(A2540,DBMS_TYPE_SIZES[],4,FALSE)</f>
        <v>9</v>
      </c>
      <c r="F2540" t="s">
        <v>226</v>
      </c>
      <c r="G2540" t="s">
        <v>156</v>
      </c>
      <c r="H2540" t="s">
        <v>20</v>
      </c>
      <c r="I2540">
        <v>10</v>
      </c>
      <c r="J2540">
        <v>4</v>
      </c>
    </row>
    <row r="2541" spans="1:10">
      <c r="A2541" s="112" t="str">
        <f>COL_SIZES[[#This Row],[datatype]]&amp;"_"&amp;COL_SIZES[[#This Row],[column_prec]]&amp;"_"&amp;COL_SIZES[[#This Row],[col_len]]</f>
        <v>datetime_23_8</v>
      </c>
      <c r="B25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41" s="113">
        <f>VLOOKUP(A2541,DBMS_TYPE_SIZES[],2,FALSE)</f>
        <v>7</v>
      </c>
      <c r="D2541" s="113">
        <f>VLOOKUP(A2541,DBMS_TYPE_SIZES[],3,FALSE)</f>
        <v>8</v>
      </c>
      <c r="E2541" s="114">
        <f>VLOOKUP(A2541,DBMS_TYPE_SIZES[],4,FALSE)</f>
        <v>10</v>
      </c>
      <c r="F2541" t="s">
        <v>226</v>
      </c>
      <c r="G2541" t="s">
        <v>679</v>
      </c>
      <c r="H2541" t="s">
        <v>22</v>
      </c>
      <c r="I2541">
        <v>23</v>
      </c>
      <c r="J2541">
        <v>8</v>
      </c>
    </row>
    <row r="2542" spans="1:10">
      <c r="A2542" s="112" t="str">
        <f>COL_SIZES[[#This Row],[datatype]]&amp;"_"&amp;COL_SIZES[[#This Row],[column_prec]]&amp;"_"&amp;COL_SIZES[[#This Row],[col_len]]</f>
        <v>int_10_4</v>
      </c>
      <c r="B25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2" s="113">
        <f>VLOOKUP(A2542,DBMS_TYPE_SIZES[],2,FALSE)</f>
        <v>9</v>
      </c>
      <c r="D2542" s="113">
        <f>VLOOKUP(A2542,DBMS_TYPE_SIZES[],3,FALSE)</f>
        <v>4</v>
      </c>
      <c r="E2542" s="114">
        <f>VLOOKUP(A2542,DBMS_TYPE_SIZES[],4,FALSE)</f>
        <v>9</v>
      </c>
      <c r="F2542" t="s">
        <v>226</v>
      </c>
      <c r="G2542" t="s">
        <v>802</v>
      </c>
      <c r="H2542" t="s">
        <v>20</v>
      </c>
      <c r="I2542">
        <v>10</v>
      </c>
      <c r="J2542">
        <v>4</v>
      </c>
    </row>
    <row r="2543" spans="1:10">
      <c r="A2543" s="112" t="str">
        <f>COL_SIZES[[#This Row],[datatype]]&amp;"_"&amp;COL_SIZES[[#This Row],[column_prec]]&amp;"_"&amp;COL_SIZES[[#This Row],[col_len]]</f>
        <v>int_10_4</v>
      </c>
      <c r="B25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3" s="113">
        <f>VLOOKUP(A2543,DBMS_TYPE_SIZES[],2,FALSE)</f>
        <v>9</v>
      </c>
      <c r="D2543" s="113">
        <f>VLOOKUP(A2543,DBMS_TYPE_SIZES[],3,FALSE)</f>
        <v>4</v>
      </c>
      <c r="E2543" s="114">
        <f>VLOOKUP(A2543,DBMS_TYPE_SIZES[],4,FALSE)</f>
        <v>9</v>
      </c>
      <c r="F2543" t="s">
        <v>226</v>
      </c>
      <c r="G2543" t="s">
        <v>154</v>
      </c>
      <c r="H2543" t="s">
        <v>20</v>
      </c>
      <c r="I2543">
        <v>10</v>
      </c>
      <c r="J2543">
        <v>4</v>
      </c>
    </row>
    <row r="2544" spans="1:10">
      <c r="A2544" s="112" t="str">
        <f>COL_SIZES[[#This Row],[datatype]]&amp;"_"&amp;COL_SIZES[[#This Row],[column_prec]]&amp;"_"&amp;COL_SIZES[[#This Row],[col_len]]</f>
        <v>int_10_4</v>
      </c>
      <c r="B25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4" s="113">
        <f>VLOOKUP(A2544,DBMS_TYPE_SIZES[],2,FALSE)</f>
        <v>9</v>
      </c>
      <c r="D2544" s="113">
        <f>VLOOKUP(A2544,DBMS_TYPE_SIZES[],3,FALSE)</f>
        <v>4</v>
      </c>
      <c r="E2544" s="114">
        <f>VLOOKUP(A2544,DBMS_TYPE_SIZES[],4,FALSE)</f>
        <v>9</v>
      </c>
      <c r="F2544" t="s">
        <v>226</v>
      </c>
      <c r="G2544" t="s">
        <v>89</v>
      </c>
      <c r="H2544" t="s">
        <v>20</v>
      </c>
      <c r="I2544">
        <v>10</v>
      </c>
      <c r="J2544">
        <v>4</v>
      </c>
    </row>
    <row r="2545" spans="1:10">
      <c r="A2545" s="112" t="str">
        <f>COL_SIZES[[#This Row],[datatype]]&amp;"_"&amp;COL_SIZES[[#This Row],[column_prec]]&amp;"_"&amp;COL_SIZES[[#This Row],[col_len]]</f>
        <v>datetime_23_8</v>
      </c>
      <c r="B25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45" s="113">
        <f>VLOOKUP(A2545,DBMS_TYPE_SIZES[],2,FALSE)</f>
        <v>7</v>
      </c>
      <c r="D2545" s="113">
        <f>VLOOKUP(A2545,DBMS_TYPE_SIZES[],3,FALSE)</f>
        <v>8</v>
      </c>
      <c r="E2545" s="114">
        <f>VLOOKUP(A2545,DBMS_TYPE_SIZES[],4,FALSE)</f>
        <v>10</v>
      </c>
      <c r="F2545" t="s">
        <v>226</v>
      </c>
      <c r="G2545" t="s">
        <v>928</v>
      </c>
      <c r="H2545" t="s">
        <v>22</v>
      </c>
      <c r="I2545">
        <v>23</v>
      </c>
      <c r="J2545">
        <v>8</v>
      </c>
    </row>
    <row r="2546" spans="1:10">
      <c r="A2546" s="112" t="str">
        <f>COL_SIZES[[#This Row],[datatype]]&amp;"_"&amp;COL_SIZES[[#This Row],[column_prec]]&amp;"_"&amp;COL_SIZES[[#This Row],[col_len]]</f>
        <v>int_10_4</v>
      </c>
      <c r="B25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6" s="113">
        <f>VLOOKUP(A2546,DBMS_TYPE_SIZES[],2,FALSE)</f>
        <v>9</v>
      </c>
      <c r="D2546" s="113">
        <f>VLOOKUP(A2546,DBMS_TYPE_SIZES[],3,FALSE)</f>
        <v>4</v>
      </c>
      <c r="E2546" s="114">
        <f>VLOOKUP(A2546,DBMS_TYPE_SIZES[],4,FALSE)</f>
        <v>9</v>
      </c>
      <c r="F2546" t="s">
        <v>226</v>
      </c>
      <c r="G2546" t="s">
        <v>929</v>
      </c>
      <c r="H2546" t="s">
        <v>20</v>
      </c>
      <c r="I2546">
        <v>10</v>
      </c>
      <c r="J2546">
        <v>4</v>
      </c>
    </row>
    <row r="2547" spans="1:10">
      <c r="A2547" s="112" t="str">
        <f>COL_SIZES[[#This Row],[datatype]]&amp;"_"&amp;COL_SIZES[[#This Row],[column_prec]]&amp;"_"&amp;COL_SIZES[[#This Row],[col_len]]</f>
        <v>int_10_4</v>
      </c>
      <c r="B25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7" s="113">
        <f>VLOOKUP(A2547,DBMS_TYPE_SIZES[],2,FALSE)</f>
        <v>9</v>
      </c>
      <c r="D2547" s="113">
        <f>VLOOKUP(A2547,DBMS_TYPE_SIZES[],3,FALSE)</f>
        <v>4</v>
      </c>
      <c r="E2547" s="114">
        <f>VLOOKUP(A2547,DBMS_TYPE_SIZES[],4,FALSE)</f>
        <v>9</v>
      </c>
      <c r="F2547" t="s">
        <v>226</v>
      </c>
      <c r="G2547" t="s">
        <v>224</v>
      </c>
      <c r="H2547" t="s">
        <v>20</v>
      </c>
      <c r="I2547">
        <v>10</v>
      </c>
      <c r="J2547">
        <v>4</v>
      </c>
    </row>
    <row r="2548" spans="1:10">
      <c r="A2548" s="112" t="str">
        <f>COL_SIZES[[#This Row],[datatype]]&amp;"_"&amp;COL_SIZES[[#This Row],[column_prec]]&amp;"_"&amp;COL_SIZES[[#This Row],[col_len]]</f>
        <v>int_10_4</v>
      </c>
      <c r="B25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8" s="113">
        <f>VLOOKUP(A2548,DBMS_TYPE_SIZES[],2,FALSE)</f>
        <v>9</v>
      </c>
      <c r="D2548" s="113">
        <f>VLOOKUP(A2548,DBMS_TYPE_SIZES[],3,FALSE)</f>
        <v>4</v>
      </c>
      <c r="E2548" s="114">
        <f>VLOOKUP(A2548,DBMS_TYPE_SIZES[],4,FALSE)</f>
        <v>9</v>
      </c>
      <c r="F2548" t="s">
        <v>226</v>
      </c>
      <c r="G2548" t="s">
        <v>227</v>
      </c>
      <c r="H2548" t="s">
        <v>20</v>
      </c>
      <c r="I2548">
        <v>10</v>
      </c>
      <c r="J2548">
        <v>4</v>
      </c>
    </row>
    <row r="2549" spans="1:10">
      <c r="A2549" s="112" t="str">
        <f>COL_SIZES[[#This Row],[datatype]]&amp;"_"&amp;COL_SIZES[[#This Row],[column_prec]]&amp;"_"&amp;COL_SIZES[[#This Row],[col_len]]</f>
        <v>int_10_4</v>
      </c>
      <c r="B25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49" s="113">
        <f>VLOOKUP(A2549,DBMS_TYPE_SIZES[],2,FALSE)</f>
        <v>9</v>
      </c>
      <c r="D2549" s="113">
        <f>VLOOKUP(A2549,DBMS_TYPE_SIZES[],3,FALSE)</f>
        <v>4</v>
      </c>
      <c r="E2549" s="114">
        <f>VLOOKUP(A2549,DBMS_TYPE_SIZES[],4,FALSE)</f>
        <v>9</v>
      </c>
      <c r="F2549" t="s">
        <v>226</v>
      </c>
      <c r="G2549" t="s">
        <v>228</v>
      </c>
      <c r="H2549" t="s">
        <v>20</v>
      </c>
      <c r="I2549">
        <v>10</v>
      </c>
      <c r="J2549">
        <v>4</v>
      </c>
    </row>
    <row r="2550" spans="1:10">
      <c r="A2550" s="112" t="str">
        <f>COL_SIZES[[#This Row],[datatype]]&amp;"_"&amp;COL_SIZES[[#This Row],[column_prec]]&amp;"_"&amp;COL_SIZES[[#This Row],[col_len]]</f>
        <v>int_10_4</v>
      </c>
      <c r="B25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0" s="113">
        <f>VLOOKUP(A2550,DBMS_TYPE_SIZES[],2,FALSE)</f>
        <v>9</v>
      </c>
      <c r="D2550" s="113">
        <f>VLOOKUP(A2550,DBMS_TYPE_SIZES[],3,FALSE)</f>
        <v>4</v>
      </c>
      <c r="E2550" s="114">
        <f>VLOOKUP(A2550,DBMS_TYPE_SIZES[],4,FALSE)</f>
        <v>9</v>
      </c>
      <c r="F2550" t="s">
        <v>226</v>
      </c>
      <c r="G2550" t="s">
        <v>803</v>
      </c>
      <c r="H2550" t="s">
        <v>20</v>
      </c>
      <c r="I2550">
        <v>10</v>
      </c>
      <c r="J2550">
        <v>4</v>
      </c>
    </row>
    <row r="2551" spans="1:10">
      <c r="A2551" s="112" t="str">
        <f>COL_SIZES[[#This Row],[datatype]]&amp;"_"&amp;COL_SIZES[[#This Row],[column_prec]]&amp;"_"&amp;COL_SIZES[[#This Row],[col_len]]</f>
        <v>int_10_4</v>
      </c>
      <c r="B25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1" s="113">
        <f>VLOOKUP(A2551,DBMS_TYPE_SIZES[],2,FALSE)</f>
        <v>9</v>
      </c>
      <c r="D2551" s="113">
        <f>VLOOKUP(A2551,DBMS_TYPE_SIZES[],3,FALSE)</f>
        <v>4</v>
      </c>
      <c r="E2551" s="114">
        <f>VLOOKUP(A2551,DBMS_TYPE_SIZES[],4,FALSE)</f>
        <v>9</v>
      </c>
      <c r="F2551" t="s">
        <v>226</v>
      </c>
      <c r="G2551" t="s">
        <v>804</v>
      </c>
      <c r="H2551" t="s">
        <v>20</v>
      </c>
      <c r="I2551">
        <v>10</v>
      </c>
      <c r="J2551">
        <v>4</v>
      </c>
    </row>
    <row r="2552" spans="1:10">
      <c r="A2552" s="112" t="str">
        <f>COL_SIZES[[#This Row],[datatype]]&amp;"_"&amp;COL_SIZES[[#This Row],[column_prec]]&amp;"_"&amp;COL_SIZES[[#This Row],[col_len]]</f>
        <v>int_10_4</v>
      </c>
      <c r="B25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2" s="113">
        <f>VLOOKUP(A2552,DBMS_TYPE_SIZES[],2,FALSE)</f>
        <v>9</v>
      </c>
      <c r="D2552" s="113">
        <f>VLOOKUP(A2552,DBMS_TYPE_SIZES[],3,FALSE)</f>
        <v>4</v>
      </c>
      <c r="E2552" s="114">
        <f>VLOOKUP(A2552,DBMS_TYPE_SIZES[],4,FALSE)</f>
        <v>9</v>
      </c>
      <c r="F2552" t="s">
        <v>226</v>
      </c>
      <c r="G2552" t="s">
        <v>152</v>
      </c>
      <c r="H2552" t="s">
        <v>20</v>
      </c>
      <c r="I2552">
        <v>10</v>
      </c>
      <c r="J2552">
        <v>4</v>
      </c>
    </row>
    <row r="2553" spans="1:10">
      <c r="A2553" s="112" t="str">
        <f>COL_SIZES[[#This Row],[datatype]]&amp;"_"&amp;COL_SIZES[[#This Row],[column_prec]]&amp;"_"&amp;COL_SIZES[[#This Row],[col_len]]</f>
        <v>varchar_0_255</v>
      </c>
      <c r="B255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53" s="113">
        <f>VLOOKUP(A2553,DBMS_TYPE_SIZES[],2,FALSE)</f>
        <v>255</v>
      </c>
      <c r="D2553" s="113">
        <f>VLOOKUP(A2553,DBMS_TYPE_SIZES[],3,FALSE)</f>
        <v>255</v>
      </c>
      <c r="E2553" s="114">
        <f>VLOOKUP(A2553,DBMS_TYPE_SIZES[],4,FALSE)</f>
        <v>257</v>
      </c>
      <c r="F2553" t="s">
        <v>226</v>
      </c>
      <c r="G2553" t="s">
        <v>805</v>
      </c>
      <c r="H2553" t="s">
        <v>92</v>
      </c>
      <c r="I2553">
        <v>0</v>
      </c>
      <c r="J2553">
        <v>255</v>
      </c>
    </row>
    <row r="2554" spans="1:10">
      <c r="A2554" s="112" t="str">
        <f>COL_SIZES[[#This Row],[datatype]]&amp;"_"&amp;COL_SIZES[[#This Row],[column_prec]]&amp;"_"&amp;COL_SIZES[[#This Row],[col_len]]</f>
        <v>varchar_0_255</v>
      </c>
      <c r="B255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54" s="113">
        <f>VLOOKUP(A2554,DBMS_TYPE_SIZES[],2,FALSE)</f>
        <v>255</v>
      </c>
      <c r="D2554" s="113">
        <f>VLOOKUP(A2554,DBMS_TYPE_SIZES[],3,FALSE)</f>
        <v>255</v>
      </c>
      <c r="E2554" s="114">
        <f>VLOOKUP(A2554,DBMS_TYPE_SIZES[],4,FALSE)</f>
        <v>257</v>
      </c>
      <c r="F2554" t="s">
        <v>226</v>
      </c>
      <c r="G2554" t="s">
        <v>806</v>
      </c>
      <c r="H2554" t="s">
        <v>92</v>
      </c>
      <c r="I2554">
        <v>0</v>
      </c>
      <c r="J2554">
        <v>255</v>
      </c>
    </row>
    <row r="2555" spans="1:10">
      <c r="A2555" s="112" t="str">
        <f>COL_SIZES[[#This Row],[datatype]]&amp;"_"&amp;COL_SIZES[[#This Row],[column_prec]]&amp;"_"&amp;COL_SIZES[[#This Row],[col_len]]</f>
        <v>int_10_4</v>
      </c>
      <c r="B25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5" s="113">
        <f>VLOOKUP(A2555,DBMS_TYPE_SIZES[],2,FALSE)</f>
        <v>9</v>
      </c>
      <c r="D2555" s="113">
        <f>VLOOKUP(A2555,DBMS_TYPE_SIZES[],3,FALSE)</f>
        <v>4</v>
      </c>
      <c r="E2555" s="114">
        <f>VLOOKUP(A2555,DBMS_TYPE_SIZES[],4,FALSE)</f>
        <v>9</v>
      </c>
      <c r="F2555" t="s">
        <v>226</v>
      </c>
      <c r="G2555" t="s">
        <v>807</v>
      </c>
      <c r="H2555" t="s">
        <v>20</v>
      </c>
      <c r="I2555">
        <v>10</v>
      </c>
      <c r="J2555">
        <v>4</v>
      </c>
    </row>
    <row r="2556" spans="1:10">
      <c r="A2556" s="112" t="str">
        <f>COL_SIZES[[#This Row],[datatype]]&amp;"_"&amp;COL_SIZES[[#This Row],[column_prec]]&amp;"_"&amp;COL_SIZES[[#This Row],[col_len]]</f>
        <v>bigint_19_8</v>
      </c>
      <c r="B25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56" s="113">
        <f>VLOOKUP(A2556,DBMS_TYPE_SIZES[],2,FALSE)</f>
        <v>9</v>
      </c>
      <c r="D2556" s="113">
        <f>VLOOKUP(A2556,DBMS_TYPE_SIZES[],3,FALSE)</f>
        <v>8</v>
      </c>
      <c r="E2556" s="114">
        <f>VLOOKUP(A2556,DBMS_TYPE_SIZES[],4,FALSE)</f>
        <v>9</v>
      </c>
      <c r="F2556" t="s">
        <v>226</v>
      </c>
      <c r="G2556" t="s">
        <v>122</v>
      </c>
      <c r="H2556" t="s">
        <v>19</v>
      </c>
      <c r="I2556">
        <v>19</v>
      </c>
      <c r="J2556">
        <v>8</v>
      </c>
    </row>
    <row r="2557" spans="1:10">
      <c r="A2557" s="112" t="str">
        <f>COL_SIZES[[#This Row],[datatype]]&amp;"_"&amp;COL_SIZES[[#This Row],[column_prec]]&amp;"_"&amp;COL_SIZES[[#This Row],[col_len]]</f>
        <v>int_10_4</v>
      </c>
      <c r="B25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7" s="113">
        <f>VLOOKUP(A2557,DBMS_TYPE_SIZES[],2,FALSE)</f>
        <v>9</v>
      </c>
      <c r="D2557" s="113">
        <f>VLOOKUP(A2557,DBMS_TYPE_SIZES[],3,FALSE)</f>
        <v>4</v>
      </c>
      <c r="E2557" s="114">
        <f>VLOOKUP(A2557,DBMS_TYPE_SIZES[],4,FALSE)</f>
        <v>9</v>
      </c>
      <c r="F2557" t="s">
        <v>226</v>
      </c>
      <c r="G2557" t="s">
        <v>123</v>
      </c>
      <c r="H2557" t="s">
        <v>20</v>
      </c>
      <c r="I2557">
        <v>10</v>
      </c>
      <c r="J2557">
        <v>4</v>
      </c>
    </row>
    <row r="2558" spans="1:10">
      <c r="A2558" s="112" t="str">
        <f>COL_SIZES[[#This Row],[datatype]]&amp;"_"&amp;COL_SIZES[[#This Row],[column_prec]]&amp;"_"&amp;COL_SIZES[[#This Row],[col_len]]</f>
        <v>int_10_4</v>
      </c>
      <c r="B25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58" s="113">
        <f>VLOOKUP(A2558,DBMS_TYPE_SIZES[],2,FALSE)</f>
        <v>9</v>
      </c>
      <c r="D2558" s="113">
        <f>VLOOKUP(A2558,DBMS_TYPE_SIZES[],3,FALSE)</f>
        <v>4</v>
      </c>
      <c r="E2558" s="114">
        <f>VLOOKUP(A2558,DBMS_TYPE_SIZES[],4,FALSE)</f>
        <v>9</v>
      </c>
      <c r="F2558" t="s">
        <v>226</v>
      </c>
      <c r="G2558" t="s">
        <v>808</v>
      </c>
      <c r="H2558" t="s">
        <v>20</v>
      </c>
      <c r="I2558">
        <v>10</v>
      </c>
      <c r="J2558">
        <v>4</v>
      </c>
    </row>
    <row r="2559" spans="1:10">
      <c r="A2559" s="112" t="str">
        <f>COL_SIZES[[#This Row],[datatype]]&amp;"_"&amp;COL_SIZES[[#This Row],[column_prec]]&amp;"_"&amp;COL_SIZES[[#This Row],[col_len]]</f>
        <v>datetime_23_8</v>
      </c>
      <c r="B255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59" s="113">
        <f>VLOOKUP(A2559,DBMS_TYPE_SIZES[],2,FALSE)</f>
        <v>7</v>
      </c>
      <c r="D2559" s="113">
        <f>VLOOKUP(A2559,DBMS_TYPE_SIZES[],3,FALSE)</f>
        <v>8</v>
      </c>
      <c r="E2559" s="114">
        <f>VLOOKUP(A2559,DBMS_TYPE_SIZES[],4,FALSE)</f>
        <v>10</v>
      </c>
      <c r="F2559" t="s">
        <v>226</v>
      </c>
      <c r="G2559" t="s">
        <v>809</v>
      </c>
      <c r="H2559" t="s">
        <v>22</v>
      </c>
      <c r="I2559">
        <v>23</v>
      </c>
      <c r="J2559">
        <v>8</v>
      </c>
    </row>
    <row r="2560" spans="1:10">
      <c r="A2560" s="112" t="str">
        <f>COL_SIZES[[#This Row],[datatype]]&amp;"_"&amp;COL_SIZES[[#This Row],[column_prec]]&amp;"_"&amp;COL_SIZES[[#This Row],[col_len]]</f>
        <v>bigint_19_8</v>
      </c>
      <c r="B25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60" s="113">
        <f>VLOOKUP(A2560,DBMS_TYPE_SIZES[],2,FALSE)</f>
        <v>9</v>
      </c>
      <c r="D2560" s="113">
        <f>VLOOKUP(A2560,DBMS_TYPE_SIZES[],3,FALSE)</f>
        <v>8</v>
      </c>
      <c r="E2560" s="114">
        <f>VLOOKUP(A2560,DBMS_TYPE_SIZES[],4,FALSE)</f>
        <v>9</v>
      </c>
      <c r="F2560" t="s">
        <v>226</v>
      </c>
      <c r="G2560" t="s">
        <v>124</v>
      </c>
      <c r="H2560" t="s">
        <v>19</v>
      </c>
      <c r="I2560">
        <v>19</v>
      </c>
      <c r="J2560">
        <v>8</v>
      </c>
    </row>
    <row r="2561" spans="1:10">
      <c r="A2561" s="112" t="str">
        <f>COL_SIZES[[#This Row],[datatype]]&amp;"_"&amp;COL_SIZES[[#This Row],[column_prec]]&amp;"_"&amp;COL_SIZES[[#This Row],[col_len]]</f>
        <v>numeric_16_9</v>
      </c>
      <c r="B256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561" s="113">
        <f>VLOOKUP(A2561,DBMS_TYPE_SIZES[],2,FALSE)</f>
        <v>9</v>
      </c>
      <c r="D2561" s="113">
        <f>VLOOKUP(A2561,DBMS_TYPE_SIZES[],3,FALSE)</f>
        <v>9</v>
      </c>
      <c r="E2561" s="114">
        <f>VLOOKUP(A2561,DBMS_TYPE_SIZES[],4,FALSE)</f>
        <v>9</v>
      </c>
      <c r="F2561" t="s">
        <v>226</v>
      </c>
      <c r="G2561" t="s">
        <v>102</v>
      </c>
      <c r="H2561" t="s">
        <v>67</v>
      </c>
      <c r="I2561">
        <v>16</v>
      </c>
      <c r="J2561">
        <v>9</v>
      </c>
    </row>
    <row r="2562" spans="1:10">
      <c r="A2562" s="112" t="str">
        <f>COL_SIZES[[#This Row],[datatype]]&amp;"_"&amp;COL_SIZES[[#This Row],[column_prec]]&amp;"_"&amp;COL_SIZES[[#This Row],[col_len]]</f>
        <v>int_10_4</v>
      </c>
      <c r="B25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2" s="113">
        <f>VLOOKUP(A2562,DBMS_TYPE_SIZES[],2,FALSE)</f>
        <v>9</v>
      </c>
      <c r="D2562" s="113">
        <f>VLOOKUP(A2562,DBMS_TYPE_SIZES[],3,FALSE)</f>
        <v>4</v>
      </c>
      <c r="E2562" s="114">
        <f>VLOOKUP(A2562,DBMS_TYPE_SIZES[],4,FALSE)</f>
        <v>9</v>
      </c>
      <c r="F2562" t="s">
        <v>226</v>
      </c>
      <c r="G2562" t="s">
        <v>72</v>
      </c>
      <c r="H2562" t="s">
        <v>20</v>
      </c>
      <c r="I2562">
        <v>10</v>
      </c>
      <c r="J2562">
        <v>4</v>
      </c>
    </row>
    <row r="2563" spans="1:10">
      <c r="A2563" s="112" t="str">
        <f>COL_SIZES[[#This Row],[datatype]]&amp;"_"&amp;COL_SIZES[[#This Row],[column_prec]]&amp;"_"&amp;COL_SIZES[[#This Row],[col_len]]</f>
        <v>int_10_4</v>
      </c>
      <c r="B25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3" s="113">
        <f>VLOOKUP(A2563,DBMS_TYPE_SIZES[],2,FALSE)</f>
        <v>9</v>
      </c>
      <c r="D2563" s="113">
        <f>VLOOKUP(A2563,DBMS_TYPE_SIZES[],3,FALSE)</f>
        <v>4</v>
      </c>
      <c r="E2563" s="114">
        <f>VLOOKUP(A2563,DBMS_TYPE_SIZES[],4,FALSE)</f>
        <v>9</v>
      </c>
      <c r="F2563" t="s">
        <v>226</v>
      </c>
      <c r="G2563" t="s">
        <v>217</v>
      </c>
      <c r="H2563" t="s">
        <v>20</v>
      </c>
      <c r="I2563">
        <v>10</v>
      </c>
      <c r="J2563">
        <v>4</v>
      </c>
    </row>
    <row r="2564" spans="1:10">
      <c r="A2564" s="112" t="str">
        <f>COL_SIZES[[#This Row],[datatype]]&amp;"_"&amp;COL_SIZES[[#This Row],[column_prec]]&amp;"_"&amp;COL_SIZES[[#This Row],[col_len]]</f>
        <v>int_10_4</v>
      </c>
      <c r="B25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4" s="113">
        <f>VLOOKUP(A2564,DBMS_TYPE_SIZES[],2,FALSE)</f>
        <v>9</v>
      </c>
      <c r="D2564" s="113">
        <f>VLOOKUP(A2564,DBMS_TYPE_SIZES[],3,FALSE)</f>
        <v>4</v>
      </c>
      <c r="E2564" s="114">
        <f>VLOOKUP(A2564,DBMS_TYPE_SIZES[],4,FALSE)</f>
        <v>9</v>
      </c>
      <c r="F2564" t="s">
        <v>226</v>
      </c>
      <c r="G2564" t="s">
        <v>164</v>
      </c>
      <c r="H2564" t="s">
        <v>20</v>
      </c>
      <c r="I2564">
        <v>10</v>
      </c>
      <c r="J2564">
        <v>4</v>
      </c>
    </row>
    <row r="2565" spans="1:10">
      <c r="A2565" s="112" t="str">
        <f>COL_SIZES[[#This Row],[datatype]]&amp;"_"&amp;COL_SIZES[[#This Row],[column_prec]]&amp;"_"&amp;COL_SIZES[[#This Row],[col_len]]</f>
        <v>int_10_4</v>
      </c>
      <c r="B25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5" s="113">
        <f>VLOOKUP(A2565,DBMS_TYPE_SIZES[],2,FALSE)</f>
        <v>9</v>
      </c>
      <c r="D2565" s="113">
        <f>VLOOKUP(A2565,DBMS_TYPE_SIZES[],3,FALSE)</f>
        <v>4</v>
      </c>
      <c r="E2565" s="114">
        <f>VLOOKUP(A2565,DBMS_TYPE_SIZES[],4,FALSE)</f>
        <v>9</v>
      </c>
      <c r="F2565" t="s">
        <v>229</v>
      </c>
      <c r="G2565" t="s">
        <v>170</v>
      </c>
      <c r="H2565" t="s">
        <v>20</v>
      </c>
      <c r="I2565">
        <v>10</v>
      </c>
      <c r="J2565">
        <v>4</v>
      </c>
    </row>
    <row r="2566" spans="1:10">
      <c r="A2566" s="112" t="str">
        <f>COL_SIZES[[#This Row],[datatype]]&amp;"_"&amp;COL_SIZES[[#This Row],[column_prec]]&amp;"_"&amp;COL_SIZES[[#This Row],[col_len]]</f>
        <v>int_10_4</v>
      </c>
      <c r="B25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6" s="113">
        <f>VLOOKUP(A2566,DBMS_TYPE_SIZES[],2,FALSE)</f>
        <v>9</v>
      </c>
      <c r="D2566" s="113">
        <f>VLOOKUP(A2566,DBMS_TYPE_SIZES[],3,FALSE)</f>
        <v>4</v>
      </c>
      <c r="E2566" s="114">
        <f>VLOOKUP(A2566,DBMS_TYPE_SIZES[],4,FALSE)</f>
        <v>9</v>
      </c>
      <c r="F2566" t="s">
        <v>229</v>
      </c>
      <c r="G2566" t="s">
        <v>156</v>
      </c>
      <c r="H2566" t="s">
        <v>20</v>
      </c>
      <c r="I2566">
        <v>10</v>
      </c>
      <c r="J2566">
        <v>4</v>
      </c>
    </row>
    <row r="2567" spans="1:10">
      <c r="A2567" s="112" t="str">
        <f>COL_SIZES[[#This Row],[datatype]]&amp;"_"&amp;COL_SIZES[[#This Row],[column_prec]]&amp;"_"&amp;COL_SIZES[[#This Row],[col_len]]</f>
        <v>datetime_23_8</v>
      </c>
      <c r="B256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67" s="113">
        <f>VLOOKUP(A2567,DBMS_TYPE_SIZES[],2,FALSE)</f>
        <v>7</v>
      </c>
      <c r="D2567" s="113">
        <f>VLOOKUP(A2567,DBMS_TYPE_SIZES[],3,FALSE)</f>
        <v>8</v>
      </c>
      <c r="E2567" s="114">
        <f>VLOOKUP(A2567,DBMS_TYPE_SIZES[],4,FALSE)</f>
        <v>10</v>
      </c>
      <c r="F2567" t="s">
        <v>229</v>
      </c>
      <c r="G2567" t="s">
        <v>679</v>
      </c>
      <c r="H2567" t="s">
        <v>22</v>
      </c>
      <c r="I2567">
        <v>23</v>
      </c>
      <c r="J2567">
        <v>8</v>
      </c>
    </row>
    <row r="2568" spans="1:10">
      <c r="A2568" s="112" t="str">
        <f>COL_SIZES[[#This Row],[datatype]]&amp;"_"&amp;COL_SIZES[[#This Row],[column_prec]]&amp;"_"&amp;COL_SIZES[[#This Row],[col_len]]</f>
        <v>int_10_4</v>
      </c>
      <c r="B25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8" s="113">
        <f>VLOOKUP(A2568,DBMS_TYPE_SIZES[],2,FALSE)</f>
        <v>9</v>
      </c>
      <c r="D2568" s="113">
        <f>VLOOKUP(A2568,DBMS_TYPE_SIZES[],3,FALSE)</f>
        <v>4</v>
      </c>
      <c r="E2568" s="114">
        <f>VLOOKUP(A2568,DBMS_TYPE_SIZES[],4,FALSE)</f>
        <v>9</v>
      </c>
      <c r="F2568" t="s">
        <v>229</v>
      </c>
      <c r="G2568" t="s">
        <v>802</v>
      </c>
      <c r="H2568" t="s">
        <v>20</v>
      </c>
      <c r="I2568">
        <v>10</v>
      </c>
      <c r="J2568">
        <v>4</v>
      </c>
    </row>
    <row r="2569" spans="1:10">
      <c r="A2569" s="112" t="str">
        <f>COL_SIZES[[#This Row],[datatype]]&amp;"_"&amp;COL_SIZES[[#This Row],[column_prec]]&amp;"_"&amp;COL_SIZES[[#This Row],[col_len]]</f>
        <v>int_10_4</v>
      </c>
      <c r="B25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69" s="113">
        <f>VLOOKUP(A2569,DBMS_TYPE_SIZES[],2,FALSE)</f>
        <v>9</v>
      </c>
      <c r="D2569" s="113">
        <f>VLOOKUP(A2569,DBMS_TYPE_SIZES[],3,FALSE)</f>
        <v>4</v>
      </c>
      <c r="E2569" s="114">
        <f>VLOOKUP(A2569,DBMS_TYPE_SIZES[],4,FALSE)</f>
        <v>9</v>
      </c>
      <c r="F2569" t="s">
        <v>229</v>
      </c>
      <c r="G2569" t="s">
        <v>154</v>
      </c>
      <c r="H2569" t="s">
        <v>20</v>
      </c>
      <c r="I2569">
        <v>10</v>
      </c>
      <c r="J2569">
        <v>4</v>
      </c>
    </row>
    <row r="2570" spans="1:10">
      <c r="A2570" s="112" t="str">
        <f>COL_SIZES[[#This Row],[datatype]]&amp;"_"&amp;COL_SIZES[[#This Row],[column_prec]]&amp;"_"&amp;COL_SIZES[[#This Row],[col_len]]</f>
        <v>int_10_4</v>
      </c>
      <c r="B25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0" s="113">
        <f>VLOOKUP(A2570,DBMS_TYPE_SIZES[],2,FALSE)</f>
        <v>9</v>
      </c>
      <c r="D2570" s="113">
        <f>VLOOKUP(A2570,DBMS_TYPE_SIZES[],3,FALSE)</f>
        <v>4</v>
      </c>
      <c r="E2570" s="114">
        <f>VLOOKUP(A2570,DBMS_TYPE_SIZES[],4,FALSE)</f>
        <v>9</v>
      </c>
      <c r="F2570" t="s">
        <v>229</v>
      </c>
      <c r="G2570" t="s">
        <v>89</v>
      </c>
      <c r="H2570" t="s">
        <v>20</v>
      </c>
      <c r="I2570">
        <v>10</v>
      </c>
      <c r="J2570">
        <v>4</v>
      </c>
    </row>
    <row r="2571" spans="1:10">
      <c r="A2571" s="112" t="str">
        <f>COL_SIZES[[#This Row],[datatype]]&amp;"_"&amp;COL_SIZES[[#This Row],[column_prec]]&amp;"_"&amp;COL_SIZES[[#This Row],[col_len]]</f>
        <v>datetime_23_8</v>
      </c>
      <c r="B25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71" s="113">
        <f>VLOOKUP(A2571,DBMS_TYPE_SIZES[],2,FALSE)</f>
        <v>7</v>
      </c>
      <c r="D2571" s="113">
        <f>VLOOKUP(A2571,DBMS_TYPE_SIZES[],3,FALSE)</f>
        <v>8</v>
      </c>
      <c r="E2571" s="114">
        <f>VLOOKUP(A2571,DBMS_TYPE_SIZES[],4,FALSE)</f>
        <v>10</v>
      </c>
      <c r="F2571" t="s">
        <v>229</v>
      </c>
      <c r="G2571" t="s">
        <v>928</v>
      </c>
      <c r="H2571" t="s">
        <v>22</v>
      </c>
      <c r="I2571">
        <v>23</v>
      </c>
      <c r="J2571">
        <v>8</v>
      </c>
    </row>
    <row r="2572" spans="1:10">
      <c r="A2572" s="112" t="str">
        <f>COL_SIZES[[#This Row],[datatype]]&amp;"_"&amp;COL_SIZES[[#This Row],[column_prec]]&amp;"_"&amp;COL_SIZES[[#This Row],[col_len]]</f>
        <v>int_10_4</v>
      </c>
      <c r="B25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2" s="113">
        <f>VLOOKUP(A2572,DBMS_TYPE_SIZES[],2,FALSE)</f>
        <v>9</v>
      </c>
      <c r="D2572" s="113">
        <f>VLOOKUP(A2572,DBMS_TYPE_SIZES[],3,FALSE)</f>
        <v>4</v>
      </c>
      <c r="E2572" s="114">
        <f>VLOOKUP(A2572,DBMS_TYPE_SIZES[],4,FALSE)</f>
        <v>9</v>
      </c>
      <c r="F2572" t="s">
        <v>229</v>
      </c>
      <c r="G2572" t="s">
        <v>929</v>
      </c>
      <c r="H2572" t="s">
        <v>20</v>
      </c>
      <c r="I2572">
        <v>10</v>
      </c>
      <c r="J2572">
        <v>4</v>
      </c>
    </row>
    <row r="2573" spans="1:10">
      <c r="A2573" s="112" t="str">
        <f>COL_SIZES[[#This Row],[datatype]]&amp;"_"&amp;COL_SIZES[[#This Row],[column_prec]]&amp;"_"&amp;COL_SIZES[[#This Row],[col_len]]</f>
        <v>int_10_4</v>
      </c>
      <c r="B25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3" s="113">
        <f>VLOOKUP(A2573,DBMS_TYPE_SIZES[],2,FALSE)</f>
        <v>9</v>
      </c>
      <c r="D2573" s="113">
        <f>VLOOKUP(A2573,DBMS_TYPE_SIZES[],3,FALSE)</f>
        <v>4</v>
      </c>
      <c r="E2573" s="114">
        <f>VLOOKUP(A2573,DBMS_TYPE_SIZES[],4,FALSE)</f>
        <v>9</v>
      </c>
      <c r="F2573" t="s">
        <v>229</v>
      </c>
      <c r="G2573" t="s">
        <v>224</v>
      </c>
      <c r="H2573" t="s">
        <v>20</v>
      </c>
      <c r="I2573">
        <v>10</v>
      </c>
      <c r="J2573">
        <v>4</v>
      </c>
    </row>
    <row r="2574" spans="1:10">
      <c r="A2574" s="112" t="str">
        <f>COL_SIZES[[#This Row],[datatype]]&amp;"_"&amp;COL_SIZES[[#This Row],[column_prec]]&amp;"_"&amp;COL_SIZES[[#This Row],[col_len]]</f>
        <v>int_10_4</v>
      </c>
      <c r="B25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4" s="113">
        <f>VLOOKUP(A2574,DBMS_TYPE_SIZES[],2,FALSE)</f>
        <v>9</v>
      </c>
      <c r="D2574" s="113">
        <f>VLOOKUP(A2574,DBMS_TYPE_SIZES[],3,FALSE)</f>
        <v>4</v>
      </c>
      <c r="E2574" s="114">
        <f>VLOOKUP(A2574,DBMS_TYPE_SIZES[],4,FALSE)</f>
        <v>9</v>
      </c>
      <c r="F2574" t="s">
        <v>229</v>
      </c>
      <c r="G2574" t="s">
        <v>220</v>
      </c>
      <c r="H2574" t="s">
        <v>20</v>
      </c>
      <c r="I2574">
        <v>10</v>
      </c>
      <c r="J2574">
        <v>4</v>
      </c>
    </row>
    <row r="2575" spans="1:10">
      <c r="A2575" s="112" t="str">
        <f>COL_SIZES[[#This Row],[datatype]]&amp;"_"&amp;COL_SIZES[[#This Row],[column_prec]]&amp;"_"&amp;COL_SIZES[[#This Row],[col_len]]</f>
        <v>int_10_4</v>
      </c>
      <c r="B25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5" s="113">
        <f>VLOOKUP(A2575,DBMS_TYPE_SIZES[],2,FALSE)</f>
        <v>9</v>
      </c>
      <c r="D2575" s="113">
        <f>VLOOKUP(A2575,DBMS_TYPE_SIZES[],3,FALSE)</f>
        <v>4</v>
      </c>
      <c r="E2575" s="114">
        <f>VLOOKUP(A2575,DBMS_TYPE_SIZES[],4,FALSE)</f>
        <v>9</v>
      </c>
      <c r="F2575" t="s">
        <v>229</v>
      </c>
      <c r="G2575" t="s">
        <v>803</v>
      </c>
      <c r="H2575" t="s">
        <v>20</v>
      </c>
      <c r="I2575">
        <v>10</v>
      </c>
      <c r="J2575">
        <v>4</v>
      </c>
    </row>
    <row r="2576" spans="1:10">
      <c r="A2576" s="112" t="str">
        <f>COL_SIZES[[#This Row],[datatype]]&amp;"_"&amp;COL_SIZES[[#This Row],[column_prec]]&amp;"_"&amp;COL_SIZES[[#This Row],[col_len]]</f>
        <v>int_10_4</v>
      </c>
      <c r="B25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6" s="113">
        <f>VLOOKUP(A2576,DBMS_TYPE_SIZES[],2,FALSE)</f>
        <v>9</v>
      </c>
      <c r="D2576" s="113">
        <f>VLOOKUP(A2576,DBMS_TYPE_SIZES[],3,FALSE)</f>
        <v>4</v>
      </c>
      <c r="E2576" s="114">
        <f>VLOOKUP(A2576,DBMS_TYPE_SIZES[],4,FALSE)</f>
        <v>9</v>
      </c>
      <c r="F2576" t="s">
        <v>229</v>
      </c>
      <c r="G2576" t="s">
        <v>804</v>
      </c>
      <c r="H2576" t="s">
        <v>20</v>
      </c>
      <c r="I2576">
        <v>10</v>
      </c>
      <c r="J2576">
        <v>4</v>
      </c>
    </row>
    <row r="2577" spans="1:10">
      <c r="A2577" s="112" t="str">
        <f>COL_SIZES[[#This Row],[datatype]]&amp;"_"&amp;COL_SIZES[[#This Row],[column_prec]]&amp;"_"&amp;COL_SIZES[[#This Row],[col_len]]</f>
        <v>int_10_4</v>
      </c>
      <c r="B25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77" s="113">
        <f>VLOOKUP(A2577,DBMS_TYPE_SIZES[],2,FALSE)</f>
        <v>9</v>
      </c>
      <c r="D2577" s="113">
        <f>VLOOKUP(A2577,DBMS_TYPE_SIZES[],3,FALSE)</f>
        <v>4</v>
      </c>
      <c r="E2577" s="114">
        <f>VLOOKUP(A2577,DBMS_TYPE_SIZES[],4,FALSE)</f>
        <v>9</v>
      </c>
      <c r="F2577" t="s">
        <v>229</v>
      </c>
      <c r="G2577" t="s">
        <v>152</v>
      </c>
      <c r="H2577" t="s">
        <v>20</v>
      </c>
      <c r="I2577">
        <v>10</v>
      </c>
      <c r="J2577">
        <v>4</v>
      </c>
    </row>
    <row r="2578" spans="1:10">
      <c r="A2578" s="112" t="str">
        <f>COL_SIZES[[#This Row],[datatype]]&amp;"_"&amp;COL_SIZES[[#This Row],[column_prec]]&amp;"_"&amp;COL_SIZES[[#This Row],[col_len]]</f>
        <v>varchar_0_255</v>
      </c>
      <c r="B25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78" s="113">
        <f>VLOOKUP(A2578,DBMS_TYPE_SIZES[],2,FALSE)</f>
        <v>255</v>
      </c>
      <c r="D2578" s="113">
        <f>VLOOKUP(A2578,DBMS_TYPE_SIZES[],3,FALSE)</f>
        <v>255</v>
      </c>
      <c r="E2578" s="114">
        <f>VLOOKUP(A2578,DBMS_TYPE_SIZES[],4,FALSE)</f>
        <v>257</v>
      </c>
      <c r="F2578" t="s">
        <v>229</v>
      </c>
      <c r="G2578" t="s">
        <v>805</v>
      </c>
      <c r="H2578" t="s">
        <v>92</v>
      </c>
      <c r="I2578">
        <v>0</v>
      </c>
      <c r="J2578">
        <v>255</v>
      </c>
    </row>
    <row r="2579" spans="1:10">
      <c r="A2579" s="112" t="str">
        <f>COL_SIZES[[#This Row],[datatype]]&amp;"_"&amp;COL_SIZES[[#This Row],[column_prec]]&amp;"_"&amp;COL_SIZES[[#This Row],[col_len]]</f>
        <v>varchar_0_255</v>
      </c>
      <c r="B257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579" s="113">
        <f>VLOOKUP(A2579,DBMS_TYPE_SIZES[],2,FALSE)</f>
        <v>255</v>
      </c>
      <c r="D2579" s="113">
        <f>VLOOKUP(A2579,DBMS_TYPE_SIZES[],3,FALSE)</f>
        <v>255</v>
      </c>
      <c r="E2579" s="114">
        <f>VLOOKUP(A2579,DBMS_TYPE_SIZES[],4,FALSE)</f>
        <v>257</v>
      </c>
      <c r="F2579" t="s">
        <v>229</v>
      </c>
      <c r="G2579" t="s">
        <v>806</v>
      </c>
      <c r="H2579" t="s">
        <v>92</v>
      </c>
      <c r="I2579">
        <v>0</v>
      </c>
      <c r="J2579">
        <v>255</v>
      </c>
    </row>
    <row r="2580" spans="1:10">
      <c r="A2580" s="112" t="str">
        <f>COL_SIZES[[#This Row],[datatype]]&amp;"_"&amp;COL_SIZES[[#This Row],[column_prec]]&amp;"_"&amp;COL_SIZES[[#This Row],[col_len]]</f>
        <v>int_10_4</v>
      </c>
      <c r="B25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0" s="113">
        <f>VLOOKUP(A2580,DBMS_TYPE_SIZES[],2,FALSE)</f>
        <v>9</v>
      </c>
      <c r="D2580" s="113">
        <f>VLOOKUP(A2580,DBMS_TYPE_SIZES[],3,FALSE)</f>
        <v>4</v>
      </c>
      <c r="E2580" s="114">
        <f>VLOOKUP(A2580,DBMS_TYPE_SIZES[],4,FALSE)</f>
        <v>9</v>
      </c>
      <c r="F2580" t="s">
        <v>229</v>
      </c>
      <c r="G2580" t="s">
        <v>807</v>
      </c>
      <c r="H2580" t="s">
        <v>20</v>
      </c>
      <c r="I2580">
        <v>10</v>
      </c>
      <c r="J2580">
        <v>4</v>
      </c>
    </row>
    <row r="2581" spans="1:10">
      <c r="A2581" s="112" t="str">
        <f>COL_SIZES[[#This Row],[datatype]]&amp;"_"&amp;COL_SIZES[[#This Row],[column_prec]]&amp;"_"&amp;COL_SIZES[[#This Row],[col_len]]</f>
        <v>bigint_19_8</v>
      </c>
      <c r="B258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81" s="113">
        <f>VLOOKUP(A2581,DBMS_TYPE_SIZES[],2,FALSE)</f>
        <v>9</v>
      </c>
      <c r="D2581" s="113">
        <f>VLOOKUP(A2581,DBMS_TYPE_SIZES[],3,FALSE)</f>
        <v>8</v>
      </c>
      <c r="E2581" s="114">
        <f>VLOOKUP(A2581,DBMS_TYPE_SIZES[],4,FALSE)</f>
        <v>9</v>
      </c>
      <c r="F2581" t="s">
        <v>229</v>
      </c>
      <c r="G2581" t="s">
        <v>122</v>
      </c>
      <c r="H2581" t="s">
        <v>19</v>
      </c>
      <c r="I2581">
        <v>19</v>
      </c>
      <c r="J2581">
        <v>8</v>
      </c>
    </row>
    <row r="2582" spans="1:10">
      <c r="A2582" s="112" t="str">
        <f>COL_SIZES[[#This Row],[datatype]]&amp;"_"&amp;COL_SIZES[[#This Row],[column_prec]]&amp;"_"&amp;COL_SIZES[[#This Row],[col_len]]</f>
        <v>int_10_4</v>
      </c>
      <c r="B25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2" s="113">
        <f>VLOOKUP(A2582,DBMS_TYPE_SIZES[],2,FALSE)</f>
        <v>9</v>
      </c>
      <c r="D2582" s="113">
        <f>VLOOKUP(A2582,DBMS_TYPE_SIZES[],3,FALSE)</f>
        <v>4</v>
      </c>
      <c r="E2582" s="114">
        <f>VLOOKUP(A2582,DBMS_TYPE_SIZES[],4,FALSE)</f>
        <v>9</v>
      </c>
      <c r="F2582" t="s">
        <v>229</v>
      </c>
      <c r="G2582" t="s">
        <v>123</v>
      </c>
      <c r="H2582" t="s">
        <v>20</v>
      </c>
      <c r="I2582">
        <v>10</v>
      </c>
      <c r="J2582">
        <v>4</v>
      </c>
    </row>
    <row r="2583" spans="1:10">
      <c r="A2583" s="112" t="str">
        <f>COL_SIZES[[#This Row],[datatype]]&amp;"_"&amp;COL_SIZES[[#This Row],[column_prec]]&amp;"_"&amp;COL_SIZES[[#This Row],[col_len]]</f>
        <v>int_10_4</v>
      </c>
      <c r="B25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3" s="113">
        <f>VLOOKUP(A2583,DBMS_TYPE_SIZES[],2,FALSE)</f>
        <v>9</v>
      </c>
      <c r="D2583" s="113">
        <f>VLOOKUP(A2583,DBMS_TYPE_SIZES[],3,FALSE)</f>
        <v>4</v>
      </c>
      <c r="E2583" s="114">
        <f>VLOOKUP(A2583,DBMS_TYPE_SIZES[],4,FALSE)</f>
        <v>9</v>
      </c>
      <c r="F2583" t="s">
        <v>229</v>
      </c>
      <c r="G2583" t="s">
        <v>808</v>
      </c>
      <c r="H2583" t="s">
        <v>20</v>
      </c>
      <c r="I2583">
        <v>10</v>
      </c>
      <c r="J2583">
        <v>4</v>
      </c>
    </row>
    <row r="2584" spans="1:10">
      <c r="A2584" s="112" t="str">
        <f>COL_SIZES[[#This Row],[datatype]]&amp;"_"&amp;COL_SIZES[[#This Row],[column_prec]]&amp;"_"&amp;COL_SIZES[[#This Row],[col_len]]</f>
        <v>datetime_23_8</v>
      </c>
      <c r="B25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84" s="113">
        <f>VLOOKUP(A2584,DBMS_TYPE_SIZES[],2,FALSE)</f>
        <v>7</v>
      </c>
      <c r="D2584" s="113">
        <f>VLOOKUP(A2584,DBMS_TYPE_SIZES[],3,FALSE)</f>
        <v>8</v>
      </c>
      <c r="E2584" s="114">
        <f>VLOOKUP(A2584,DBMS_TYPE_SIZES[],4,FALSE)</f>
        <v>10</v>
      </c>
      <c r="F2584" t="s">
        <v>229</v>
      </c>
      <c r="G2584" t="s">
        <v>809</v>
      </c>
      <c r="H2584" t="s">
        <v>22</v>
      </c>
      <c r="I2584">
        <v>23</v>
      </c>
      <c r="J2584">
        <v>8</v>
      </c>
    </row>
    <row r="2585" spans="1:10">
      <c r="A2585" s="112" t="str">
        <f>COL_SIZES[[#This Row],[datatype]]&amp;"_"&amp;COL_SIZES[[#This Row],[column_prec]]&amp;"_"&amp;COL_SIZES[[#This Row],[col_len]]</f>
        <v>bigint_19_8</v>
      </c>
      <c r="B258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85" s="113">
        <f>VLOOKUP(A2585,DBMS_TYPE_SIZES[],2,FALSE)</f>
        <v>9</v>
      </c>
      <c r="D2585" s="113">
        <f>VLOOKUP(A2585,DBMS_TYPE_SIZES[],3,FALSE)</f>
        <v>8</v>
      </c>
      <c r="E2585" s="114">
        <f>VLOOKUP(A2585,DBMS_TYPE_SIZES[],4,FALSE)</f>
        <v>9</v>
      </c>
      <c r="F2585" t="s">
        <v>229</v>
      </c>
      <c r="G2585" t="s">
        <v>124</v>
      </c>
      <c r="H2585" t="s">
        <v>19</v>
      </c>
      <c r="I2585">
        <v>19</v>
      </c>
      <c r="J2585">
        <v>8</v>
      </c>
    </row>
    <row r="2586" spans="1:10">
      <c r="A2586" s="112" t="str">
        <f>COL_SIZES[[#This Row],[datatype]]&amp;"_"&amp;COL_SIZES[[#This Row],[column_prec]]&amp;"_"&amp;COL_SIZES[[#This Row],[col_len]]</f>
        <v>numeric_16_9</v>
      </c>
      <c r="B258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586" s="113">
        <f>VLOOKUP(A2586,DBMS_TYPE_SIZES[],2,FALSE)</f>
        <v>9</v>
      </c>
      <c r="D2586" s="113">
        <f>VLOOKUP(A2586,DBMS_TYPE_SIZES[],3,FALSE)</f>
        <v>9</v>
      </c>
      <c r="E2586" s="114">
        <f>VLOOKUP(A2586,DBMS_TYPE_SIZES[],4,FALSE)</f>
        <v>9</v>
      </c>
      <c r="F2586" t="s">
        <v>229</v>
      </c>
      <c r="G2586" t="s">
        <v>102</v>
      </c>
      <c r="H2586" t="s">
        <v>67</v>
      </c>
      <c r="I2586">
        <v>16</v>
      </c>
      <c r="J2586">
        <v>9</v>
      </c>
    </row>
    <row r="2587" spans="1:10">
      <c r="A2587" s="112" t="str">
        <f>COL_SIZES[[#This Row],[datatype]]&amp;"_"&amp;COL_SIZES[[#This Row],[column_prec]]&amp;"_"&amp;COL_SIZES[[#This Row],[col_len]]</f>
        <v>int_10_4</v>
      </c>
      <c r="B25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7" s="113">
        <f>VLOOKUP(A2587,DBMS_TYPE_SIZES[],2,FALSE)</f>
        <v>9</v>
      </c>
      <c r="D2587" s="113">
        <f>VLOOKUP(A2587,DBMS_TYPE_SIZES[],3,FALSE)</f>
        <v>4</v>
      </c>
      <c r="E2587" s="114">
        <f>VLOOKUP(A2587,DBMS_TYPE_SIZES[],4,FALSE)</f>
        <v>9</v>
      </c>
      <c r="F2587" t="s">
        <v>229</v>
      </c>
      <c r="G2587" t="s">
        <v>72</v>
      </c>
      <c r="H2587" t="s">
        <v>20</v>
      </c>
      <c r="I2587">
        <v>10</v>
      </c>
      <c r="J2587">
        <v>4</v>
      </c>
    </row>
    <row r="2588" spans="1:10">
      <c r="A2588" s="112" t="str">
        <f>COL_SIZES[[#This Row],[datatype]]&amp;"_"&amp;COL_SIZES[[#This Row],[column_prec]]&amp;"_"&amp;COL_SIZES[[#This Row],[col_len]]</f>
        <v>int_10_4</v>
      </c>
      <c r="B25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8" s="113">
        <f>VLOOKUP(A2588,DBMS_TYPE_SIZES[],2,FALSE)</f>
        <v>9</v>
      </c>
      <c r="D2588" s="113">
        <f>VLOOKUP(A2588,DBMS_TYPE_SIZES[],3,FALSE)</f>
        <v>4</v>
      </c>
      <c r="E2588" s="114">
        <f>VLOOKUP(A2588,DBMS_TYPE_SIZES[],4,FALSE)</f>
        <v>9</v>
      </c>
      <c r="F2588" t="s">
        <v>229</v>
      </c>
      <c r="G2588" t="s">
        <v>217</v>
      </c>
      <c r="H2588" t="s">
        <v>20</v>
      </c>
      <c r="I2588">
        <v>10</v>
      </c>
      <c r="J2588">
        <v>4</v>
      </c>
    </row>
    <row r="2589" spans="1:10">
      <c r="A2589" s="112" t="str">
        <f>COL_SIZES[[#This Row],[datatype]]&amp;"_"&amp;COL_SIZES[[#This Row],[column_prec]]&amp;"_"&amp;COL_SIZES[[#This Row],[col_len]]</f>
        <v>int_10_4</v>
      </c>
      <c r="B25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89" s="113">
        <f>VLOOKUP(A2589,DBMS_TYPE_SIZES[],2,FALSE)</f>
        <v>9</v>
      </c>
      <c r="D2589" s="113">
        <f>VLOOKUP(A2589,DBMS_TYPE_SIZES[],3,FALSE)</f>
        <v>4</v>
      </c>
      <c r="E2589" s="114">
        <f>VLOOKUP(A2589,DBMS_TYPE_SIZES[],4,FALSE)</f>
        <v>9</v>
      </c>
      <c r="F2589" t="s">
        <v>229</v>
      </c>
      <c r="G2589" t="s">
        <v>164</v>
      </c>
      <c r="H2589" t="s">
        <v>20</v>
      </c>
      <c r="I2589">
        <v>10</v>
      </c>
      <c r="J2589">
        <v>4</v>
      </c>
    </row>
    <row r="2590" spans="1:10">
      <c r="A2590" s="112" t="str">
        <f>COL_SIZES[[#This Row],[datatype]]&amp;"_"&amp;COL_SIZES[[#This Row],[column_prec]]&amp;"_"&amp;COL_SIZES[[#This Row],[col_len]]</f>
        <v>int_10_4</v>
      </c>
      <c r="B25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0" s="113">
        <f>VLOOKUP(A2590,DBMS_TYPE_SIZES[],2,FALSE)</f>
        <v>9</v>
      </c>
      <c r="D2590" s="113">
        <f>VLOOKUP(A2590,DBMS_TYPE_SIZES[],3,FALSE)</f>
        <v>4</v>
      </c>
      <c r="E2590" s="114">
        <f>VLOOKUP(A2590,DBMS_TYPE_SIZES[],4,FALSE)</f>
        <v>9</v>
      </c>
      <c r="F2590" t="s">
        <v>230</v>
      </c>
      <c r="G2590" t="s">
        <v>156</v>
      </c>
      <c r="H2590" t="s">
        <v>20</v>
      </c>
      <c r="I2590">
        <v>10</v>
      </c>
      <c r="J2590">
        <v>4</v>
      </c>
    </row>
    <row r="2591" spans="1:10">
      <c r="A2591" s="112" t="str">
        <f>COL_SIZES[[#This Row],[datatype]]&amp;"_"&amp;COL_SIZES[[#This Row],[column_prec]]&amp;"_"&amp;COL_SIZES[[#This Row],[col_len]]</f>
        <v>datetime_23_8</v>
      </c>
      <c r="B259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91" s="113">
        <f>VLOOKUP(A2591,DBMS_TYPE_SIZES[],2,FALSE)</f>
        <v>7</v>
      </c>
      <c r="D2591" s="113">
        <f>VLOOKUP(A2591,DBMS_TYPE_SIZES[],3,FALSE)</f>
        <v>8</v>
      </c>
      <c r="E2591" s="114">
        <f>VLOOKUP(A2591,DBMS_TYPE_SIZES[],4,FALSE)</f>
        <v>10</v>
      </c>
      <c r="F2591" t="s">
        <v>230</v>
      </c>
      <c r="G2591" t="s">
        <v>679</v>
      </c>
      <c r="H2591" t="s">
        <v>22</v>
      </c>
      <c r="I2591">
        <v>23</v>
      </c>
      <c r="J2591">
        <v>8</v>
      </c>
    </row>
    <row r="2592" spans="1:10">
      <c r="A2592" s="112" t="str">
        <f>COL_SIZES[[#This Row],[datatype]]&amp;"_"&amp;COL_SIZES[[#This Row],[column_prec]]&amp;"_"&amp;COL_SIZES[[#This Row],[col_len]]</f>
        <v>int_10_4</v>
      </c>
      <c r="B25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2" s="113">
        <f>VLOOKUP(A2592,DBMS_TYPE_SIZES[],2,FALSE)</f>
        <v>9</v>
      </c>
      <c r="D2592" s="113">
        <f>VLOOKUP(A2592,DBMS_TYPE_SIZES[],3,FALSE)</f>
        <v>4</v>
      </c>
      <c r="E2592" s="114">
        <f>VLOOKUP(A2592,DBMS_TYPE_SIZES[],4,FALSE)</f>
        <v>9</v>
      </c>
      <c r="F2592" t="s">
        <v>230</v>
      </c>
      <c r="G2592" t="s">
        <v>802</v>
      </c>
      <c r="H2592" t="s">
        <v>20</v>
      </c>
      <c r="I2592">
        <v>10</v>
      </c>
      <c r="J2592">
        <v>4</v>
      </c>
    </row>
    <row r="2593" spans="1:10">
      <c r="A2593" s="112" t="str">
        <f>COL_SIZES[[#This Row],[datatype]]&amp;"_"&amp;COL_SIZES[[#This Row],[column_prec]]&amp;"_"&amp;COL_SIZES[[#This Row],[col_len]]</f>
        <v>int_10_4</v>
      </c>
      <c r="B25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3" s="113">
        <f>VLOOKUP(A2593,DBMS_TYPE_SIZES[],2,FALSE)</f>
        <v>9</v>
      </c>
      <c r="D2593" s="113">
        <f>VLOOKUP(A2593,DBMS_TYPE_SIZES[],3,FALSE)</f>
        <v>4</v>
      </c>
      <c r="E2593" s="114">
        <f>VLOOKUP(A2593,DBMS_TYPE_SIZES[],4,FALSE)</f>
        <v>9</v>
      </c>
      <c r="F2593" t="s">
        <v>230</v>
      </c>
      <c r="G2593" t="s">
        <v>154</v>
      </c>
      <c r="H2593" t="s">
        <v>20</v>
      </c>
      <c r="I2593">
        <v>10</v>
      </c>
      <c r="J2593">
        <v>4</v>
      </c>
    </row>
    <row r="2594" spans="1:10">
      <c r="A2594" s="112" t="str">
        <f>COL_SIZES[[#This Row],[datatype]]&amp;"_"&amp;COL_SIZES[[#This Row],[column_prec]]&amp;"_"&amp;COL_SIZES[[#This Row],[col_len]]</f>
        <v>int_10_4</v>
      </c>
      <c r="B25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4" s="113">
        <f>VLOOKUP(A2594,DBMS_TYPE_SIZES[],2,FALSE)</f>
        <v>9</v>
      </c>
      <c r="D2594" s="113">
        <f>VLOOKUP(A2594,DBMS_TYPE_SIZES[],3,FALSE)</f>
        <v>4</v>
      </c>
      <c r="E2594" s="114">
        <f>VLOOKUP(A2594,DBMS_TYPE_SIZES[],4,FALSE)</f>
        <v>9</v>
      </c>
      <c r="F2594" t="s">
        <v>230</v>
      </c>
      <c r="G2594" t="s">
        <v>89</v>
      </c>
      <c r="H2594" t="s">
        <v>20</v>
      </c>
      <c r="I2594">
        <v>10</v>
      </c>
      <c r="J2594">
        <v>4</v>
      </c>
    </row>
    <row r="2595" spans="1:10">
      <c r="A2595" s="112" t="str">
        <f>COL_SIZES[[#This Row],[datatype]]&amp;"_"&amp;COL_SIZES[[#This Row],[column_prec]]&amp;"_"&amp;COL_SIZES[[#This Row],[col_len]]</f>
        <v>datetime_23_8</v>
      </c>
      <c r="B259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595" s="113">
        <f>VLOOKUP(A2595,DBMS_TYPE_SIZES[],2,FALSE)</f>
        <v>7</v>
      </c>
      <c r="D2595" s="113">
        <f>VLOOKUP(A2595,DBMS_TYPE_SIZES[],3,FALSE)</f>
        <v>8</v>
      </c>
      <c r="E2595" s="114">
        <f>VLOOKUP(A2595,DBMS_TYPE_SIZES[],4,FALSE)</f>
        <v>10</v>
      </c>
      <c r="F2595" t="s">
        <v>230</v>
      </c>
      <c r="G2595" t="s">
        <v>928</v>
      </c>
      <c r="H2595" t="s">
        <v>22</v>
      </c>
      <c r="I2595">
        <v>23</v>
      </c>
      <c r="J2595">
        <v>8</v>
      </c>
    </row>
    <row r="2596" spans="1:10">
      <c r="A2596" s="112" t="str">
        <f>COL_SIZES[[#This Row],[datatype]]&amp;"_"&amp;COL_SIZES[[#This Row],[column_prec]]&amp;"_"&amp;COL_SIZES[[#This Row],[col_len]]</f>
        <v>int_10_4</v>
      </c>
      <c r="B25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6" s="113">
        <f>VLOOKUP(A2596,DBMS_TYPE_SIZES[],2,FALSE)</f>
        <v>9</v>
      </c>
      <c r="D2596" s="113">
        <f>VLOOKUP(A2596,DBMS_TYPE_SIZES[],3,FALSE)</f>
        <v>4</v>
      </c>
      <c r="E2596" s="114">
        <f>VLOOKUP(A2596,DBMS_TYPE_SIZES[],4,FALSE)</f>
        <v>9</v>
      </c>
      <c r="F2596" t="s">
        <v>230</v>
      </c>
      <c r="G2596" t="s">
        <v>929</v>
      </c>
      <c r="H2596" t="s">
        <v>20</v>
      </c>
      <c r="I2596">
        <v>10</v>
      </c>
      <c r="J2596">
        <v>4</v>
      </c>
    </row>
    <row r="2597" spans="1:10">
      <c r="A2597" s="112" t="str">
        <f>COL_SIZES[[#This Row],[datatype]]&amp;"_"&amp;COL_SIZES[[#This Row],[column_prec]]&amp;"_"&amp;COL_SIZES[[#This Row],[col_len]]</f>
        <v>int_10_4</v>
      </c>
      <c r="B25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7" s="113">
        <f>VLOOKUP(A2597,DBMS_TYPE_SIZES[],2,FALSE)</f>
        <v>9</v>
      </c>
      <c r="D2597" s="113">
        <f>VLOOKUP(A2597,DBMS_TYPE_SIZES[],3,FALSE)</f>
        <v>4</v>
      </c>
      <c r="E2597" s="114">
        <f>VLOOKUP(A2597,DBMS_TYPE_SIZES[],4,FALSE)</f>
        <v>9</v>
      </c>
      <c r="F2597" t="s">
        <v>230</v>
      </c>
      <c r="G2597" t="s">
        <v>224</v>
      </c>
      <c r="H2597" t="s">
        <v>20</v>
      </c>
      <c r="I2597">
        <v>10</v>
      </c>
      <c r="J2597">
        <v>4</v>
      </c>
    </row>
    <row r="2598" spans="1:10">
      <c r="A2598" s="112" t="str">
        <f>COL_SIZES[[#This Row],[datatype]]&amp;"_"&amp;COL_SIZES[[#This Row],[column_prec]]&amp;"_"&amp;COL_SIZES[[#This Row],[col_len]]</f>
        <v>int_10_4</v>
      </c>
      <c r="B25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8" s="113">
        <f>VLOOKUP(A2598,DBMS_TYPE_SIZES[],2,FALSE)</f>
        <v>9</v>
      </c>
      <c r="D2598" s="113">
        <f>VLOOKUP(A2598,DBMS_TYPE_SIZES[],3,FALSE)</f>
        <v>4</v>
      </c>
      <c r="E2598" s="114">
        <f>VLOOKUP(A2598,DBMS_TYPE_SIZES[],4,FALSE)</f>
        <v>9</v>
      </c>
      <c r="F2598" t="s">
        <v>230</v>
      </c>
      <c r="G2598" t="s">
        <v>225</v>
      </c>
      <c r="H2598" t="s">
        <v>20</v>
      </c>
      <c r="I2598">
        <v>10</v>
      </c>
      <c r="J2598">
        <v>4</v>
      </c>
    </row>
    <row r="2599" spans="1:10">
      <c r="A2599" s="112" t="str">
        <f>COL_SIZES[[#This Row],[datatype]]&amp;"_"&amp;COL_SIZES[[#This Row],[column_prec]]&amp;"_"&amp;COL_SIZES[[#This Row],[col_len]]</f>
        <v>int_10_4</v>
      </c>
      <c r="B25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599" s="113">
        <f>VLOOKUP(A2599,DBMS_TYPE_SIZES[],2,FALSE)</f>
        <v>9</v>
      </c>
      <c r="D2599" s="113">
        <f>VLOOKUP(A2599,DBMS_TYPE_SIZES[],3,FALSE)</f>
        <v>4</v>
      </c>
      <c r="E2599" s="114">
        <f>VLOOKUP(A2599,DBMS_TYPE_SIZES[],4,FALSE)</f>
        <v>9</v>
      </c>
      <c r="F2599" t="s">
        <v>230</v>
      </c>
      <c r="G2599" t="s">
        <v>220</v>
      </c>
      <c r="H2599" t="s">
        <v>20</v>
      </c>
      <c r="I2599">
        <v>10</v>
      </c>
      <c r="J2599">
        <v>4</v>
      </c>
    </row>
    <row r="2600" spans="1:10">
      <c r="A2600" s="112" t="str">
        <f>COL_SIZES[[#This Row],[datatype]]&amp;"_"&amp;COL_SIZES[[#This Row],[column_prec]]&amp;"_"&amp;COL_SIZES[[#This Row],[col_len]]</f>
        <v>int_10_4</v>
      </c>
      <c r="B26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0" s="113">
        <f>VLOOKUP(A2600,DBMS_TYPE_SIZES[],2,FALSE)</f>
        <v>9</v>
      </c>
      <c r="D2600" s="113">
        <f>VLOOKUP(A2600,DBMS_TYPE_SIZES[],3,FALSE)</f>
        <v>4</v>
      </c>
      <c r="E2600" s="114">
        <f>VLOOKUP(A2600,DBMS_TYPE_SIZES[],4,FALSE)</f>
        <v>9</v>
      </c>
      <c r="F2600" t="s">
        <v>230</v>
      </c>
      <c r="G2600" t="s">
        <v>803</v>
      </c>
      <c r="H2600" t="s">
        <v>20</v>
      </c>
      <c r="I2600">
        <v>10</v>
      </c>
      <c r="J2600">
        <v>4</v>
      </c>
    </row>
    <row r="2601" spans="1:10">
      <c r="A2601" s="112" t="str">
        <f>COL_SIZES[[#This Row],[datatype]]&amp;"_"&amp;COL_SIZES[[#This Row],[column_prec]]&amp;"_"&amp;COL_SIZES[[#This Row],[col_len]]</f>
        <v>int_10_4</v>
      </c>
      <c r="B26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1" s="113">
        <f>VLOOKUP(A2601,DBMS_TYPE_SIZES[],2,FALSE)</f>
        <v>9</v>
      </c>
      <c r="D2601" s="113">
        <f>VLOOKUP(A2601,DBMS_TYPE_SIZES[],3,FALSE)</f>
        <v>4</v>
      </c>
      <c r="E2601" s="114">
        <f>VLOOKUP(A2601,DBMS_TYPE_SIZES[],4,FALSE)</f>
        <v>9</v>
      </c>
      <c r="F2601" t="s">
        <v>230</v>
      </c>
      <c r="G2601" t="s">
        <v>804</v>
      </c>
      <c r="H2601" t="s">
        <v>20</v>
      </c>
      <c r="I2601">
        <v>10</v>
      </c>
      <c r="J2601">
        <v>4</v>
      </c>
    </row>
    <row r="2602" spans="1:10">
      <c r="A2602" s="112" t="str">
        <f>COL_SIZES[[#This Row],[datatype]]&amp;"_"&amp;COL_SIZES[[#This Row],[column_prec]]&amp;"_"&amp;COL_SIZES[[#This Row],[col_len]]</f>
        <v>int_10_4</v>
      </c>
      <c r="B26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2" s="113">
        <f>VLOOKUP(A2602,DBMS_TYPE_SIZES[],2,FALSE)</f>
        <v>9</v>
      </c>
      <c r="D2602" s="113">
        <f>VLOOKUP(A2602,DBMS_TYPE_SIZES[],3,FALSE)</f>
        <v>4</v>
      </c>
      <c r="E2602" s="114">
        <f>VLOOKUP(A2602,DBMS_TYPE_SIZES[],4,FALSE)</f>
        <v>9</v>
      </c>
      <c r="F2602" t="s">
        <v>230</v>
      </c>
      <c r="G2602" t="s">
        <v>152</v>
      </c>
      <c r="H2602" t="s">
        <v>20</v>
      </c>
      <c r="I2602">
        <v>10</v>
      </c>
      <c r="J2602">
        <v>4</v>
      </c>
    </row>
    <row r="2603" spans="1:10">
      <c r="A2603" s="112" t="str">
        <f>COL_SIZES[[#This Row],[datatype]]&amp;"_"&amp;COL_SIZES[[#This Row],[column_prec]]&amp;"_"&amp;COL_SIZES[[#This Row],[col_len]]</f>
        <v>varchar_0_255</v>
      </c>
      <c r="B26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03" s="113">
        <f>VLOOKUP(A2603,DBMS_TYPE_SIZES[],2,FALSE)</f>
        <v>255</v>
      </c>
      <c r="D2603" s="113">
        <f>VLOOKUP(A2603,DBMS_TYPE_SIZES[],3,FALSE)</f>
        <v>255</v>
      </c>
      <c r="E2603" s="114">
        <f>VLOOKUP(A2603,DBMS_TYPE_SIZES[],4,FALSE)</f>
        <v>257</v>
      </c>
      <c r="F2603" t="s">
        <v>230</v>
      </c>
      <c r="G2603" t="s">
        <v>805</v>
      </c>
      <c r="H2603" t="s">
        <v>92</v>
      </c>
      <c r="I2603">
        <v>0</v>
      </c>
      <c r="J2603">
        <v>255</v>
      </c>
    </row>
    <row r="2604" spans="1:10">
      <c r="A2604" s="112" t="str">
        <f>COL_SIZES[[#This Row],[datatype]]&amp;"_"&amp;COL_SIZES[[#This Row],[column_prec]]&amp;"_"&amp;COL_SIZES[[#This Row],[col_len]]</f>
        <v>varchar_0_255</v>
      </c>
      <c r="B260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04" s="113">
        <f>VLOOKUP(A2604,DBMS_TYPE_SIZES[],2,FALSE)</f>
        <v>255</v>
      </c>
      <c r="D2604" s="113">
        <f>VLOOKUP(A2604,DBMS_TYPE_SIZES[],3,FALSE)</f>
        <v>255</v>
      </c>
      <c r="E2604" s="114">
        <f>VLOOKUP(A2604,DBMS_TYPE_SIZES[],4,FALSE)</f>
        <v>257</v>
      </c>
      <c r="F2604" t="s">
        <v>230</v>
      </c>
      <c r="G2604" t="s">
        <v>806</v>
      </c>
      <c r="H2604" t="s">
        <v>92</v>
      </c>
      <c r="I2604">
        <v>0</v>
      </c>
      <c r="J2604">
        <v>255</v>
      </c>
    </row>
    <row r="2605" spans="1:10">
      <c r="A2605" s="112" t="str">
        <f>COL_SIZES[[#This Row],[datatype]]&amp;"_"&amp;COL_SIZES[[#This Row],[column_prec]]&amp;"_"&amp;COL_SIZES[[#This Row],[col_len]]</f>
        <v>int_10_4</v>
      </c>
      <c r="B26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5" s="113">
        <f>VLOOKUP(A2605,DBMS_TYPE_SIZES[],2,FALSE)</f>
        <v>9</v>
      </c>
      <c r="D2605" s="113">
        <f>VLOOKUP(A2605,DBMS_TYPE_SIZES[],3,FALSE)</f>
        <v>4</v>
      </c>
      <c r="E2605" s="114">
        <f>VLOOKUP(A2605,DBMS_TYPE_SIZES[],4,FALSE)</f>
        <v>9</v>
      </c>
      <c r="F2605" t="s">
        <v>230</v>
      </c>
      <c r="G2605" t="s">
        <v>807</v>
      </c>
      <c r="H2605" t="s">
        <v>20</v>
      </c>
      <c r="I2605">
        <v>10</v>
      </c>
      <c r="J2605">
        <v>4</v>
      </c>
    </row>
    <row r="2606" spans="1:10">
      <c r="A2606" s="112" t="str">
        <f>COL_SIZES[[#This Row],[datatype]]&amp;"_"&amp;COL_SIZES[[#This Row],[column_prec]]&amp;"_"&amp;COL_SIZES[[#This Row],[col_len]]</f>
        <v>bigint_19_8</v>
      </c>
      <c r="B260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06" s="113">
        <f>VLOOKUP(A2606,DBMS_TYPE_SIZES[],2,FALSE)</f>
        <v>9</v>
      </c>
      <c r="D2606" s="113">
        <f>VLOOKUP(A2606,DBMS_TYPE_SIZES[],3,FALSE)</f>
        <v>8</v>
      </c>
      <c r="E2606" s="114">
        <f>VLOOKUP(A2606,DBMS_TYPE_SIZES[],4,FALSE)</f>
        <v>9</v>
      </c>
      <c r="F2606" t="s">
        <v>230</v>
      </c>
      <c r="G2606" t="s">
        <v>122</v>
      </c>
      <c r="H2606" t="s">
        <v>19</v>
      </c>
      <c r="I2606">
        <v>19</v>
      </c>
      <c r="J2606">
        <v>8</v>
      </c>
    </row>
    <row r="2607" spans="1:10">
      <c r="A2607" s="112" t="str">
        <f>COL_SIZES[[#This Row],[datatype]]&amp;"_"&amp;COL_SIZES[[#This Row],[column_prec]]&amp;"_"&amp;COL_SIZES[[#This Row],[col_len]]</f>
        <v>int_10_4</v>
      </c>
      <c r="B26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7" s="113">
        <f>VLOOKUP(A2607,DBMS_TYPE_SIZES[],2,FALSE)</f>
        <v>9</v>
      </c>
      <c r="D2607" s="113">
        <f>VLOOKUP(A2607,DBMS_TYPE_SIZES[],3,FALSE)</f>
        <v>4</v>
      </c>
      <c r="E2607" s="114">
        <f>VLOOKUP(A2607,DBMS_TYPE_SIZES[],4,FALSE)</f>
        <v>9</v>
      </c>
      <c r="F2607" t="s">
        <v>230</v>
      </c>
      <c r="G2607" t="s">
        <v>123</v>
      </c>
      <c r="H2607" t="s">
        <v>20</v>
      </c>
      <c r="I2607">
        <v>10</v>
      </c>
      <c r="J2607">
        <v>4</v>
      </c>
    </row>
    <row r="2608" spans="1:10">
      <c r="A2608" s="112" t="str">
        <f>COL_SIZES[[#This Row],[datatype]]&amp;"_"&amp;COL_SIZES[[#This Row],[column_prec]]&amp;"_"&amp;COL_SIZES[[#This Row],[col_len]]</f>
        <v>int_10_4</v>
      </c>
      <c r="B26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08" s="113">
        <f>VLOOKUP(A2608,DBMS_TYPE_SIZES[],2,FALSE)</f>
        <v>9</v>
      </c>
      <c r="D2608" s="113">
        <f>VLOOKUP(A2608,DBMS_TYPE_SIZES[],3,FALSE)</f>
        <v>4</v>
      </c>
      <c r="E2608" s="114">
        <f>VLOOKUP(A2608,DBMS_TYPE_SIZES[],4,FALSE)</f>
        <v>9</v>
      </c>
      <c r="F2608" t="s">
        <v>230</v>
      </c>
      <c r="G2608" t="s">
        <v>808</v>
      </c>
      <c r="H2608" t="s">
        <v>20</v>
      </c>
      <c r="I2608">
        <v>10</v>
      </c>
      <c r="J2608">
        <v>4</v>
      </c>
    </row>
    <row r="2609" spans="1:10">
      <c r="A2609" s="112" t="str">
        <f>COL_SIZES[[#This Row],[datatype]]&amp;"_"&amp;COL_SIZES[[#This Row],[column_prec]]&amp;"_"&amp;COL_SIZES[[#This Row],[col_len]]</f>
        <v>datetime_23_8</v>
      </c>
      <c r="B26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09" s="113">
        <f>VLOOKUP(A2609,DBMS_TYPE_SIZES[],2,FALSE)</f>
        <v>7</v>
      </c>
      <c r="D2609" s="113">
        <f>VLOOKUP(A2609,DBMS_TYPE_SIZES[],3,FALSE)</f>
        <v>8</v>
      </c>
      <c r="E2609" s="114">
        <f>VLOOKUP(A2609,DBMS_TYPE_SIZES[],4,FALSE)</f>
        <v>10</v>
      </c>
      <c r="F2609" t="s">
        <v>230</v>
      </c>
      <c r="G2609" t="s">
        <v>809</v>
      </c>
      <c r="H2609" t="s">
        <v>22</v>
      </c>
      <c r="I2609">
        <v>23</v>
      </c>
      <c r="J2609">
        <v>8</v>
      </c>
    </row>
    <row r="2610" spans="1:10">
      <c r="A2610" s="112" t="str">
        <f>COL_SIZES[[#This Row],[datatype]]&amp;"_"&amp;COL_SIZES[[#This Row],[column_prec]]&amp;"_"&amp;COL_SIZES[[#This Row],[col_len]]</f>
        <v>bigint_19_8</v>
      </c>
      <c r="B261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10" s="113">
        <f>VLOOKUP(A2610,DBMS_TYPE_SIZES[],2,FALSE)</f>
        <v>9</v>
      </c>
      <c r="D2610" s="113">
        <f>VLOOKUP(A2610,DBMS_TYPE_SIZES[],3,FALSE)</f>
        <v>8</v>
      </c>
      <c r="E2610" s="114">
        <f>VLOOKUP(A2610,DBMS_TYPE_SIZES[],4,FALSE)</f>
        <v>9</v>
      </c>
      <c r="F2610" t="s">
        <v>230</v>
      </c>
      <c r="G2610" t="s">
        <v>124</v>
      </c>
      <c r="H2610" t="s">
        <v>19</v>
      </c>
      <c r="I2610">
        <v>19</v>
      </c>
      <c r="J2610">
        <v>8</v>
      </c>
    </row>
    <row r="2611" spans="1:10">
      <c r="A2611" s="112" t="str">
        <f>COL_SIZES[[#This Row],[datatype]]&amp;"_"&amp;COL_SIZES[[#This Row],[column_prec]]&amp;"_"&amp;COL_SIZES[[#This Row],[col_len]]</f>
        <v>numeric_16_9</v>
      </c>
      <c r="B261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611" s="113">
        <f>VLOOKUP(A2611,DBMS_TYPE_SIZES[],2,FALSE)</f>
        <v>9</v>
      </c>
      <c r="D2611" s="113">
        <f>VLOOKUP(A2611,DBMS_TYPE_SIZES[],3,FALSE)</f>
        <v>9</v>
      </c>
      <c r="E2611" s="114">
        <f>VLOOKUP(A2611,DBMS_TYPE_SIZES[],4,FALSE)</f>
        <v>9</v>
      </c>
      <c r="F2611" t="s">
        <v>230</v>
      </c>
      <c r="G2611" t="s">
        <v>102</v>
      </c>
      <c r="H2611" t="s">
        <v>67</v>
      </c>
      <c r="I2611">
        <v>16</v>
      </c>
      <c r="J2611">
        <v>9</v>
      </c>
    </row>
    <row r="2612" spans="1:10">
      <c r="A2612" s="112" t="str">
        <f>COL_SIZES[[#This Row],[datatype]]&amp;"_"&amp;COL_SIZES[[#This Row],[column_prec]]&amp;"_"&amp;COL_SIZES[[#This Row],[col_len]]</f>
        <v>int_10_4</v>
      </c>
      <c r="B26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2" s="113">
        <f>VLOOKUP(A2612,DBMS_TYPE_SIZES[],2,FALSE)</f>
        <v>9</v>
      </c>
      <c r="D2612" s="113">
        <f>VLOOKUP(A2612,DBMS_TYPE_SIZES[],3,FALSE)</f>
        <v>4</v>
      </c>
      <c r="E2612" s="114">
        <f>VLOOKUP(A2612,DBMS_TYPE_SIZES[],4,FALSE)</f>
        <v>9</v>
      </c>
      <c r="F2612" t="s">
        <v>230</v>
      </c>
      <c r="G2612" t="s">
        <v>72</v>
      </c>
      <c r="H2612" t="s">
        <v>20</v>
      </c>
      <c r="I2612">
        <v>10</v>
      </c>
      <c r="J2612">
        <v>4</v>
      </c>
    </row>
    <row r="2613" spans="1:10">
      <c r="A2613" s="112" t="str">
        <f>COL_SIZES[[#This Row],[datatype]]&amp;"_"&amp;COL_SIZES[[#This Row],[column_prec]]&amp;"_"&amp;COL_SIZES[[#This Row],[col_len]]</f>
        <v>int_10_4</v>
      </c>
      <c r="B26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3" s="113">
        <f>VLOOKUP(A2613,DBMS_TYPE_SIZES[],2,FALSE)</f>
        <v>9</v>
      </c>
      <c r="D2613" s="113">
        <f>VLOOKUP(A2613,DBMS_TYPE_SIZES[],3,FALSE)</f>
        <v>4</v>
      </c>
      <c r="E2613" s="114">
        <f>VLOOKUP(A2613,DBMS_TYPE_SIZES[],4,FALSE)</f>
        <v>9</v>
      </c>
      <c r="F2613" t="s">
        <v>230</v>
      </c>
      <c r="G2613" t="s">
        <v>217</v>
      </c>
      <c r="H2613" t="s">
        <v>20</v>
      </c>
      <c r="I2613">
        <v>10</v>
      </c>
      <c r="J2613">
        <v>4</v>
      </c>
    </row>
    <row r="2614" spans="1:10">
      <c r="A2614" s="112" t="str">
        <f>COL_SIZES[[#This Row],[datatype]]&amp;"_"&amp;COL_SIZES[[#This Row],[column_prec]]&amp;"_"&amp;COL_SIZES[[#This Row],[col_len]]</f>
        <v>int_10_4</v>
      </c>
      <c r="B26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4" s="113">
        <f>VLOOKUP(A2614,DBMS_TYPE_SIZES[],2,FALSE)</f>
        <v>9</v>
      </c>
      <c r="D2614" s="113">
        <f>VLOOKUP(A2614,DBMS_TYPE_SIZES[],3,FALSE)</f>
        <v>4</v>
      </c>
      <c r="E2614" s="114">
        <f>VLOOKUP(A2614,DBMS_TYPE_SIZES[],4,FALSE)</f>
        <v>9</v>
      </c>
      <c r="F2614" t="s">
        <v>230</v>
      </c>
      <c r="G2614" t="s">
        <v>164</v>
      </c>
      <c r="H2614" t="s">
        <v>20</v>
      </c>
      <c r="I2614">
        <v>10</v>
      </c>
      <c r="J2614">
        <v>4</v>
      </c>
    </row>
    <row r="2615" spans="1:10">
      <c r="A2615" s="112" t="str">
        <f>COL_SIZES[[#This Row],[datatype]]&amp;"_"&amp;COL_SIZES[[#This Row],[column_prec]]&amp;"_"&amp;COL_SIZES[[#This Row],[col_len]]</f>
        <v>int_10_4</v>
      </c>
      <c r="B26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5" s="113">
        <f>VLOOKUP(A2615,DBMS_TYPE_SIZES[],2,FALSE)</f>
        <v>9</v>
      </c>
      <c r="D2615" s="113">
        <f>VLOOKUP(A2615,DBMS_TYPE_SIZES[],3,FALSE)</f>
        <v>4</v>
      </c>
      <c r="E2615" s="114">
        <f>VLOOKUP(A2615,DBMS_TYPE_SIZES[],4,FALSE)</f>
        <v>9</v>
      </c>
      <c r="F2615" t="s">
        <v>231</v>
      </c>
      <c r="G2615" t="s">
        <v>156</v>
      </c>
      <c r="H2615" t="s">
        <v>20</v>
      </c>
      <c r="I2615">
        <v>10</v>
      </c>
      <c r="J2615">
        <v>4</v>
      </c>
    </row>
    <row r="2616" spans="1:10">
      <c r="A2616" s="112" t="str">
        <f>COL_SIZES[[#This Row],[datatype]]&amp;"_"&amp;COL_SIZES[[#This Row],[column_prec]]&amp;"_"&amp;COL_SIZES[[#This Row],[col_len]]</f>
        <v>datetime_23_8</v>
      </c>
      <c r="B261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16" s="113">
        <f>VLOOKUP(A2616,DBMS_TYPE_SIZES[],2,FALSE)</f>
        <v>7</v>
      </c>
      <c r="D2616" s="113">
        <f>VLOOKUP(A2616,DBMS_TYPE_SIZES[],3,FALSE)</f>
        <v>8</v>
      </c>
      <c r="E2616" s="114">
        <f>VLOOKUP(A2616,DBMS_TYPE_SIZES[],4,FALSE)</f>
        <v>10</v>
      </c>
      <c r="F2616" t="s">
        <v>231</v>
      </c>
      <c r="G2616" t="s">
        <v>679</v>
      </c>
      <c r="H2616" t="s">
        <v>22</v>
      </c>
      <c r="I2616">
        <v>23</v>
      </c>
      <c r="J2616">
        <v>8</v>
      </c>
    </row>
    <row r="2617" spans="1:10">
      <c r="A2617" s="112" t="str">
        <f>COL_SIZES[[#This Row],[datatype]]&amp;"_"&amp;COL_SIZES[[#This Row],[column_prec]]&amp;"_"&amp;COL_SIZES[[#This Row],[col_len]]</f>
        <v>int_10_4</v>
      </c>
      <c r="B26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7" s="113">
        <f>VLOOKUP(A2617,DBMS_TYPE_SIZES[],2,FALSE)</f>
        <v>9</v>
      </c>
      <c r="D2617" s="113">
        <f>VLOOKUP(A2617,DBMS_TYPE_SIZES[],3,FALSE)</f>
        <v>4</v>
      </c>
      <c r="E2617" s="114">
        <f>VLOOKUP(A2617,DBMS_TYPE_SIZES[],4,FALSE)</f>
        <v>9</v>
      </c>
      <c r="F2617" t="s">
        <v>231</v>
      </c>
      <c r="G2617" t="s">
        <v>802</v>
      </c>
      <c r="H2617" t="s">
        <v>20</v>
      </c>
      <c r="I2617">
        <v>10</v>
      </c>
      <c r="J2617">
        <v>4</v>
      </c>
    </row>
    <row r="2618" spans="1:10">
      <c r="A2618" s="112" t="str">
        <f>COL_SIZES[[#This Row],[datatype]]&amp;"_"&amp;COL_SIZES[[#This Row],[column_prec]]&amp;"_"&amp;COL_SIZES[[#This Row],[col_len]]</f>
        <v>int_10_4</v>
      </c>
      <c r="B26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8" s="113">
        <f>VLOOKUP(A2618,DBMS_TYPE_SIZES[],2,FALSE)</f>
        <v>9</v>
      </c>
      <c r="D2618" s="113">
        <f>VLOOKUP(A2618,DBMS_TYPE_SIZES[],3,FALSE)</f>
        <v>4</v>
      </c>
      <c r="E2618" s="114">
        <f>VLOOKUP(A2618,DBMS_TYPE_SIZES[],4,FALSE)</f>
        <v>9</v>
      </c>
      <c r="F2618" t="s">
        <v>231</v>
      </c>
      <c r="G2618" t="s">
        <v>154</v>
      </c>
      <c r="H2618" t="s">
        <v>20</v>
      </c>
      <c r="I2618">
        <v>10</v>
      </c>
      <c r="J2618">
        <v>4</v>
      </c>
    </row>
    <row r="2619" spans="1:10">
      <c r="A2619" s="112" t="str">
        <f>COL_SIZES[[#This Row],[datatype]]&amp;"_"&amp;COL_SIZES[[#This Row],[column_prec]]&amp;"_"&amp;COL_SIZES[[#This Row],[col_len]]</f>
        <v>int_10_4</v>
      </c>
      <c r="B26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19" s="113">
        <f>VLOOKUP(A2619,DBMS_TYPE_SIZES[],2,FALSE)</f>
        <v>9</v>
      </c>
      <c r="D2619" s="113">
        <f>VLOOKUP(A2619,DBMS_TYPE_SIZES[],3,FALSE)</f>
        <v>4</v>
      </c>
      <c r="E2619" s="114">
        <f>VLOOKUP(A2619,DBMS_TYPE_SIZES[],4,FALSE)</f>
        <v>9</v>
      </c>
      <c r="F2619" t="s">
        <v>231</v>
      </c>
      <c r="G2619" t="s">
        <v>89</v>
      </c>
      <c r="H2619" t="s">
        <v>20</v>
      </c>
      <c r="I2619">
        <v>10</v>
      </c>
      <c r="J2619">
        <v>4</v>
      </c>
    </row>
    <row r="2620" spans="1:10">
      <c r="A2620" s="112" t="str">
        <f>COL_SIZES[[#This Row],[datatype]]&amp;"_"&amp;COL_SIZES[[#This Row],[column_prec]]&amp;"_"&amp;COL_SIZES[[#This Row],[col_len]]</f>
        <v>datetime_23_8</v>
      </c>
      <c r="B262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20" s="113">
        <f>VLOOKUP(A2620,DBMS_TYPE_SIZES[],2,FALSE)</f>
        <v>7</v>
      </c>
      <c r="D2620" s="113">
        <f>VLOOKUP(A2620,DBMS_TYPE_SIZES[],3,FALSE)</f>
        <v>8</v>
      </c>
      <c r="E2620" s="114">
        <f>VLOOKUP(A2620,DBMS_TYPE_SIZES[],4,FALSE)</f>
        <v>10</v>
      </c>
      <c r="F2620" t="s">
        <v>231</v>
      </c>
      <c r="G2620" t="s">
        <v>928</v>
      </c>
      <c r="H2620" t="s">
        <v>22</v>
      </c>
      <c r="I2620">
        <v>23</v>
      </c>
      <c r="J2620">
        <v>8</v>
      </c>
    </row>
    <row r="2621" spans="1:10">
      <c r="A2621" s="112" t="str">
        <f>COL_SIZES[[#This Row],[datatype]]&amp;"_"&amp;COL_SIZES[[#This Row],[column_prec]]&amp;"_"&amp;COL_SIZES[[#This Row],[col_len]]</f>
        <v>int_10_4</v>
      </c>
      <c r="B26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1" s="113">
        <f>VLOOKUP(A2621,DBMS_TYPE_SIZES[],2,FALSE)</f>
        <v>9</v>
      </c>
      <c r="D2621" s="113">
        <f>VLOOKUP(A2621,DBMS_TYPE_SIZES[],3,FALSE)</f>
        <v>4</v>
      </c>
      <c r="E2621" s="114">
        <f>VLOOKUP(A2621,DBMS_TYPE_SIZES[],4,FALSE)</f>
        <v>9</v>
      </c>
      <c r="F2621" t="s">
        <v>231</v>
      </c>
      <c r="G2621" t="s">
        <v>929</v>
      </c>
      <c r="H2621" t="s">
        <v>20</v>
      </c>
      <c r="I2621">
        <v>10</v>
      </c>
      <c r="J2621">
        <v>4</v>
      </c>
    </row>
    <row r="2622" spans="1:10">
      <c r="A2622" s="112" t="str">
        <f>COL_SIZES[[#This Row],[datatype]]&amp;"_"&amp;COL_SIZES[[#This Row],[column_prec]]&amp;"_"&amp;COL_SIZES[[#This Row],[col_len]]</f>
        <v>int_10_4</v>
      </c>
      <c r="B26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2" s="113">
        <f>VLOOKUP(A2622,DBMS_TYPE_SIZES[],2,FALSE)</f>
        <v>9</v>
      </c>
      <c r="D2622" s="113">
        <f>VLOOKUP(A2622,DBMS_TYPE_SIZES[],3,FALSE)</f>
        <v>4</v>
      </c>
      <c r="E2622" s="114">
        <f>VLOOKUP(A2622,DBMS_TYPE_SIZES[],4,FALSE)</f>
        <v>9</v>
      </c>
      <c r="F2622" t="s">
        <v>231</v>
      </c>
      <c r="G2622" t="s">
        <v>224</v>
      </c>
      <c r="H2622" t="s">
        <v>20</v>
      </c>
      <c r="I2622">
        <v>10</v>
      </c>
      <c r="J2622">
        <v>4</v>
      </c>
    </row>
    <row r="2623" spans="1:10">
      <c r="A2623" s="112" t="str">
        <f>COL_SIZES[[#This Row],[datatype]]&amp;"_"&amp;COL_SIZES[[#This Row],[column_prec]]&amp;"_"&amp;COL_SIZES[[#This Row],[col_len]]</f>
        <v>int_10_4</v>
      </c>
      <c r="B26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3" s="113">
        <f>VLOOKUP(A2623,DBMS_TYPE_SIZES[],2,FALSE)</f>
        <v>9</v>
      </c>
      <c r="D2623" s="113">
        <f>VLOOKUP(A2623,DBMS_TYPE_SIZES[],3,FALSE)</f>
        <v>4</v>
      </c>
      <c r="E2623" s="114">
        <f>VLOOKUP(A2623,DBMS_TYPE_SIZES[],4,FALSE)</f>
        <v>9</v>
      </c>
      <c r="F2623" t="s">
        <v>231</v>
      </c>
      <c r="G2623" t="s">
        <v>220</v>
      </c>
      <c r="H2623" t="s">
        <v>20</v>
      </c>
      <c r="I2623">
        <v>10</v>
      </c>
      <c r="J2623">
        <v>4</v>
      </c>
    </row>
    <row r="2624" spans="1:10">
      <c r="A2624" s="112" t="str">
        <f>COL_SIZES[[#This Row],[datatype]]&amp;"_"&amp;COL_SIZES[[#This Row],[column_prec]]&amp;"_"&amp;COL_SIZES[[#This Row],[col_len]]</f>
        <v>int_10_4</v>
      </c>
      <c r="B26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4" s="113">
        <f>VLOOKUP(A2624,DBMS_TYPE_SIZES[],2,FALSE)</f>
        <v>9</v>
      </c>
      <c r="D2624" s="113">
        <f>VLOOKUP(A2624,DBMS_TYPE_SIZES[],3,FALSE)</f>
        <v>4</v>
      </c>
      <c r="E2624" s="114">
        <f>VLOOKUP(A2624,DBMS_TYPE_SIZES[],4,FALSE)</f>
        <v>9</v>
      </c>
      <c r="F2624" t="s">
        <v>231</v>
      </c>
      <c r="G2624" t="s">
        <v>803</v>
      </c>
      <c r="H2624" t="s">
        <v>20</v>
      </c>
      <c r="I2624">
        <v>10</v>
      </c>
      <c r="J2624">
        <v>4</v>
      </c>
    </row>
    <row r="2625" spans="1:10">
      <c r="A2625" s="112" t="str">
        <f>COL_SIZES[[#This Row],[datatype]]&amp;"_"&amp;COL_SIZES[[#This Row],[column_prec]]&amp;"_"&amp;COL_SIZES[[#This Row],[col_len]]</f>
        <v>int_10_4</v>
      </c>
      <c r="B26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5" s="113">
        <f>VLOOKUP(A2625,DBMS_TYPE_SIZES[],2,FALSE)</f>
        <v>9</v>
      </c>
      <c r="D2625" s="113">
        <f>VLOOKUP(A2625,DBMS_TYPE_SIZES[],3,FALSE)</f>
        <v>4</v>
      </c>
      <c r="E2625" s="114">
        <f>VLOOKUP(A2625,DBMS_TYPE_SIZES[],4,FALSE)</f>
        <v>9</v>
      </c>
      <c r="F2625" t="s">
        <v>231</v>
      </c>
      <c r="G2625" t="s">
        <v>804</v>
      </c>
      <c r="H2625" t="s">
        <v>20</v>
      </c>
      <c r="I2625">
        <v>10</v>
      </c>
      <c r="J2625">
        <v>4</v>
      </c>
    </row>
    <row r="2626" spans="1:10">
      <c r="A2626" s="112" t="str">
        <f>COL_SIZES[[#This Row],[datatype]]&amp;"_"&amp;COL_SIZES[[#This Row],[column_prec]]&amp;"_"&amp;COL_SIZES[[#This Row],[col_len]]</f>
        <v>int_10_4</v>
      </c>
      <c r="B26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6" s="113">
        <f>VLOOKUP(A2626,DBMS_TYPE_SIZES[],2,FALSE)</f>
        <v>9</v>
      </c>
      <c r="D2626" s="113">
        <f>VLOOKUP(A2626,DBMS_TYPE_SIZES[],3,FALSE)</f>
        <v>4</v>
      </c>
      <c r="E2626" s="114">
        <f>VLOOKUP(A2626,DBMS_TYPE_SIZES[],4,FALSE)</f>
        <v>9</v>
      </c>
      <c r="F2626" t="s">
        <v>231</v>
      </c>
      <c r="G2626" t="s">
        <v>152</v>
      </c>
      <c r="H2626" t="s">
        <v>20</v>
      </c>
      <c r="I2626">
        <v>10</v>
      </c>
      <c r="J2626">
        <v>4</v>
      </c>
    </row>
    <row r="2627" spans="1:10">
      <c r="A2627" s="112" t="str">
        <f>COL_SIZES[[#This Row],[datatype]]&amp;"_"&amp;COL_SIZES[[#This Row],[column_prec]]&amp;"_"&amp;COL_SIZES[[#This Row],[col_len]]</f>
        <v>varchar_0_255</v>
      </c>
      <c r="B262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27" s="113">
        <f>VLOOKUP(A2627,DBMS_TYPE_SIZES[],2,FALSE)</f>
        <v>255</v>
      </c>
      <c r="D2627" s="113">
        <f>VLOOKUP(A2627,DBMS_TYPE_SIZES[],3,FALSE)</f>
        <v>255</v>
      </c>
      <c r="E2627" s="114">
        <f>VLOOKUP(A2627,DBMS_TYPE_SIZES[],4,FALSE)</f>
        <v>257</v>
      </c>
      <c r="F2627" t="s">
        <v>231</v>
      </c>
      <c r="G2627" t="s">
        <v>805</v>
      </c>
      <c r="H2627" t="s">
        <v>92</v>
      </c>
      <c r="I2627">
        <v>0</v>
      </c>
      <c r="J2627">
        <v>255</v>
      </c>
    </row>
    <row r="2628" spans="1:10">
      <c r="A2628" s="112" t="str">
        <f>COL_SIZES[[#This Row],[datatype]]&amp;"_"&amp;COL_SIZES[[#This Row],[column_prec]]&amp;"_"&amp;COL_SIZES[[#This Row],[col_len]]</f>
        <v>varchar_0_255</v>
      </c>
      <c r="B26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28" s="113">
        <f>VLOOKUP(A2628,DBMS_TYPE_SIZES[],2,FALSE)</f>
        <v>255</v>
      </c>
      <c r="D2628" s="113">
        <f>VLOOKUP(A2628,DBMS_TYPE_SIZES[],3,FALSE)</f>
        <v>255</v>
      </c>
      <c r="E2628" s="114">
        <f>VLOOKUP(A2628,DBMS_TYPE_SIZES[],4,FALSE)</f>
        <v>257</v>
      </c>
      <c r="F2628" t="s">
        <v>231</v>
      </c>
      <c r="G2628" t="s">
        <v>806</v>
      </c>
      <c r="H2628" t="s">
        <v>92</v>
      </c>
      <c r="I2628">
        <v>0</v>
      </c>
      <c r="J2628">
        <v>255</v>
      </c>
    </row>
    <row r="2629" spans="1:10">
      <c r="A2629" s="112" t="str">
        <f>COL_SIZES[[#This Row],[datatype]]&amp;"_"&amp;COL_SIZES[[#This Row],[column_prec]]&amp;"_"&amp;COL_SIZES[[#This Row],[col_len]]</f>
        <v>int_10_4</v>
      </c>
      <c r="B26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29" s="113">
        <f>VLOOKUP(A2629,DBMS_TYPE_SIZES[],2,FALSE)</f>
        <v>9</v>
      </c>
      <c r="D2629" s="113">
        <f>VLOOKUP(A2629,DBMS_TYPE_SIZES[],3,FALSE)</f>
        <v>4</v>
      </c>
      <c r="E2629" s="114">
        <f>VLOOKUP(A2629,DBMS_TYPE_SIZES[],4,FALSE)</f>
        <v>9</v>
      </c>
      <c r="F2629" t="s">
        <v>231</v>
      </c>
      <c r="G2629" t="s">
        <v>807</v>
      </c>
      <c r="H2629" t="s">
        <v>20</v>
      </c>
      <c r="I2629">
        <v>10</v>
      </c>
      <c r="J2629">
        <v>4</v>
      </c>
    </row>
    <row r="2630" spans="1:10">
      <c r="A2630" s="112" t="str">
        <f>COL_SIZES[[#This Row],[datatype]]&amp;"_"&amp;COL_SIZES[[#This Row],[column_prec]]&amp;"_"&amp;COL_SIZES[[#This Row],[col_len]]</f>
        <v>bigint_19_8</v>
      </c>
      <c r="B263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30" s="113">
        <f>VLOOKUP(A2630,DBMS_TYPE_SIZES[],2,FALSE)</f>
        <v>9</v>
      </c>
      <c r="D2630" s="113">
        <f>VLOOKUP(A2630,DBMS_TYPE_SIZES[],3,FALSE)</f>
        <v>8</v>
      </c>
      <c r="E2630" s="114">
        <f>VLOOKUP(A2630,DBMS_TYPE_SIZES[],4,FALSE)</f>
        <v>9</v>
      </c>
      <c r="F2630" t="s">
        <v>231</v>
      </c>
      <c r="G2630" t="s">
        <v>122</v>
      </c>
      <c r="H2630" t="s">
        <v>19</v>
      </c>
      <c r="I2630">
        <v>19</v>
      </c>
      <c r="J2630">
        <v>8</v>
      </c>
    </row>
    <row r="2631" spans="1:10">
      <c r="A2631" s="112" t="str">
        <f>COL_SIZES[[#This Row],[datatype]]&amp;"_"&amp;COL_SIZES[[#This Row],[column_prec]]&amp;"_"&amp;COL_SIZES[[#This Row],[col_len]]</f>
        <v>int_10_4</v>
      </c>
      <c r="B26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1" s="113">
        <f>VLOOKUP(A2631,DBMS_TYPE_SIZES[],2,FALSE)</f>
        <v>9</v>
      </c>
      <c r="D2631" s="113">
        <f>VLOOKUP(A2631,DBMS_TYPE_SIZES[],3,FALSE)</f>
        <v>4</v>
      </c>
      <c r="E2631" s="114">
        <f>VLOOKUP(A2631,DBMS_TYPE_SIZES[],4,FALSE)</f>
        <v>9</v>
      </c>
      <c r="F2631" t="s">
        <v>231</v>
      </c>
      <c r="G2631" t="s">
        <v>123</v>
      </c>
      <c r="H2631" t="s">
        <v>20</v>
      </c>
      <c r="I2631">
        <v>10</v>
      </c>
      <c r="J2631">
        <v>4</v>
      </c>
    </row>
    <row r="2632" spans="1:10">
      <c r="A2632" s="112" t="str">
        <f>COL_SIZES[[#This Row],[datatype]]&amp;"_"&amp;COL_SIZES[[#This Row],[column_prec]]&amp;"_"&amp;COL_SIZES[[#This Row],[col_len]]</f>
        <v>int_10_4</v>
      </c>
      <c r="B26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2" s="113">
        <f>VLOOKUP(A2632,DBMS_TYPE_SIZES[],2,FALSE)</f>
        <v>9</v>
      </c>
      <c r="D2632" s="113">
        <f>VLOOKUP(A2632,DBMS_TYPE_SIZES[],3,FALSE)</f>
        <v>4</v>
      </c>
      <c r="E2632" s="114">
        <f>VLOOKUP(A2632,DBMS_TYPE_SIZES[],4,FALSE)</f>
        <v>9</v>
      </c>
      <c r="F2632" t="s">
        <v>231</v>
      </c>
      <c r="G2632" t="s">
        <v>808</v>
      </c>
      <c r="H2632" t="s">
        <v>20</v>
      </c>
      <c r="I2632">
        <v>10</v>
      </c>
      <c r="J2632">
        <v>4</v>
      </c>
    </row>
    <row r="2633" spans="1:10">
      <c r="A2633" s="112" t="str">
        <f>COL_SIZES[[#This Row],[datatype]]&amp;"_"&amp;COL_SIZES[[#This Row],[column_prec]]&amp;"_"&amp;COL_SIZES[[#This Row],[col_len]]</f>
        <v>datetime_23_8</v>
      </c>
      <c r="B263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33" s="113">
        <f>VLOOKUP(A2633,DBMS_TYPE_SIZES[],2,FALSE)</f>
        <v>7</v>
      </c>
      <c r="D2633" s="113">
        <f>VLOOKUP(A2633,DBMS_TYPE_SIZES[],3,FALSE)</f>
        <v>8</v>
      </c>
      <c r="E2633" s="114">
        <f>VLOOKUP(A2633,DBMS_TYPE_SIZES[],4,FALSE)</f>
        <v>10</v>
      </c>
      <c r="F2633" t="s">
        <v>231</v>
      </c>
      <c r="G2633" t="s">
        <v>809</v>
      </c>
      <c r="H2633" t="s">
        <v>22</v>
      </c>
      <c r="I2633">
        <v>23</v>
      </c>
      <c r="J2633">
        <v>8</v>
      </c>
    </row>
    <row r="2634" spans="1:10">
      <c r="A2634" s="112" t="str">
        <f>COL_SIZES[[#This Row],[datatype]]&amp;"_"&amp;COL_SIZES[[#This Row],[column_prec]]&amp;"_"&amp;COL_SIZES[[#This Row],[col_len]]</f>
        <v>bigint_19_8</v>
      </c>
      <c r="B263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34" s="113">
        <f>VLOOKUP(A2634,DBMS_TYPE_SIZES[],2,FALSE)</f>
        <v>9</v>
      </c>
      <c r="D2634" s="113">
        <f>VLOOKUP(A2634,DBMS_TYPE_SIZES[],3,FALSE)</f>
        <v>8</v>
      </c>
      <c r="E2634" s="114">
        <f>VLOOKUP(A2634,DBMS_TYPE_SIZES[],4,FALSE)</f>
        <v>9</v>
      </c>
      <c r="F2634" t="s">
        <v>231</v>
      </c>
      <c r="G2634" t="s">
        <v>124</v>
      </c>
      <c r="H2634" t="s">
        <v>19</v>
      </c>
      <c r="I2634">
        <v>19</v>
      </c>
      <c r="J2634">
        <v>8</v>
      </c>
    </row>
    <row r="2635" spans="1:10">
      <c r="A2635" s="112" t="str">
        <f>COL_SIZES[[#This Row],[datatype]]&amp;"_"&amp;COL_SIZES[[#This Row],[column_prec]]&amp;"_"&amp;COL_SIZES[[#This Row],[col_len]]</f>
        <v>numeric_16_9</v>
      </c>
      <c r="B263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635" s="113">
        <f>VLOOKUP(A2635,DBMS_TYPE_SIZES[],2,FALSE)</f>
        <v>9</v>
      </c>
      <c r="D2635" s="113">
        <f>VLOOKUP(A2635,DBMS_TYPE_SIZES[],3,FALSE)</f>
        <v>9</v>
      </c>
      <c r="E2635" s="114">
        <f>VLOOKUP(A2635,DBMS_TYPE_SIZES[],4,FALSE)</f>
        <v>9</v>
      </c>
      <c r="F2635" t="s">
        <v>231</v>
      </c>
      <c r="G2635" t="s">
        <v>102</v>
      </c>
      <c r="H2635" t="s">
        <v>67</v>
      </c>
      <c r="I2635">
        <v>16</v>
      </c>
      <c r="J2635">
        <v>9</v>
      </c>
    </row>
    <row r="2636" spans="1:10">
      <c r="A2636" s="112" t="str">
        <f>COL_SIZES[[#This Row],[datatype]]&amp;"_"&amp;COL_SIZES[[#This Row],[column_prec]]&amp;"_"&amp;COL_SIZES[[#This Row],[col_len]]</f>
        <v>int_10_4</v>
      </c>
      <c r="B26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6" s="113">
        <f>VLOOKUP(A2636,DBMS_TYPE_SIZES[],2,FALSE)</f>
        <v>9</v>
      </c>
      <c r="D2636" s="113">
        <f>VLOOKUP(A2636,DBMS_TYPE_SIZES[],3,FALSE)</f>
        <v>4</v>
      </c>
      <c r="E2636" s="114">
        <f>VLOOKUP(A2636,DBMS_TYPE_SIZES[],4,FALSE)</f>
        <v>9</v>
      </c>
      <c r="F2636" t="s">
        <v>231</v>
      </c>
      <c r="G2636" t="s">
        <v>216</v>
      </c>
      <c r="H2636" t="s">
        <v>20</v>
      </c>
      <c r="I2636">
        <v>10</v>
      </c>
      <c r="J2636">
        <v>4</v>
      </c>
    </row>
    <row r="2637" spans="1:10">
      <c r="A2637" s="112" t="str">
        <f>COL_SIZES[[#This Row],[datatype]]&amp;"_"&amp;COL_SIZES[[#This Row],[column_prec]]&amp;"_"&amp;COL_SIZES[[#This Row],[col_len]]</f>
        <v>int_10_4</v>
      </c>
      <c r="B26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7" s="113">
        <f>VLOOKUP(A2637,DBMS_TYPE_SIZES[],2,FALSE)</f>
        <v>9</v>
      </c>
      <c r="D2637" s="113">
        <f>VLOOKUP(A2637,DBMS_TYPE_SIZES[],3,FALSE)</f>
        <v>4</v>
      </c>
      <c r="E2637" s="114">
        <f>VLOOKUP(A2637,DBMS_TYPE_SIZES[],4,FALSE)</f>
        <v>9</v>
      </c>
      <c r="F2637" t="s">
        <v>231</v>
      </c>
      <c r="G2637" t="s">
        <v>72</v>
      </c>
      <c r="H2637" t="s">
        <v>20</v>
      </c>
      <c r="I2637">
        <v>10</v>
      </c>
      <c r="J2637">
        <v>4</v>
      </c>
    </row>
    <row r="2638" spans="1:10">
      <c r="A2638" s="112" t="str">
        <f>COL_SIZES[[#This Row],[datatype]]&amp;"_"&amp;COL_SIZES[[#This Row],[column_prec]]&amp;"_"&amp;COL_SIZES[[#This Row],[col_len]]</f>
        <v>int_10_4</v>
      </c>
      <c r="B26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8" s="113">
        <f>VLOOKUP(A2638,DBMS_TYPE_SIZES[],2,FALSE)</f>
        <v>9</v>
      </c>
      <c r="D2638" s="113">
        <f>VLOOKUP(A2638,DBMS_TYPE_SIZES[],3,FALSE)</f>
        <v>4</v>
      </c>
      <c r="E2638" s="114">
        <f>VLOOKUP(A2638,DBMS_TYPE_SIZES[],4,FALSE)</f>
        <v>9</v>
      </c>
      <c r="F2638" t="s">
        <v>231</v>
      </c>
      <c r="G2638" t="s">
        <v>217</v>
      </c>
      <c r="H2638" t="s">
        <v>20</v>
      </c>
      <c r="I2638">
        <v>10</v>
      </c>
      <c r="J2638">
        <v>4</v>
      </c>
    </row>
    <row r="2639" spans="1:10">
      <c r="A2639" s="112" t="str">
        <f>COL_SIZES[[#This Row],[datatype]]&amp;"_"&amp;COL_SIZES[[#This Row],[column_prec]]&amp;"_"&amp;COL_SIZES[[#This Row],[col_len]]</f>
        <v>int_10_4</v>
      </c>
      <c r="B26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39" s="113">
        <f>VLOOKUP(A2639,DBMS_TYPE_SIZES[],2,FALSE)</f>
        <v>9</v>
      </c>
      <c r="D2639" s="113">
        <f>VLOOKUP(A2639,DBMS_TYPE_SIZES[],3,FALSE)</f>
        <v>4</v>
      </c>
      <c r="E2639" s="114">
        <f>VLOOKUP(A2639,DBMS_TYPE_SIZES[],4,FALSE)</f>
        <v>9</v>
      </c>
      <c r="F2639" t="s">
        <v>231</v>
      </c>
      <c r="G2639" t="s">
        <v>164</v>
      </c>
      <c r="H2639" t="s">
        <v>20</v>
      </c>
      <c r="I2639">
        <v>10</v>
      </c>
      <c r="J2639">
        <v>4</v>
      </c>
    </row>
    <row r="2640" spans="1:10">
      <c r="A2640" s="112" t="str">
        <f>COL_SIZES[[#This Row],[datatype]]&amp;"_"&amp;COL_SIZES[[#This Row],[column_prec]]&amp;"_"&amp;COL_SIZES[[#This Row],[col_len]]</f>
        <v>int_10_4</v>
      </c>
      <c r="B26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0" s="113">
        <f>VLOOKUP(A2640,DBMS_TYPE_SIZES[],2,FALSE)</f>
        <v>9</v>
      </c>
      <c r="D2640" s="113">
        <f>VLOOKUP(A2640,DBMS_TYPE_SIZES[],3,FALSE)</f>
        <v>4</v>
      </c>
      <c r="E2640" s="114">
        <f>VLOOKUP(A2640,DBMS_TYPE_SIZES[],4,FALSE)</f>
        <v>9</v>
      </c>
      <c r="F2640" t="s">
        <v>232</v>
      </c>
      <c r="G2640" t="s">
        <v>156</v>
      </c>
      <c r="H2640" t="s">
        <v>20</v>
      </c>
      <c r="I2640">
        <v>10</v>
      </c>
      <c r="J2640">
        <v>4</v>
      </c>
    </row>
    <row r="2641" spans="1:10">
      <c r="A2641" s="112" t="str">
        <f>COL_SIZES[[#This Row],[datatype]]&amp;"_"&amp;COL_SIZES[[#This Row],[column_prec]]&amp;"_"&amp;COL_SIZES[[#This Row],[col_len]]</f>
        <v>datetime_23_8</v>
      </c>
      <c r="B26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41" s="113">
        <f>VLOOKUP(A2641,DBMS_TYPE_SIZES[],2,FALSE)</f>
        <v>7</v>
      </c>
      <c r="D2641" s="113">
        <f>VLOOKUP(A2641,DBMS_TYPE_SIZES[],3,FALSE)</f>
        <v>8</v>
      </c>
      <c r="E2641" s="114">
        <f>VLOOKUP(A2641,DBMS_TYPE_SIZES[],4,FALSE)</f>
        <v>10</v>
      </c>
      <c r="F2641" t="s">
        <v>232</v>
      </c>
      <c r="G2641" t="s">
        <v>679</v>
      </c>
      <c r="H2641" t="s">
        <v>22</v>
      </c>
      <c r="I2641">
        <v>23</v>
      </c>
      <c r="J2641">
        <v>8</v>
      </c>
    </row>
    <row r="2642" spans="1:10">
      <c r="A2642" s="112" t="str">
        <f>COL_SIZES[[#This Row],[datatype]]&amp;"_"&amp;COL_SIZES[[#This Row],[column_prec]]&amp;"_"&amp;COL_SIZES[[#This Row],[col_len]]</f>
        <v>int_10_4</v>
      </c>
      <c r="B26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2" s="113">
        <f>VLOOKUP(A2642,DBMS_TYPE_SIZES[],2,FALSE)</f>
        <v>9</v>
      </c>
      <c r="D2642" s="113">
        <f>VLOOKUP(A2642,DBMS_TYPE_SIZES[],3,FALSE)</f>
        <v>4</v>
      </c>
      <c r="E2642" s="114">
        <f>VLOOKUP(A2642,DBMS_TYPE_SIZES[],4,FALSE)</f>
        <v>9</v>
      </c>
      <c r="F2642" t="s">
        <v>232</v>
      </c>
      <c r="G2642" t="s">
        <v>802</v>
      </c>
      <c r="H2642" t="s">
        <v>20</v>
      </c>
      <c r="I2642">
        <v>10</v>
      </c>
      <c r="J2642">
        <v>4</v>
      </c>
    </row>
    <row r="2643" spans="1:10">
      <c r="A2643" s="112" t="str">
        <f>COL_SIZES[[#This Row],[datatype]]&amp;"_"&amp;COL_SIZES[[#This Row],[column_prec]]&amp;"_"&amp;COL_SIZES[[#This Row],[col_len]]</f>
        <v>int_10_4</v>
      </c>
      <c r="B26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3" s="113">
        <f>VLOOKUP(A2643,DBMS_TYPE_SIZES[],2,FALSE)</f>
        <v>9</v>
      </c>
      <c r="D2643" s="113">
        <f>VLOOKUP(A2643,DBMS_TYPE_SIZES[],3,FALSE)</f>
        <v>4</v>
      </c>
      <c r="E2643" s="114">
        <f>VLOOKUP(A2643,DBMS_TYPE_SIZES[],4,FALSE)</f>
        <v>9</v>
      </c>
      <c r="F2643" t="s">
        <v>232</v>
      </c>
      <c r="G2643" t="s">
        <v>154</v>
      </c>
      <c r="H2643" t="s">
        <v>20</v>
      </c>
      <c r="I2643">
        <v>10</v>
      </c>
      <c r="J2643">
        <v>4</v>
      </c>
    </row>
    <row r="2644" spans="1:10">
      <c r="A2644" s="112" t="str">
        <f>COL_SIZES[[#This Row],[datatype]]&amp;"_"&amp;COL_SIZES[[#This Row],[column_prec]]&amp;"_"&amp;COL_SIZES[[#This Row],[col_len]]</f>
        <v>int_10_4</v>
      </c>
      <c r="B26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4" s="113">
        <f>VLOOKUP(A2644,DBMS_TYPE_SIZES[],2,FALSE)</f>
        <v>9</v>
      </c>
      <c r="D2644" s="113">
        <f>VLOOKUP(A2644,DBMS_TYPE_SIZES[],3,FALSE)</f>
        <v>4</v>
      </c>
      <c r="E2644" s="114">
        <f>VLOOKUP(A2644,DBMS_TYPE_SIZES[],4,FALSE)</f>
        <v>9</v>
      </c>
      <c r="F2644" t="s">
        <v>232</v>
      </c>
      <c r="G2644" t="s">
        <v>89</v>
      </c>
      <c r="H2644" t="s">
        <v>20</v>
      </c>
      <c r="I2644">
        <v>10</v>
      </c>
      <c r="J2644">
        <v>4</v>
      </c>
    </row>
    <row r="2645" spans="1:10">
      <c r="A2645" s="112" t="str">
        <f>COL_SIZES[[#This Row],[datatype]]&amp;"_"&amp;COL_SIZES[[#This Row],[column_prec]]&amp;"_"&amp;COL_SIZES[[#This Row],[col_len]]</f>
        <v>datetime_23_8</v>
      </c>
      <c r="B26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45" s="113">
        <f>VLOOKUP(A2645,DBMS_TYPE_SIZES[],2,FALSE)</f>
        <v>7</v>
      </c>
      <c r="D2645" s="113">
        <f>VLOOKUP(A2645,DBMS_TYPE_SIZES[],3,FALSE)</f>
        <v>8</v>
      </c>
      <c r="E2645" s="114">
        <f>VLOOKUP(A2645,DBMS_TYPE_SIZES[],4,FALSE)</f>
        <v>10</v>
      </c>
      <c r="F2645" t="s">
        <v>232</v>
      </c>
      <c r="G2645" t="s">
        <v>928</v>
      </c>
      <c r="H2645" t="s">
        <v>22</v>
      </c>
      <c r="I2645">
        <v>23</v>
      </c>
      <c r="J2645">
        <v>8</v>
      </c>
    </row>
    <row r="2646" spans="1:10">
      <c r="A2646" s="112" t="str">
        <f>COL_SIZES[[#This Row],[datatype]]&amp;"_"&amp;COL_SIZES[[#This Row],[column_prec]]&amp;"_"&amp;COL_SIZES[[#This Row],[col_len]]</f>
        <v>int_10_4</v>
      </c>
      <c r="B26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6" s="113">
        <f>VLOOKUP(A2646,DBMS_TYPE_SIZES[],2,FALSE)</f>
        <v>9</v>
      </c>
      <c r="D2646" s="113">
        <f>VLOOKUP(A2646,DBMS_TYPE_SIZES[],3,FALSE)</f>
        <v>4</v>
      </c>
      <c r="E2646" s="114">
        <f>VLOOKUP(A2646,DBMS_TYPE_SIZES[],4,FALSE)</f>
        <v>9</v>
      </c>
      <c r="F2646" t="s">
        <v>232</v>
      </c>
      <c r="G2646" t="s">
        <v>929</v>
      </c>
      <c r="H2646" t="s">
        <v>20</v>
      </c>
      <c r="I2646">
        <v>10</v>
      </c>
      <c r="J2646">
        <v>4</v>
      </c>
    </row>
    <row r="2647" spans="1:10">
      <c r="A2647" s="112" t="str">
        <f>COL_SIZES[[#This Row],[datatype]]&amp;"_"&amp;COL_SIZES[[#This Row],[column_prec]]&amp;"_"&amp;COL_SIZES[[#This Row],[col_len]]</f>
        <v>int_10_4</v>
      </c>
      <c r="B26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7" s="113">
        <f>VLOOKUP(A2647,DBMS_TYPE_SIZES[],2,FALSE)</f>
        <v>9</v>
      </c>
      <c r="D2647" s="113">
        <f>VLOOKUP(A2647,DBMS_TYPE_SIZES[],3,FALSE)</f>
        <v>4</v>
      </c>
      <c r="E2647" s="114">
        <f>VLOOKUP(A2647,DBMS_TYPE_SIZES[],4,FALSE)</f>
        <v>9</v>
      </c>
      <c r="F2647" t="s">
        <v>232</v>
      </c>
      <c r="G2647" t="s">
        <v>224</v>
      </c>
      <c r="H2647" t="s">
        <v>20</v>
      </c>
      <c r="I2647">
        <v>10</v>
      </c>
      <c r="J2647">
        <v>4</v>
      </c>
    </row>
    <row r="2648" spans="1:10">
      <c r="A2648" s="112" t="str">
        <f>COL_SIZES[[#This Row],[datatype]]&amp;"_"&amp;COL_SIZES[[#This Row],[column_prec]]&amp;"_"&amp;COL_SIZES[[#This Row],[col_len]]</f>
        <v>int_10_4</v>
      </c>
      <c r="B26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8" s="113">
        <f>VLOOKUP(A2648,DBMS_TYPE_SIZES[],2,FALSE)</f>
        <v>9</v>
      </c>
      <c r="D2648" s="113">
        <f>VLOOKUP(A2648,DBMS_TYPE_SIZES[],3,FALSE)</f>
        <v>4</v>
      </c>
      <c r="E2648" s="114">
        <f>VLOOKUP(A2648,DBMS_TYPE_SIZES[],4,FALSE)</f>
        <v>9</v>
      </c>
      <c r="F2648" t="s">
        <v>232</v>
      </c>
      <c r="G2648" t="s">
        <v>225</v>
      </c>
      <c r="H2648" t="s">
        <v>20</v>
      </c>
      <c r="I2648">
        <v>10</v>
      </c>
      <c r="J2648">
        <v>4</v>
      </c>
    </row>
    <row r="2649" spans="1:10">
      <c r="A2649" s="112" t="str">
        <f>COL_SIZES[[#This Row],[datatype]]&amp;"_"&amp;COL_SIZES[[#This Row],[column_prec]]&amp;"_"&amp;COL_SIZES[[#This Row],[col_len]]</f>
        <v>int_10_4</v>
      </c>
      <c r="B26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49" s="113">
        <f>VLOOKUP(A2649,DBMS_TYPE_SIZES[],2,FALSE)</f>
        <v>9</v>
      </c>
      <c r="D2649" s="113">
        <f>VLOOKUP(A2649,DBMS_TYPE_SIZES[],3,FALSE)</f>
        <v>4</v>
      </c>
      <c r="E2649" s="114">
        <f>VLOOKUP(A2649,DBMS_TYPE_SIZES[],4,FALSE)</f>
        <v>9</v>
      </c>
      <c r="F2649" t="s">
        <v>232</v>
      </c>
      <c r="G2649" t="s">
        <v>220</v>
      </c>
      <c r="H2649" t="s">
        <v>20</v>
      </c>
      <c r="I2649">
        <v>10</v>
      </c>
      <c r="J2649">
        <v>4</v>
      </c>
    </row>
    <row r="2650" spans="1:10">
      <c r="A2650" s="112" t="str">
        <f>COL_SIZES[[#This Row],[datatype]]&amp;"_"&amp;COL_SIZES[[#This Row],[column_prec]]&amp;"_"&amp;COL_SIZES[[#This Row],[col_len]]</f>
        <v>int_10_4</v>
      </c>
      <c r="B26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0" s="113">
        <f>VLOOKUP(A2650,DBMS_TYPE_SIZES[],2,FALSE)</f>
        <v>9</v>
      </c>
      <c r="D2650" s="113">
        <f>VLOOKUP(A2650,DBMS_TYPE_SIZES[],3,FALSE)</f>
        <v>4</v>
      </c>
      <c r="E2650" s="114">
        <f>VLOOKUP(A2650,DBMS_TYPE_SIZES[],4,FALSE)</f>
        <v>9</v>
      </c>
      <c r="F2650" t="s">
        <v>232</v>
      </c>
      <c r="G2650" t="s">
        <v>803</v>
      </c>
      <c r="H2650" t="s">
        <v>20</v>
      </c>
      <c r="I2650">
        <v>10</v>
      </c>
      <c r="J2650">
        <v>4</v>
      </c>
    </row>
    <row r="2651" spans="1:10">
      <c r="A2651" s="112" t="str">
        <f>COL_SIZES[[#This Row],[datatype]]&amp;"_"&amp;COL_SIZES[[#This Row],[column_prec]]&amp;"_"&amp;COL_SIZES[[#This Row],[col_len]]</f>
        <v>int_10_4</v>
      </c>
      <c r="B26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1" s="113">
        <f>VLOOKUP(A2651,DBMS_TYPE_SIZES[],2,FALSE)</f>
        <v>9</v>
      </c>
      <c r="D2651" s="113">
        <f>VLOOKUP(A2651,DBMS_TYPE_SIZES[],3,FALSE)</f>
        <v>4</v>
      </c>
      <c r="E2651" s="114">
        <f>VLOOKUP(A2651,DBMS_TYPE_SIZES[],4,FALSE)</f>
        <v>9</v>
      </c>
      <c r="F2651" t="s">
        <v>232</v>
      </c>
      <c r="G2651" t="s">
        <v>804</v>
      </c>
      <c r="H2651" t="s">
        <v>20</v>
      </c>
      <c r="I2651">
        <v>10</v>
      </c>
      <c r="J2651">
        <v>4</v>
      </c>
    </row>
    <row r="2652" spans="1:10">
      <c r="A2652" s="112" t="str">
        <f>COL_SIZES[[#This Row],[datatype]]&amp;"_"&amp;COL_SIZES[[#This Row],[column_prec]]&amp;"_"&amp;COL_SIZES[[#This Row],[col_len]]</f>
        <v>int_10_4</v>
      </c>
      <c r="B26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2" s="113">
        <f>VLOOKUP(A2652,DBMS_TYPE_SIZES[],2,FALSE)</f>
        <v>9</v>
      </c>
      <c r="D2652" s="113">
        <f>VLOOKUP(A2652,DBMS_TYPE_SIZES[],3,FALSE)</f>
        <v>4</v>
      </c>
      <c r="E2652" s="114">
        <f>VLOOKUP(A2652,DBMS_TYPE_SIZES[],4,FALSE)</f>
        <v>9</v>
      </c>
      <c r="F2652" t="s">
        <v>232</v>
      </c>
      <c r="G2652" t="s">
        <v>152</v>
      </c>
      <c r="H2652" t="s">
        <v>20</v>
      </c>
      <c r="I2652">
        <v>10</v>
      </c>
      <c r="J2652">
        <v>4</v>
      </c>
    </row>
    <row r="2653" spans="1:10">
      <c r="A2653" s="112" t="str">
        <f>COL_SIZES[[#This Row],[datatype]]&amp;"_"&amp;COL_SIZES[[#This Row],[column_prec]]&amp;"_"&amp;COL_SIZES[[#This Row],[col_len]]</f>
        <v>varchar_0_255</v>
      </c>
      <c r="B265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53" s="113">
        <f>VLOOKUP(A2653,DBMS_TYPE_SIZES[],2,FALSE)</f>
        <v>255</v>
      </c>
      <c r="D2653" s="113">
        <f>VLOOKUP(A2653,DBMS_TYPE_SIZES[],3,FALSE)</f>
        <v>255</v>
      </c>
      <c r="E2653" s="114">
        <f>VLOOKUP(A2653,DBMS_TYPE_SIZES[],4,FALSE)</f>
        <v>257</v>
      </c>
      <c r="F2653" t="s">
        <v>232</v>
      </c>
      <c r="G2653" t="s">
        <v>805</v>
      </c>
      <c r="H2653" t="s">
        <v>92</v>
      </c>
      <c r="I2653">
        <v>0</v>
      </c>
      <c r="J2653">
        <v>255</v>
      </c>
    </row>
    <row r="2654" spans="1:10">
      <c r="A2654" s="112" t="str">
        <f>COL_SIZES[[#This Row],[datatype]]&amp;"_"&amp;COL_SIZES[[#This Row],[column_prec]]&amp;"_"&amp;COL_SIZES[[#This Row],[col_len]]</f>
        <v>varchar_0_255</v>
      </c>
      <c r="B265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54" s="113">
        <f>VLOOKUP(A2654,DBMS_TYPE_SIZES[],2,FALSE)</f>
        <v>255</v>
      </c>
      <c r="D2654" s="113">
        <f>VLOOKUP(A2654,DBMS_TYPE_SIZES[],3,FALSE)</f>
        <v>255</v>
      </c>
      <c r="E2654" s="114">
        <f>VLOOKUP(A2654,DBMS_TYPE_SIZES[],4,FALSE)</f>
        <v>257</v>
      </c>
      <c r="F2654" t="s">
        <v>232</v>
      </c>
      <c r="G2654" t="s">
        <v>806</v>
      </c>
      <c r="H2654" t="s">
        <v>92</v>
      </c>
      <c r="I2654">
        <v>0</v>
      </c>
      <c r="J2654">
        <v>255</v>
      </c>
    </row>
    <row r="2655" spans="1:10">
      <c r="A2655" s="112" t="str">
        <f>COL_SIZES[[#This Row],[datatype]]&amp;"_"&amp;COL_SIZES[[#This Row],[column_prec]]&amp;"_"&amp;COL_SIZES[[#This Row],[col_len]]</f>
        <v>int_10_4</v>
      </c>
      <c r="B26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5" s="113">
        <f>VLOOKUP(A2655,DBMS_TYPE_SIZES[],2,FALSE)</f>
        <v>9</v>
      </c>
      <c r="D2655" s="113">
        <f>VLOOKUP(A2655,DBMS_TYPE_SIZES[],3,FALSE)</f>
        <v>4</v>
      </c>
      <c r="E2655" s="114">
        <f>VLOOKUP(A2655,DBMS_TYPE_SIZES[],4,FALSE)</f>
        <v>9</v>
      </c>
      <c r="F2655" t="s">
        <v>232</v>
      </c>
      <c r="G2655" t="s">
        <v>807</v>
      </c>
      <c r="H2655" t="s">
        <v>20</v>
      </c>
      <c r="I2655">
        <v>10</v>
      </c>
      <c r="J2655">
        <v>4</v>
      </c>
    </row>
    <row r="2656" spans="1:10">
      <c r="A2656" s="112" t="str">
        <f>COL_SIZES[[#This Row],[datatype]]&amp;"_"&amp;COL_SIZES[[#This Row],[column_prec]]&amp;"_"&amp;COL_SIZES[[#This Row],[col_len]]</f>
        <v>bigint_19_8</v>
      </c>
      <c r="B26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56" s="113">
        <f>VLOOKUP(A2656,DBMS_TYPE_SIZES[],2,FALSE)</f>
        <v>9</v>
      </c>
      <c r="D2656" s="113">
        <f>VLOOKUP(A2656,DBMS_TYPE_SIZES[],3,FALSE)</f>
        <v>8</v>
      </c>
      <c r="E2656" s="114">
        <f>VLOOKUP(A2656,DBMS_TYPE_SIZES[],4,FALSE)</f>
        <v>9</v>
      </c>
      <c r="F2656" t="s">
        <v>232</v>
      </c>
      <c r="G2656" t="s">
        <v>122</v>
      </c>
      <c r="H2656" t="s">
        <v>19</v>
      </c>
      <c r="I2656">
        <v>19</v>
      </c>
      <c r="J2656">
        <v>8</v>
      </c>
    </row>
    <row r="2657" spans="1:10">
      <c r="A2657" s="112" t="str">
        <f>COL_SIZES[[#This Row],[datatype]]&amp;"_"&amp;COL_SIZES[[#This Row],[column_prec]]&amp;"_"&amp;COL_SIZES[[#This Row],[col_len]]</f>
        <v>int_10_4</v>
      </c>
      <c r="B26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7" s="113">
        <f>VLOOKUP(A2657,DBMS_TYPE_SIZES[],2,FALSE)</f>
        <v>9</v>
      </c>
      <c r="D2657" s="113">
        <f>VLOOKUP(A2657,DBMS_TYPE_SIZES[],3,FALSE)</f>
        <v>4</v>
      </c>
      <c r="E2657" s="114">
        <f>VLOOKUP(A2657,DBMS_TYPE_SIZES[],4,FALSE)</f>
        <v>9</v>
      </c>
      <c r="F2657" t="s">
        <v>232</v>
      </c>
      <c r="G2657" t="s">
        <v>123</v>
      </c>
      <c r="H2657" t="s">
        <v>20</v>
      </c>
      <c r="I2657">
        <v>10</v>
      </c>
      <c r="J2657">
        <v>4</v>
      </c>
    </row>
    <row r="2658" spans="1:10">
      <c r="A2658" s="112" t="str">
        <f>COL_SIZES[[#This Row],[datatype]]&amp;"_"&amp;COL_SIZES[[#This Row],[column_prec]]&amp;"_"&amp;COL_SIZES[[#This Row],[col_len]]</f>
        <v>int_10_4</v>
      </c>
      <c r="B26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58" s="113">
        <f>VLOOKUP(A2658,DBMS_TYPE_SIZES[],2,FALSE)</f>
        <v>9</v>
      </c>
      <c r="D2658" s="113">
        <f>VLOOKUP(A2658,DBMS_TYPE_SIZES[],3,FALSE)</f>
        <v>4</v>
      </c>
      <c r="E2658" s="114">
        <f>VLOOKUP(A2658,DBMS_TYPE_SIZES[],4,FALSE)</f>
        <v>9</v>
      </c>
      <c r="F2658" t="s">
        <v>232</v>
      </c>
      <c r="G2658" t="s">
        <v>808</v>
      </c>
      <c r="H2658" t="s">
        <v>20</v>
      </c>
      <c r="I2658">
        <v>10</v>
      </c>
      <c r="J2658">
        <v>4</v>
      </c>
    </row>
    <row r="2659" spans="1:10">
      <c r="A2659" s="112" t="str">
        <f>COL_SIZES[[#This Row],[datatype]]&amp;"_"&amp;COL_SIZES[[#This Row],[column_prec]]&amp;"_"&amp;COL_SIZES[[#This Row],[col_len]]</f>
        <v>datetime_23_8</v>
      </c>
      <c r="B265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59" s="113">
        <f>VLOOKUP(A2659,DBMS_TYPE_SIZES[],2,FALSE)</f>
        <v>7</v>
      </c>
      <c r="D2659" s="113">
        <f>VLOOKUP(A2659,DBMS_TYPE_SIZES[],3,FALSE)</f>
        <v>8</v>
      </c>
      <c r="E2659" s="114">
        <f>VLOOKUP(A2659,DBMS_TYPE_SIZES[],4,FALSE)</f>
        <v>10</v>
      </c>
      <c r="F2659" t="s">
        <v>232</v>
      </c>
      <c r="G2659" t="s">
        <v>809</v>
      </c>
      <c r="H2659" t="s">
        <v>22</v>
      </c>
      <c r="I2659">
        <v>23</v>
      </c>
      <c r="J2659">
        <v>8</v>
      </c>
    </row>
    <row r="2660" spans="1:10">
      <c r="A2660" s="112" t="str">
        <f>COL_SIZES[[#This Row],[datatype]]&amp;"_"&amp;COL_SIZES[[#This Row],[column_prec]]&amp;"_"&amp;COL_SIZES[[#This Row],[col_len]]</f>
        <v>bigint_19_8</v>
      </c>
      <c r="B266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60" s="113">
        <f>VLOOKUP(A2660,DBMS_TYPE_SIZES[],2,FALSE)</f>
        <v>9</v>
      </c>
      <c r="D2660" s="113">
        <f>VLOOKUP(A2660,DBMS_TYPE_SIZES[],3,FALSE)</f>
        <v>8</v>
      </c>
      <c r="E2660" s="114">
        <f>VLOOKUP(A2660,DBMS_TYPE_SIZES[],4,FALSE)</f>
        <v>9</v>
      </c>
      <c r="F2660" t="s">
        <v>232</v>
      </c>
      <c r="G2660" t="s">
        <v>124</v>
      </c>
      <c r="H2660" t="s">
        <v>19</v>
      </c>
      <c r="I2660">
        <v>19</v>
      </c>
      <c r="J2660">
        <v>8</v>
      </c>
    </row>
    <row r="2661" spans="1:10">
      <c r="A2661" s="112" t="str">
        <f>COL_SIZES[[#This Row],[datatype]]&amp;"_"&amp;COL_SIZES[[#This Row],[column_prec]]&amp;"_"&amp;COL_SIZES[[#This Row],[col_len]]</f>
        <v>numeric_16_9</v>
      </c>
      <c r="B266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661" s="113">
        <f>VLOOKUP(A2661,DBMS_TYPE_SIZES[],2,FALSE)</f>
        <v>9</v>
      </c>
      <c r="D2661" s="113">
        <f>VLOOKUP(A2661,DBMS_TYPE_SIZES[],3,FALSE)</f>
        <v>9</v>
      </c>
      <c r="E2661" s="114">
        <f>VLOOKUP(A2661,DBMS_TYPE_SIZES[],4,FALSE)</f>
        <v>9</v>
      </c>
      <c r="F2661" t="s">
        <v>232</v>
      </c>
      <c r="G2661" t="s">
        <v>102</v>
      </c>
      <c r="H2661" t="s">
        <v>67</v>
      </c>
      <c r="I2661">
        <v>16</v>
      </c>
      <c r="J2661">
        <v>9</v>
      </c>
    </row>
    <row r="2662" spans="1:10">
      <c r="A2662" s="112" t="str">
        <f>COL_SIZES[[#This Row],[datatype]]&amp;"_"&amp;COL_SIZES[[#This Row],[column_prec]]&amp;"_"&amp;COL_SIZES[[#This Row],[col_len]]</f>
        <v>int_10_4</v>
      </c>
      <c r="B26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2" s="113">
        <f>VLOOKUP(A2662,DBMS_TYPE_SIZES[],2,FALSE)</f>
        <v>9</v>
      </c>
      <c r="D2662" s="113">
        <f>VLOOKUP(A2662,DBMS_TYPE_SIZES[],3,FALSE)</f>
        <v>4</v>
      </c>
      <c r="E2662" s="114">
        <f>VLOOKUP(A2662,DBMS_TYPE_SIZES[],4,FALSE)</f>
        <v>9</v>
      </c>
      <c r="F2662" t="s">
        <v>232</v>
      </c>
      <c r="G2662" t="s">
        <v>72</v>
      </c>
      <c r="H2662" t="s">
        <v>20</v>
      </c>
      <c r="I2662">
        <v>10</v>
      </c>
      <c r="J2662">
        <v>4</v>
      </c>
    </row>
    <row r="2663" spans="1:10">
      <c r="A2663" s="112" t="str">
        <f>COL_SIZES[[#This Row],[datatype]]&amp;"_"&amp;COL_SIZES[[#This Row],[column_prec]]&amp;"_"&amp;COL_SIZES[[#This Row],[col_len]]</f>
        <v>int_10_4</v>
      </c>
      <c r="B26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3" s="113">
        <f>VLOOKUP(A2663,DBMS_TYPE_SIZES[],2,FALSE)</f>
        <v>9</v>
      </c>
      <c r="D2663" s="113">
        <f>VLOOKUP(A2663,DBMS_TYPE_SIZES[],3,FALSE)</f>
        <v>4</v>
      </c>
      <c r="E2663" s="114">
        <f>VLOOKUP(A2663,DBMS_TYPE_SIZES[],4,FALSE)</f>
        <v>9</v>
      </c>
      <c r="F2663" t="s">
        <v>232</v>
      </c>
      <c r="G2663" t="s">
        <v>217</v>
      </c>
      <c r="H2663" t="s">
        <v>20</v>
      </c>
      <c r="I2663">
        <v>10</v>
      </c>
      <c r="J2663">
        <v>4</v>
      </c>
    </row>
    <row r="2664" spans="1:10">
      <c r="A2664" s="112" t="str">
        <f>COL_SIZES[[#This Row],[datatype]]&amp;"_"&amp;COL_SIZES[[#This Row],[column_prec]]&amp;"_"&amp;COL_SIZES[[#This Row],[col_len]]</f>
        <v>int_10_4</v>
      </c>
      <c r="B26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4" s="113">
        <f>VLOOKUP(A2664,DBMS_TYPE_SIZES[],2,FALSE)</f>
        <v>9</v>
      </c>
      <c r="D2664" s="113">
        <f>VLOOKUP(A2664,DBMS_TYPE_SIZES[],3,FALSE)</f>
        <v>4</v>
      </c>
      <c r="E2664" s="114">
        <f>VLOOKUP(A2664,DBMS_TYPE_SIZES[],4,FALSE)</f>
        <v>9</v>
      </c>
      <c r="F2664" t="s">
        <v>232</v>
      </c>
      <c r="G2664" t="s">
        <v>164</v>
      </c>
      <c r="H2664" t="s">
        <v>20</v>
      </c>
      <c r="I2664">
        <v>10</v>
      </c>
      <c r="J2664">
        <v>4</v>
      </c>
    </row>
    <row r="2665" spans="1:10">
      <c r="A2665" s="112" t="str">
        <f>COL_SIZES[[#This Row],[datatype]]&amp;"_"&amp;COL_SIZES[[#This Row],[column_prec]]&amp;"_"&amp;COL_SIZES[[#This Row],[col_len]]</f>
        <v>int_10_4</v>
      </c>
      <c r="B26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5" s="113">
        <f>VLOOKUP(A2665,DBMS_TYPE_SIZES[],2,FALSE)</f>
        <v>9</v>
      </c>
      <c r="D2665" s="113">
        <f>VLOOKUP(A2665,DBMS_TYPE_SIZES[],3,FALSE)</f>
        <v>4</v>
      </c>
      <c r="E2665" s="114">
        <f>VLOOKUP(A2665,DBMS_TYPE_SIZES[],4,FALSE)</f>
        <v>9</v>
      </c>
      <c r="F2665" t="s">
        <v>233</v>
      </c>
      <c r="G2665" t="s">
        <v>156</v>
      </c>
      <c r="H2665" t="s">
        <v>20</v>
      </c>
      <c r="I2665">
        <v>10</v>
      </c>
      <c r="J2665">
        <v>4</v>
      </c>
    </row>
    <row r="2666" spans="1:10">
      <c r="A2666" s="112" t="str">
        <f>COL_SIZES[[#This Row],[datatype]]&amp;"_"&amp;COL_SIZES[[#This Row],[column_prec]]&amp;"_"&amp;COL_SIZES[[#This Row],[col_len]]</f>
        <v>datetime_23_8</v>
      </c>
      <c r="B266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66" s="113">
        <f>VLOOKUP(A2666,DBMS_TYPE_SIZES[],2,FALSE)</f>
        <v>7</v>
      </c>
      <c r="D2666" s="113">
        <f>VLOOKUP(A2666,DBMS_TYPE_SIZES[],3,FALSE)</f>
        <v>8</v>
      </c>
      <c r="E2666" s="114">
        <f>VLOOKUP(A2666,DBMS_TYPE_SIZES[],4,FALSE)</f>
        <v>10</v>
      </c>
      <c r="F2666" t="s">
        <v>233</v>
      </c>
      <c r="G2666" t="s">
        <v>679</v>
      </c>
      <c r="H2666" t="s">
        <v>22</v>
      </c>
      <c r="I2666">
        <v>23</v>
      </c>
      <c r="J2666">
        <v>8</v>
      </c>
    </row>
    <row r="2667" spans="1:10">
      <c r="A2667" s="112" t="str">
        <f>COL_SIZES[[#This Row],[datatype]]&amp;"_"&amp;COL_SIZES[[#This Row],[column_prec]]&amp;"_"&amp;COL_SIZES[[#This Row],[col_len]]</f>
        <v>int_10_4</v>
      </c>
      <c r="B26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7" s="113">
        <f>VLOOKUP(A2667,DBMS_TYPE_SIZES[],2,FALSE)</f>
        <v>9</v>
      </c>
      <c r="D2667" s="113">
        <f>VLOOKUP(A2667,DBMS_TYPE_SIZES[],3,FALSE)</f>
        <v>4</v>
      </c>
      <c r="E2667" s="114">
        <f>VLOOKUP(A2667,DBMS_TYPE_SIZES[],4,FALSE)</f>
        <v>9</v>
      </c>
      <c r="F2667" t="s">
        <v>233</v>
      </c>
      <c r="G2667" t="s">
        <v>802</v>
      </c>
      <c r="H2667" t="s">
        <v>20</v>
      </c>
      <c r="I2667">
        <v>10</v>
      </c>
      <c r="J2667">
        <v>4</v>
      </c>
    </row>
    <row r="2668" spans="1:10">
      <c r="A2668" s="112" t="str">
        <f>COL_SIZES[[#This Row],[datatype]]&amp;"_"&amp;COL_SIZES[[#This Row],[column_prec]]&amp;"_"&amp;COL_SIZES[[#This Row],[col_len]]</f>
        <v>int_10_4</v>
      </c>
      <c r="B26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8" s="113">
        <f>VLOOKUP(A2668,DBMS_TYPE_SIZES[],2,FALSE)</f>
        <v>9</v>
      </c>
      <c r="D2668" s="113">
        <f>VLOOKUP(A2668,DBMS_TYPE_SIZES[],3,FALSE)</f>
        <v>4</v>
      </c>
      <c r="E2668" s="114">
        <f>VLOOKUP(A2668,DBMS_TYPE_SIZES[],4,FALSE)</f>
        <v>9</v>
      </c>
      <c r="F2668" t="s">
        <v>233</v>
      </c>
      <c r="G2668" t="s">
        <v>154</v>
      </c>
      <c r="H2668" t="s">
        <v>20</v>
      </c>
      <c r="I2668">
        <v>10</v>
      </c>
      <c r="J2668">
        <v>4</v>
      </c>
    </row>
    <row r="2669" spans="1:10">
      <c r="A2669" s="112" t="str">
        <f>COL_SIZES[[#This Row],[datatype]]&amp;"_"&amp;COL_SIZES[[#This Row],[column_prec]]&amp;"_"&amp;COL_SIZES[[#This Row],[col_len]]</f>
        <v>int_10_4</v>
      </c>
      <c r="B26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69" s="113">
        <f>VLOOKUP(A2669,DBMS_TYPE_SIZES[],2,FALSE)</f>
        <v>9</v>
      </c>
      <c r="D2669" s="113">
        <f>VLOOKUP(A2669,DBMS_TYPE_SIZES[],3,FALSE)</f>
        <v>4</v>
      </c>
      <c r="E2669" s="114">
        <f>VLOOKUP(A2669,DBMS_TYPE_SIZES[],4,FALSE)</f>
        <v>9</v>
      </c>
      <c r="F2669" t="s">
        <v>233</v>
      </c>
      <c r="G2669" t="s">
        <v>89</v>
      </c>
      <c r="H2669" t="s">
        <v>20</v>
      </c>
      <c r="I2669">
        <v>10</v>
      </c>
      <c r="J2669">
        <v>4</v>
      </c>
    </row>
    <row r="2670" spans="1:10">
      <c r="A2670" s="112" t="str">
        <f>COL_SIZES[[#This Row],[datatype]]&amp;"_"&amp;COL_SIZES[[#This Row],[column_prec]]&amp;"_"&amp;COL_SIZES[[#This Row],[col_len]]</f>
        <v>datetime_23_8</v>
      </c>
      <c r="B267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70" s="113">
        <f>VLOOKUP(A2670,DBMS_TYPE_SIZES[],2,FALSE)</f>
        <v>7</v>
      </c>
      <c r="D2670" s="113">
        <f>VLOOKUP(A2670,DBMS_TYPE_SIZES[],3,FALSE)</f>
        <v>8</v>
      </c>
      <c r="E2670" s="114">
        <f>VLOOKUP(A2670,DBMS_TYPE_SIZES[],4,FALSE)</f>
        <v>10</v>
      </c>
      <c r="F2670" t="s">
        <v>233</v>
      </c>
      <c r="G2670" t="s">
        <v>928</v>
      </c>
      <c r="H2670" t="s">
        <v>22</v>
      </c>
      <c r="I2670">
        <v>23</v>
      </c>
      <c r="J2670">
        <v>8</v>
      </c>
    </row>
    <row r="2671" spans="1:10">
      <c r="A2671" s="112" t="str">
        <f>COL_SIZES[[#This Row],[datatype]]&amp;"_"&amp;COL_SIZES[[#This Row],[column_prec]]&amp;"_"&amp;COL_SIZES[[#This Row],[col_len]]</f>
        <v>int_10_4</v>
      </c>
      <c r="B26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1" s="113">
        <f>VLOOKUP(A2671,DBMS_TYPE_SIZES[],2,FALSE)</f>
        <v>9</v>
      </c>
      <c r="D2671" s="113">
        <f>VLOOKUP(A2671,DBMS_TYPE_SIZES[],3,FALSE)</f>
        <v>4</v>
      </c>
      <c r="E2671" s="114">
        <f>VLOOKUP(A2671,DBMS_TYPE_SIZES[],4,FALSE)</f>
        <v>9</v>
      </c>
      <c r="F2671" t="s">
        <v>233</v>
      </c>
      <c r="G2671" t="s">
        <v>929</v>
      </c>
      <c r="H2671" t="s">
        <v>20</v>
      </c>
      <c r="I2671">
        <v>10</v>
      </c>
      <c r="J2671">
        <v>4</v>
      </c>
    </row>
    <row r="2672" spans="1:10">
      <c r="A2672" s="112" t="str">
        <f>COL_SIZES[[#This Row],[datatype]]&amp;"_"&amp;COL_SIZES[[#This Row],[column_prec]]&amp;"_"&amp;COL_SIZES[[#This Row],[col_len]]</f>
        <v>int_10_4</v>
      </c>
      <c r="B26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2" s="113">
        <f>VLOOKUP(A2672,DBMS_TYPE_SIZES[],2,FALSE)</f>
        <v>9</v>
      </c>
      <c r="D2672" s="113">
        <f>VLOOKUP(A2672,DBMS_TYPE_SIZES[],3,FALSE)</f>
        <v>4</v>
      </c>
      <c r="E2672" s="114">
        <f>VLOOKUP(A2672,DBMS_TYPE_SIZES[],4,FALSE)</f>
        <v>9</v>
      </c>
      <c r="F2672" t="s">
        <v>233</v>
      </c>
      <c r="G2672" t="s">
        <v>224</v>
      </c>
      <c r="H2672" t="s">
        <v>20</v>
      </c>
      <c r="I2672">
        <v>10</v>
      </c>
      <c r="J2672">
        <v>4</v>
      </c>
    </row>
    <row r="2673" spans="1:10">
      <c r="A2673" s="112" t="str">
        <f>COL_SIZES[[#This Row],[datatype]]&amp;"_"&amp;COL_SIZES[[#This Row],[column_prec]]&amp;"_"&amp;COL_SIZES[[#This Row],[col_len]]</f>
        <v>int_10_4</v>
      </c>
      <c r="B26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3" s="113">
        <f>VLOOKUP(A2673,DBMS_TYPE_SIZES[],2,FALSE)</f>
        <v>9</v>
      </c>
      <c r="D2673" s="113">
        <f>VLOOKUP(A2673,DBMS_TYPE_SIZES[],3,FALSE)</f>
        <v>4</v>
      </c>
      <c r="E2673" s="114">
        <f>VLOOKUP(A2673,DBMS_TYPE_SIZES[],4,FALSE)</f>
        <v>9</v>
      </c>
      <c r="F2673" t="s">
        <v>233</v>
      </c>
      <c r="G2673" t="s">
        <v>803</v>
      </c>
      <c r="H2673" t="s">
        <v>20</v>
      </c>
      <c r="I2673">
        <v>10</v>
      </c>
      <c r="J2673">
        <v>4</v>
      </c>
    </row>
    <row r="2674" spans="1:10">
      <c r="A2674" s="112" t="str">
        <f>COL_SIZES[[#This Row],[datatype]]&amp;"_"&amp;COL_SIZES[[#This Row],[column_prec]]&amp;"_"&amp;COL_SIZES[[#This Row],[col_len]]</f>
        <v>int_10_4</v>
      </c>
      <c r="B26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4" s="113">
        <f>VLOOKUP(A2674,DBMS_TYPE_SIZES[],2,FALSE)</f>
        <v>9</v>
      </c>
      <c r="D2674" s="113">
        <f>VLOOKUP(A2674,DBMS_TYPE_SIZES[],3,FALSE)</f>
        <v>4</v>
      </c>
      <c r="E2674" s="114">
        <f>VLOOKUP(A2674,DBMS_TYPE_SIZES[],4,FALSE)</f>
        <v>9</v>
      </c>
      <c r="F2674" t="s">
        <v>233</v>
      </c>
      <c r="G2674" t="s">
        <v>804</v>
      </c>
      <c r="H2674" t="s">
        <v>20</v>
      </c>
      <c r="I2674">
        <v>10</v>
      </c>
      <c r="J2674">
        <v>4</v>
      </c>
    </row>
    <row r="2675" spans="1:10">
      <c r="A2675" s="112" t="str">
        <f>COL_SIZES[[#This Row],[datatype]]&amp;"_"&amp;COL_SIZES[[#This Row],[column_prec]]&amp;"_"&amp;COL_SIZES[[#This Row],[col_len]]</f>
        <v>int_10_4</v>
      </c>
      <c r="B26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5" s="113">
        <f>VLOOKUP(A2675,DBMS_TYPE_SIZES[],2,FALSE)</f>
        <v>9</v>
      </c>
      <c r="D2675" s="113">
        <f>VLOOKUP(A2675,DBMS_TYPE_SIZES[],3,FALSE)</f>
        <v>4</v>
      </c>
      <c r="E2675" s="114">
        <f>VLOOKUP(A2675,DBMS_TYPE_SIZES[],4,FALSE)</f>
        <v>9</v>
      </c>
      <c r="F2675" t="s">
        <v>233</v>
      </c>
      <c r="G2675" t="s">
        <v>152</v>
      </c>
      <c r="H2675" t="s">
        <v>20</v>
      </c>
      <c r="I2675">
        <v>10</v>
      </c>
      <c r="J2675">
        <v>4</v>
      </c>
    </row>
    <row r="2676" spans="1:10">
      <c r="A2676" s="112" t="str">
        <f>COL_SIZES[[#This Row],[datatype]]&amp;"_"&amp;COL_SIZES[[#This Row],[column_prec]]&amp;"_"&amp;COL_SIZES[[#This Row],[col_len]]</f>
        <v>varchar_0_255</v>
      </c>
      <c r="B267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76" s="113">
        <f>VLOOKUP(A2676,DBMS_TYPE_SIZES[],2,FALSE)</f>
        <v>255</v>
      </c>
      <c r="D2676" s="113">
        <f>VLOOKUP(A2676,DBMS_TYPE_SIZES[],3,FALSE)</f>
        <v>255</v>
      </c>
      <c r="E2676" s="114">
        <f>VLOOKUP(A2676,DBMS_TYPE_SIZES[],4,FALSE)</f>
        <v>257</v>
      </c>
      <c r="F2676" t="s">
        <v>233</v>
      </c>
      <c r="G2676" t="s">
        <v>805</v>
      </c>
      <c r="H2676" t="s">
        <v>92</v>
      </c>
      <c r="I2676">
        <v>0</v>
      </c>
      <c r="J2676">
        <v>255</v>
      </c>
    </row>
    <row r="2677" spans="1:10">
      <c r="A2677" s="112" t="str">
        <f>COL_SIZES[[#This Row],[datatype]]&amp;"_"&amp;COL_SIZES[[#This Row],[column_prec]]&amp;"_"&amp;COL_SIZES[[#This Row],[col_len]]</f>
        <v>varchar_0_255</v>
      </c>
      <c r="B26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677" s="113">
        <f>VLOOKUP(A2677,DBMS_TYPE_SIZES[],2,FALSE)</f>
        <v>255</v>
      </c>
      <c r="D2677" s="113">
        <f>VLOOKUP(A2677,DBMS_TYPE_SIZES[],3,FALSE)</f>
        <v>255</v>
      </c>
      <c r="E2677" s="114">
        <f>VLOOKUP(A2677,DBMS_TYPE_SIZES[],4,FALSE)</f>
        <v>257</v>
      </c>
      <c r="F2677" t="s">
        <v>233</v>
      </c>
      <c r="G2677" t="s">
        <v>806</v>
      </c>
      <c r="H2677" t="s">
        <v>92</v>
      </c>
      <c r="I2677">
        <v>0</v>
      </c>
      <c r="J2677">
        <v>255</v>
      </c>
    </row>
    <row r="2678" spans="1:10">
      <c r="A2678" s="112" t="str">
        <f>COL_SIZES[[#This Row],[datatype]]&amp;"_"&amp;COL_SIZES[[#This Row],[column_prec]]&amp;"_"&amp;COL_SIZES[[#This Row],[col_len]]</f>
        <v>int_10_4</v>
      </c>
      <c r="B26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78" s="113">
        <f>VLOOKUP(A2678,DBMS_TYPE_SIZES[],2,FALSE)</f>
        <v>9</v>
      </c>
      <c r="D2678" s="113">
        <f>VLOOKUP(A2678,DBMS_TYPE_SIZES[],3,FALSE)</f>
        <v>4</v>
      </c>
      <c r="E2678" s="114">
        <f>VLOOKUP(A2678,DBMS_TYPE_SIZES[],4,FALSE)</f>
        <v>9</v>
      </c>
      <c r="F2678" t="s">
        <v>233</v>
      </c>
      <c r="G2678" t="s">
        <v>807</v>
      </c>
      <c r="H2678" t="s">
        <v>20</v>
      </c>
      <c r="I2678">
        <v>10</v>
      </c>
      <c r="J2678">
        <v>4</v>
      </c>
    </row>
    <row r="2679" spans="1:10">
      <c r="A2679" s="112" t="str">
        <f>COL_SIZES[[#This Row],[datatype]]&amp;"_"&amp;COL_SIZES[[#This Row],[column_prec]]&amp;"_"&amp;COL_SIZES[[#This Row],[col_len]]</f>
        <v>bigint_19_8</v>
      </c>
      <c r="B26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79" s="113">
        <f>VLOOKUP(A2679,DBMS_TYPE_SIZES[],2,FALSE)</f>
        <v>9</v>
      </c>
      <c r="D2679" s="113">
        <f>VLOOKUP(A2679,DBMS_TYPE_SIZES[],3,FALSE)</f>
        <v>8</v>
      </c>
      <c r="E2679" s="114">
        <f>VLOOKUP(A2679,DBMS_TYPE_SIZES[],4,FALSE)</f>
        <v>9</v>
      </c>
      <c r="F2679" t="s">
        <v>233</v>
      </c>
      <c r="G2679" t="s">
        <v>122</v>
      </c>
      <c r="H2679" t="s">
        <v>19</v>
      </c>
      <c r="I2679">
        <v>19</v>
      </c>
      <c r="J2679">
        <v>8</v>
      </c>
    </row>
    <row r="2680" spans="1:10">
      <c r="A2680" s="112" t="str">
        <f>COL_SIZES[[#This Row],[datatype]]&amp;"_"&amp;COL_SIZES[[#This Row],[column_prec]]&amp;"_"&amp;COL_SIZES[[#This Row],[col_len]]</f>
        <v>int_10_4</v>
      </c>
      <c r="B26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0" s="113">
        <f>VLOOKUP(A2680,DBMS_TYPE_SIZES[],2,FALSE)</f>
        <v>9</v>
      </c>
      <c r="D2680" s="113">
        <f>VLOOKUP(A2680,DBMS_TYPE_SIZES[],3,FALSE)</f>
        <v>4</v>
      </c>
      <c r="E2680" s="114">
        <f>VLOOKUP(A2680,DBMS_TYPE_SIZES[],4,FALSE)</f>
        <v>9</v>
      </c>
      <c r="F2680" t="s">
        <v>233</v>
      </c>
      <c r="G2680" t="s">
        <v>123</v>
      </c>
      <c r="H2680" t="s">
        <v>20</v>
      </c>
      <c r="I2680">
        <v>10</v>
      </c>
      <c r="J2680">
        <v>4</v>
      </c>
    </row>
    <row r="2681" spans="1:10">
      <c r="A2681" s="112" t="str">
        <f>COL_SIZES[[#This Row],[datatype]]&amp;"_"&amp;COL_SIZES[[#This Row],[column_prec]]&amp;"_"&amp;COL_SIZES[[#This Row],[col_len]]</f>
        <v>int_10_4</v>
      </c>
      <c r="B26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1" s="113">
        <f>VLOOKUP(A2681,DBMS_TYPE_SIZES[],2,FALSE)</f>
        <v>9</v>
      </c>
      <c r="D2681" s="113">
        <f>VLOOKUP(A2681,DBMS_TYPE_SIZES[],3,FALSE)</f>
        <v>4</v>
      </c>
      <c r="E2681" s="114">
        <f>VLOOKUP(A2681,DBMS_TYPE_SIZES[],4,FALSE)</f>
        <v>9</v>
      </c>
      <c r="F2681" t="s">
        <v>233</v>
      </c>
      <c r="G2681" t="s">
        <v>808</v>
      </c>
      <c r="H2681" t="s">
        <v>20</v>
      </c>
      <c r="I2681">
        <v>10</v>
      </c>
      <c r="J2681">
        <v>4</v>
      </c>
    </row>
    <row r="2682" spans="1:10">
      <c r="A2682" s="112" t="str">
        <f>COL_SIZES[[#This Row],[datatype]]&amp;"_"&amp;COL_SIZES[[#This Row],[column_prec]]&amp;"_"&amp;COL_SIZES[[#This Row],[col_len]]</f>
        <v>datetime_23_8</v>
      </c>
      <c r="B268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82" s="113">
        <f>VLOOKUP(A2682,DBMS_TYPE_SIZES[],2,FALSE)</f>
        <v>7</v>
      </c>
      <c r="D2682" s="113">
        <f>VLOOKUP(A2682,DBMS_TYPE_SIZES[],3,FALSE)</f>
        <v>8</v>
      </c>
      <c r="E2682" s="114">
        <f>VLOOKUP(A2682,DBMS_TYPE_SIZES[],4,FALSE)</f>
        <v>10</v>
      </c>
      <c r="F2682" t="s">
        <v>233</v>
      </c>
      <c r="G2682" t="s">
        <v>809</v>
      </c>
      <c r="H2682" t="s">
        <v>22</v>
      </c>
      <c r="I2682">
        <v>23</v>
      </c>
      <c r="J2682">
        <v>8</v>
      </c>
    </row>
    <row r="2683" spans="1:10">
      <c r="A2683" s="112" t="str">
        <f>COL_SIZES[[#This Row],[datatype]]&amp;"_"&amp;COL_SIZES[[#This Row],[column_prec]]&amp;"_"&amp;COL_SIZES[[#This Row],[col_len]]</f>
        <v>bigint_19_8</v>
      </c>
      <c r="B26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83" s="113">
        <f>VLOOKUP(A2683,DBMS_TYPE_SIZES[],2,FALSE)</f>
        <v>9</v>
      </c>
      <c r="D2683" s="113">
        <f>VLOOKUP(A2683,DBMS_TYPE_SIZES[],3,FALSE)</f>
        <v>8</v>
      </c>
      <c r="E2683" s="114">
        <f>VLOOKUP(A2683,DBMS_TYPE_SIZES[],4,FALSE)</f>
        <v>9</v>
      </c>
      <c r="F2683" t="s">
        <v>233</v>
      </c>
      <c r="G2683" t="s">
        <v>124</v>
      </c>
      <c r="H2683" t="s">
        <v>19</v>
      </c>
      <c r="I2683">
        <v>19</v>
      </c>
      <c r="J2683">
        <v>8</v>
      </c>
    </row>
    <row r="2684" spans="1:10">
      <c r="A2684" s="112" t="str">
        <f>COL_SIZES[[#This Row],[datatype]]&amp;"_"&amp;COL_SIZES[[#This Row],[column_prec]]&amp;"_"&amp;COL_SIZES[[#This Row],[col_len]]</f>
        <v>numeric_16_9</v>
      </c>
      <c r="B268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684" s="113">
        <f>VLOOKUP(A2684,DBMS_TYPE_SIZES[],2,FALSE)</f>
        <v>9</v>
      </c>
      <c r="D2684" s="113">
        <f>VLOOKUP(A2684,DBMS_TYPE_SIZES[],3,FALSE)</f>
        <v>9</v>
      </c>
      <c r="E2684" s="114">
        <f>VLOOKUP(A2684,DBMS_TYPE_SIZES[],4,FALSE)</f>
        <v>9</v>
      </c>
      <c r="F2684" t="s">
        <v>233</v>
      </c>
      <c r="G2684" t="s">
        <v>102</v>
      </c>
      <c r="H2684" t="s">
        <v>67</v>
      </c>
      <c r="I2684">
        <v>16</v>
      </c>
      <c r="J2684">
        <v>9</v>
      </c>
    </row>
    <row r="2685" spans="1:10">
      <c r="A2685" s="112" t="str">
        <f>COL_SIZES[[#This Row],[datatype]]&amp;"_"&amp;COL_SIZES[[#This Row],[column_prec]]&amp;"_"&amp;COL_SIZES[[#This Row],[col_len]]</f>
        <v>int_10_4</v>
      </c>
      <c r="B26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5" s="113">
        <f>VLOOKUP(A2685,DBMS_TYPE_SIZES[],2,FALSE)</f>
        <v>9</v>
      </c>
      <c r="D2685" s="113">
        <f>VLOOKUP(A2685,DBMS_TYPE_SIZES[],3,FALSE)</f>
        <v>4</v>
      </c>
      <c r="E2685" s="114">
        <f>VLOOKUP(A2685,DBMS_TYPE_SIZES[],4,FALSE)</f>
        <v>9</v>
      </c>
      <c r="F2685" t="s">
        <v>233</v>
      </c>
      <c r="G2685" t="s">
        <v>222</v>
      </c>
      <c r="H2685" t="s">
        <v>20</v>
      </c>
      <c r="I2685">
        <v>10</v>
      </c>
      <c r="J2685">
        <v>4</v>
      </c>
    </row>
    <row r="2686" spans="1:10">
      <c r="A2686" s="112" t="str">
        <f>COL_SIZES[[#This Row],[datatype]]&amp;"_"&amp;COL_SIZES[[#This Row],[column_prec]]&amp;"_"&amp;COL_SIZES[[#This Row],[col_len]]</f>
        <v>int_10_4</v>
      </c>
      <c r="B26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6" s="113">
        <f>VLOOKUP(A2686,DBMS_TYPE_SIZES[],2,FALSE)</f>
        <v>9</v>
      </c>
      <c r="D2686" s="113">
        <f>VLOOKUP(A2686,DBMS_TYPE_SIZES[],3,FALSE)</f>
        <v>4</v>
      </c>
      <c r="E2686" s="114">
        <f>VLOOKUP(A2686,DBMS_TYPE_SIZES[],4,FALSE)</f>
        <v>9</v>
      </c>
      <c r="F2686" t="s">
        <v>233</v>
      </c>
      <c r="G2686" t="s">
        <v>72</v>
      </c>
      <c r="H2686" t="s">
        <v>20</v>
      </c>
      <c r="I2686">
        <v>10</v>
      </c>
      <c r="J2686">
        <v>4</v>
      </c>
    </row>
    <row r="2687" spans="1:10">
      <c r="A2687" s="112" t="str">
        <f>COL_SIZES[[#This Row],[datatype]]&amp;"_"&amp;COL_SIZES[[#This Row],[column_prec]]&amp;"_"&amp;COL_SIZES[[#This Row],[col_len]]</f>
        <v>int_10_4</v>
      </c>
      <c r="B26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7" s="113">
        <f>VLOOKUP(A2687,DBMS_TYPE_SIZES[],2,FALSE)</f>
        <v>9</v>
      </c>
      <c r="D2687" s="113">
        <f>VLOOKUP(A2687,DBMS_TYPE_SIZES[],3,FALSE)</f>
        <v>4</v>
      </c>
      <c r="E2687" s="114">
        <f>VLOOKUP(A2687,DBMS_TYPE_SIZES[],4,FALSE)</f>
        <v>9</v>
      </c>
      <c r="F2687" t="s">
        <v>233</v>
      </c>
      <c r="G2687" t="s">
        <v>217</v>
      </c>
      <c r="H2687" t="s">
        <v>20</v>
      </c>
      <c r="I2687">
        <v>10</v>
      </c>
      <c r="J2687">
        <v>4</v>
      </c>
    </row>
    <row r="2688" spans="1:10">
      <c r="A2688" s="112" t="str">
        <f>COL_SIZES[[#This Row],[datatype]]&amp;"_"&amp;COL_SIZES[[#This Row],[column_prec]]&amp;"_"&amp;COL_SIZES[[#This Row],[col_len]]</f>
        <v>int_10_4</v>
      </c>
      <c r="B26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8" s="113">
        <f>VLOOKUP(A2688,DBMS_TYPE_SIZES[],2,FALSE)</f>
        <v>9</v>
      </c>
      <c r="D2688" s="113">
        <f>VLOOKUP(A2688,DBMS_TYPE_SIZES[],3,FALSE)</f>
        <v>4</v>
      </c>
      <c r="E2688" s="114">
        <f>VLOOKUP(A2688,DBMS_TYPE_SIZES[],4,FALSE)</f>
        <v>9</v>
      </c>
      <c r="F2688" t="s">
        <v>233</v>
      </c>
      <c r="G2688" t="s">
        <v>234</v>
      </c>
      <c r="H2688" t="s">
        <v>20</v>
      </c>
      <c r="I2688">
        <v>10</v>
      </c>
      <c r="J2688">
        <v>4</v>
      </c>
    </row>
    <row r="2689" spans="1:10">
      <c r="A2689" s="112" t="str">
        <f>COL_SIZES[[#This Row],[datatype]]&amp;"_"&amp;COL_SIZES[[#This Row],[column_prec]]&amp;"_"&amp;COL_SIZES[[#This Row],[col_len]]</f>
        <v>int_10_4</v>
      </c>
      <c r="B26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89" s="113">
        <f>VLOOKUP(A2689,DBMS_TYPE_SIZES[],2,FALSE)</f>
        <v>9</v>
      </c>
      <c r="D2689" s="113">
        <f>VLOOKUP(A2689,DBMS_TYPE_SIZES[],3,FALSE)</f>
        <v>4</v>
      </c>
      <c r="E2689" s="114">
        <f>VLOOKUP(A2689,DBMS_TYPE_SIZES[],4,FALSE)</f>
        <v>9</v>
      </c>
      <c r="F2689" t="s">
        <v>233</v>
      </c>
      <c r="G2689" t="s">
        <v>164</v>
      </c>
      <c r="H2689" t="s">
        <v>20</v>
      </c>
      <c r="I2689">
        <v>10</v>
      </c>
      <c r="J2689">
        <v>4</v>
      </c>
    </row>
    <row r="2690" spans="1:10">
      <c r="A2690" s="112" t="str">
        <f>COL_SIZES[[#This Row],[datatype]]&amp;"_"&amp;COL_SIZES[[#This Row],[column_prec]]&amp;"_"&amp;COL_SIZES[[#This Row],[col_len]]</f>
        <v>int_10_4</v>
      </c>
      <c r="B26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0" s="113">
        <f>VLOOKUP(A2690,DBMS_TYPE_SIZES[],2,FALSE)</f>
        <v>9</v>
      </c>
      <c r="D2690" s="113">
        <f>VLOOKUP(A2690,DBMS_TYPE_SIZES[],3,FALSE)</f>
        <v>4</v>
      </c>
      <c r="E2690" s="114">
        <f>VLOOKUP(A2690,DBMS_TYPE_SIZES[],4,FALSE)</f>
        <v>9</v>
      </c>
      <c r="F2690" t="s">
        <v>235</v>
      </c>
      <c r="G2690" t="s">
        <v>170</v>
      </c>
      <c r="H2690" t="s">
        <v>20</v>
      </c>
      <c r="I2690">
        <v>10</v>
      </c>
      <c r="J2690">
        <v>4</v>
      </c>
    </row>
    <row r="2691" spans="1:10">
      <c r="A2691" s="112" t="str">
        <f>COL_SIZES[[#This Row],[datatype]]&amp;"_"&amp;COL_SIZES[[#This Row],[column_prec]]&amp;"_"&amp;COL_SIZES[[#This Row],[col_len]]</f>
        <v>int_10_4</v>
      </c>
      <c r="B26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1" s="113">
        <f>VLOOKUP(A2691,DBMS_TYPE_SIZES[],2,FALSE)</f>
        <v>9</v>
      </c>
      <c r="D2691" s="113">
        <f>VLOOKUP(A2691,DBMS_TYPE_SIZES[],3,FALSE)</f>
        <v>4</v>
      </c>
      <c r="E2691" s="114">
        <f>VLOOKUP(A2691,DBMS_TYPE_SIZES[],4,FALSE)</f>
        <v>9</v>
      </c>
      <c r="F2691" t="s">
        <v>235</v>
      </c>
      <c r="G2691" t="s">
        <v>156</v>
      </c>
      <c r="H2691" t="s">
        <v>20</v>
      </c>
      <c r="I2691">
        <v>10</v>
      </c>
      <c r="J2691">
        <v>4</v>
      </c>
    </row>
    <row r="2692" spans="1:10">
      <c r="A2692" s="112" t="str">
        <f>COL_SIZES[[#This Row],[datatype]]&amp;"_"&amp;COL_SIZES[[#This Row],[column_prec]]&amp;"_"&amp;COL_SIZES[[#This Row],[col_len]]</f>
        <v>datetime_23_8</v>
      </c>
      <c r="B269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92" s="113">
        <f>VLOOKUP(A2692,DBMS_TYPE_SIZES[],2,FALSE)</f>
        <v>7</v>
      </c>
      <c r="D2692" s="113">
        <f>VLOOKUP(A2692,DBMS_TYPE_SIZES[],3,FALSE)</f>
        <v>8</v>
      </c>
      <c r="E2692" s="114">
        <f>VLOOKUP(A2692,DBMS_TYPE_SIZES[],4,FALSE)</f>
        <v>10</v>
      </c>
      <c r="F2692" t="s">
        <v>235</v>
      </c>
      <c r="G2692" t="s">
        <v>679</v>
      </c>
      <c r="H2692" t="s">
        <v>22</v>
      </c>
      <c r="I2692">
        <v>23</v>
      </c>
      <c r="J2692">
        <v>8</v>
      </c>
    </row>
    <row r="2693" spans="1:10">
      <c r="A2693" s="112" t="str">
        <f>COL_SIZES[[#This Row],[datatype]]&amp;"_"&amp;COL_SIZES[[#This Row],[column_prec]]&amp;"_"&amp;COL_SIZES[[#This Row],[col_len]]</f>
        <v>int_10_4</v>
      </c>
      <c r="B26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3" s="113">
        <f>VLOOKUP(A2693,DBMS_TYPE_SIZES[],2,FALSE)</f>
        <v>9</v>
      </c>
      <c r="D2693" s="113">
        <f>VLOOKUP(A2693,DBMS_TYPE_SIZES[],3,FALSE)</f>
        <v>4</v>
      </c>
      <c r="E2693" s="114">
        <f>VLOOKUP(A2693,DBMS_TYPE_SIZES[],4,FALSE)</f>
        <v>9</v>
      </c>
      <c r="F2693" t="s">
        <v>235</v>
      </c>
      <c r="G2693" t="s">
        <v>802</v>
      </c>
      <c r="H2693" t="s">
        <v>20</v>
      </c>
      <c r="I2693">
        <v>10</v>
      </c>
      <c r="J2693">
        <v>4</v>
      </c>
    </row>
    <row r="2694" spans="1:10">
      <c r="A2694" s="112" t="str">
        <f>COL_SIZES[[#This Row],[datatype]]&amp;"_"&amp;COL_SIZES[[#This Row],[column_prec]]&amp;"_"&amp;COL_SIZES[[#This Row],[col_len]]</f>
        <v>int_10_4</v>
      </c>
      <c r="B26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4" s="113">
        <f>VLOOKUP(A2694,DBMS_TYPE_SIZES[],2,FALSE)</f>
        <v>9</v>
      </c>
      <c r="D2694" s="113">
        <f>VLOOKUP(A2694,DBMS_TYPE_SIZES[],3,FALSE)</f>
        <v>4</v>
      </c>
      <c r="E2694" s="114">
        <f>VLOOKUP(A2694,DBMS_TYPE_SIZES[],4,FALSE)</f>
        <v>9</v>
      </c>
      <c r="F2694" t="s">
        <v>235</v>
      </c>
      <c r="G2694" t="s">
        <v>154</v>
      </c>
      <c r="H2694" t="s">
        <v>20</v>
      </c>
      <c r="I2694">
        <v>10</v>
      </c>
      <c r="J2694">
        <v>4</v>
      </c>
    </row>
    <row r="2695" spans="1:10">
      <c r="A2695" s="112" t="str">
        <f>COL_SIZES[[#This Row],[datatype]]&amp;"_"&amp;COL_SIZES[[#This Row],[column_prec]]&amp;"_"&amp;COL_SIZES[[#This Row],[col_len]]</f>
        <v>int_10_4</v>
      </c>
      <c r="B26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5" s="113">
        <f>VLOOKUP(A2695,DBMS_TYPE_SIZES[],2,FALSE)</f>
        <v>9</v>
      </c>
      <c r="D2695" s="113">
        <f>VLOOKUP(A2695,DBMS_TYPE_SIZES[],3,FALSE)</f>
        <v>4</v>
      </c>
      <c r="E2695" s="114">
        <f>VLOOKUP(A2695,DBMS_TYPE_SIZES[],4,FALSE)</f>
        <v>9</v>
      </c>
      <c r="F2695" t="s">
        <v>235</v>
      </c>
      <c r="G2695" t="s">
        <v>89</v>
      </c>
      <c r="H2695" t="s">
        <v>20</v>
      </c>
      <c r="I2695">
        <v>10</v>
      </c>
      <c r="J2695">
        <v>4</v>
      </c>
    </row>
    <row r="2696" spans="1:10">
      <c r="A2696" s="112" t="str">
        <f>COL_SIZES[[#This Row],[datatype]]&amp;"_"&amp;COL_SIZES[[#This Row],[column_prec]]&amp;"_"&amp;COL_SIZES[[#This Row],[col_len]]</f>
        <v>datetime_23_8</v>
      </c>
      <c r="B269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696" s="113">
        <f>VLOOKUP(A2696,DBMS_TYPE_SIZES[],2,FALSE)</f>
        <v>7</v>
      </c>
      <c r="D2696" s="113">
        <f>VLOOKUP(A2696,DBMS_TYPE_SIZES[],3,FALSE)</f>
        <v>8</v>
      </c>
      <c r="E2696" s="114">
        <f>VLOOKUP(A2696,DBMS_TYPE_SIZES[],4,FALSE)</f>
        <v>10</v>
      </c>
      <c r="F2696" t="s">
        <v>235</v>
      </c>
      <c r="G2696" t="s">
        <v>928</v>
      </c>
      <c r="H2696" t="s">
        <v>22</v>
      </c>
      <c r="I2696">
        <v>23</v>
      </c>
      <c r="J2696">
        <v>8</v>
      </c>
    </row>
    <row r="2697" spans="1:10">
      <c r="A2697" s="112" t="str">
        <f>COL_SIZES[[#This Row],[datatype]]&amp;"_"&amp;COL_SIZES[[#This Row],[column_prec]]&amp;"_"&amp;COL_SIZES[[#This Row],[col_len]]</f>
        <v>int_10_4</v>
      </c>
      <c r="B26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7" s="113">
        <f>VLOOKUP(A2697,DBMS_TYPE_SIZES[],2,FALSE)</f>
        <v>9</v>
      </c>
      <c r="D2697" s="113">
        <f>VLOOKUP(A2697,DBMS_TYPE_SIZES[],3,FALSE)</f>
        <v>4</v>
      </c>
      <c r="E2697" s="114">
        <f>VLOOKUP(A2697,DBMS_TYPE_SIZES[],4,FALSE)</f>
        <v>9</v>
      </c>
      <c r="F2697" t="s">
        <v>235</v>
      </c>
      <c r="G2697" t="s">
        <v>929</v>
      </c>
      <c r="H2697" t="s">
        <v>20</v>
      </c>
      <c r="I2697">
        <v>10</v>
      </c>
      <c r="J2697">
        <v>4</v>
      </c>
    </row>
    <row r="2698" spans="1:10">
      <c r="A2698" s="112" t="str">
        <f>COL_SIZES[[#This Row],[datatype]]&amp;"_"&amp;COL_SIZES[[#This Row],[column_prec]]&amp;"_"&amp;COL_SIZES[[#This Row],[col_len]]</f>
        <v>int_10_4</v>
      </c>
      <c r="B26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8" s="113">
        <f>VLOOKUP(A2698,DBMS_TYPE_SIZES[],2,FALSE)</f>
        <v>9</v>
      </c>
      <c r="D2698" s="113">
        <f>VLOOKUP(A2698,DBMS_TYPE_SIZES[],3,FALSE)</f>
        <v>4</v>
      </c>
      <c r="E2698" s="114">
        <f>VLOOKUP(A2698,DBMS_TYPE_SIZES[],4,FALSE)</f>
        <v>9</v>
      </c>
      <c r="F2698" t="s">
        <v>235</v>
      </c>
      <c r="G2698" t="s">
        <v>224</v>
      </c>
      <c r="H2698" t="s">
        <v>20</v>
      </c>
      <c r="I2698">
        <v>10</v>
      </c>
      <c r="J2698">
        <v>4</v>
      </c>
    </row>
    <row r="2699" spans="1:10">
      <c r="A2699" s="112" t="str">
        <f>COL_SIZES[[#This Row],[datatype]]&amp;"_"&amp;COL_SIZES[[#This Row],[column_prec]]&amp;"_"&amp;COL_SIZES[[#This Row],[col_len]]</f>
        <v>int_10_4</v>
      </c>
      <c r="B26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699" s="113">
        <f>VLOOKUP(A2699,DBMS_TYPE_SIZES[],2,FALSE)</f>
        <v>9</v>
      </c>
      <c r="D2699" s="113">
        <f>VLOOKUP(A2699,DBMS_TYPE_SIZES[],3,FALSE)</f>
        <v>4</v>
      </c>
      <c r="E2699" s="114">
        <f>VLOOKUP(A2699,DBMS_TYPE_SIZES[],4,FALSE)</f>
        <v>9</v>
      </c>
      <c r="F2699" t="s">
        <v>235</v>
      </c>
      <c r="G2699" t="s">
        <v>803</v>
      </c>
      <c r="H2699" t="s">
        <v>20</v>
      </c>
      <c r="I2699">
        <v>10</v>
      </c>
      <c r="J2699">
        <v>4</v>
      </c>
    </row>
    <row r="2700" spans="1:10">
      <c r="A2700" s="112" t="str">
        <f>COL_SIZES[[#This Row],[datatype]]&amp;"_"&amp;COL_SIZES[[#This Row],[column_prec]]&amp;"_"&amp;COL_SIZES[[#This Row],[col_len]]</f>
        <v>int_10_4</v>
      </c>
      <c r="B27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0" s="113">
        <f>VLOOKUP(A2700,DBMS_TYPE_SIZES[],2,FALSE)</f>
        <v>9</v>
      </c>
      <c r="D2700" s="113">
        <f>VLOOKUP(A2700,DBMS_TYPE_SIZES[],3,FALSE)</f>
        <v>4</v>
      </c>
      <c r="E2700" s="114">
        <f>VLOOKUP(A2700,DBMS_TYPE_SIZES[],4,FALSE)</f>
        <v>9</v>
      </c>
      <c r="F2700" t="s">
        <v>235</v>
      </c>
      <c r="G2700" t="s">
        <v>804</v>
      </c>
      <c r="H2700" t="s">
        <v>20</v>
      </c>
      <c r="I2700">
        <v>10</v>
      </c>
      <c r="J2700">
        <v>4</v>
      </c>
    </row>
    <row r="2701" spans="1:10">
      <c r="A2701" s="112" t="str">
        <f>COL_SIZES[[#This Row],[datatype]]&amp;"_"&amp;COL_SIZES[[#This Row],[column_prec]]&amp;"_"&amp;COL_SIZES[[#This Row],[col_len]]</f>
        <v>int_10_4</v>
      </c>
      <c r="B27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1" s="113">
        <f>VLOOKUP(A2701,DBMS_TYPE_SIZES[],2,FALSE)</f>
        <v>9</v>
      </c>
      <c r="D2701" s="113">
        <f>VLOOKUP(A2701,DBMS_TYPE_SIZES[],3,FALSE)</f>
        <v>4</v>
      </c>
      <c r="E2701" s="114">
        <f>VLOOKUP(A2701,DBMS_TYPE_SIZES[],4,FALSE)</f>
        <v>9</v>
      </c>
      <c r="F2701" t="s">
        <v>235</v>
      </c>
      <c r="G2701" t="s">
        <v>152</v>
      </c>
      <c r="H2701" t="s">
        <v>20</v>
      </c>
      <c r="I2701">
        <v>10</v>
      </c>
      <c r="J2701">
        <v>4</v>
      </c>
    </row>
    <row r="2702" spans="1:10">
      <c r="A2702" s="112" t="str">
        <f>COL_SIZES[[#This Row],[datatype]]&amp;"_"&amp;COL_SIZES[[#This Row],[column_prec]]&amp;"_"&amp;COL_SIZES[[#This Row],[col_len]]</f>
        <v>varchar_0_255</v>
      </c>
      <c r="B270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02" s="113">
        <f>VLOOKUP(A2702,DBMS_TYPE_SIZES[],2,FALSE)</f>
        <v>255</v>
      </c>
      <c r="D2702" s="113">
        <f>VLOOKUP(A2702,DBMS_TYPE_SIZES[],3,FALSE)</f>
        <v>255</v>
      </c>
      <c r="E2702" s="114">
        <f>VLOOKUP(A2702,DBMS_TYPE_SIZES[],4,FALSE)</f>
        <v>257</v>
      </c>
      <c r="F2702" t="s">
        <v>235</v>
      </c>
      <c r="G2702" t="s">
        <v>805</v>
      </c>
      <c r="H2702" t="s">
        <v>92</v>
      </c>
      <c r="I2702">
        <v>0</v>
      </c>
      <c r="J2702">
        <v>255</v>
      </c>
    </row>
    <row r="2703" spans="1:10">
      <c r="A2703" s="112" t="str">
        <f>COL_SIZES[[#This Row],[datatype]]&amp;"_"&amp;COL_SIZES[[#This Row],[column_prec]]&amp;"_"&amp;COL_SIZES[[#This Row],[col_len]]</f>
        <v>varchar_0_255</v>
      </c>
      <c r="B27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03" s="113">
        <f>VLOOKUP(A2703,DBMS_TYPE_SIZES[],2,FALSE)</f>
        <v>255</v>
      </c>
      <c r="D2703" s="113">
        <f>VLOOKUP(A2703,DBMS_TYPE_SIZES[],3,FALSE)</f>
        <v>255</v>
      </c>
      <c r="E2703" s="114">
        <f>VLOOKUP(A2703,DBMS_TYPE_SIZES[],4,FALSE)</f>
        <v>257</v>
      </c>
      <c r="F2703" t="s">
        <v>235</v>
      </c>
      <c r="G2703" t="s">
        <v>806</v>
      </c>
      <c r="H2703" t="s">
        <v>92</v>
      </c>
      <c r="I2703">
        <v>0</v>
      </c>
      <c r="J2703">
        <v>255</v>
      </c>
    </row>
    <row r="2704" spans="1:10">
      <c r="A2704" s="112" t="str">
        <f>COL_SIZES[[#This Row],[datatype]]&amp;"_"&amp;COL_SIZES[[#This Row],[column_prec]]&amp;"_"&amp;COL_SIZES[[#This Row],[col_len]]</f>
        <v>int_10_4</v>
      </c>
      <c r="B27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4" s="113">
        <f>VLOOKUP(A2704,DBMS_TYPE_SIZES[],2,FALSE)</f>
        <v>9</v>
      </c>
      <c r="D2704" s="113">
        <f>VLOOKUP(A2704,DBMS_TYPE_SIZES[],3,FALSE)</f>
        <v>4</v>
      </c>
      <c r="E2704" s="114">
        <f>VLOOKUP(A2704,DBMS_TYPE_SIZES[],4,FALSE)</f>
        <v>9</v>
      </c>
      <c r="F2704" t="s">
        <v>235</v>
      </c>
      <c r="G2704" t="s">
        <v>807</v>
      </c>
      <c r="H2704" t="s">
        <v>20</v>
      </c>
      <c r="I2704">
        <v>10</v>
      </c>
      <c r="J2704">
        <v>4</v>
      </c>
    </row>
    <row r="2705" spans="1:10">
      <c r="A2705" s="112" t="str">
        <f>COL_SIZES[[#This Row],[datatype]]&amp;"_"&amp;COL_SIZES[[#This Row],[column_prec]]&amp;"_"&amp;COL_SIZES[[#This Row],[col_len]]</f>
        <v>bigint_19_8</v>
      </c>
      <c r="B270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05" s="113">
        <f>VLOOKUP(A2705,DBMS_TYPE_SIZES[],2,FALSE)</f>
        <v>9</v>
      </c>
      <c r="D2705" s="113">
        <f>VLOOKUP(A2705,DBMS_TYPE_SIZES[],3,FALSE)</f>
        <v>8</v>
      </c>
      <c r="E2705" s="114">
        <f>VLOOKUP(A2705,DBMS_TYPE_SIZES[],4,FALSE)</f>
        <v>9</v>
      </c>
      <c r="F2705" t="s">
        <v>235</v>
      </c>
      <c r="G2705" t="s">
        <v>122</v>
      </c>
      <c r="H2705" t="s">
        <v>19</v>
      </c>
      <c r="I2705">
        <v>19</v>
      </c>
      <c r="J2705">
        <v>8</v>
      </c>
    </row>
    <row r="2706" spans="1:10">
      <c r="A2706" s="112" t="str">
        <f>COL_SIZES[[#This Row],[datatype]]&amp;"_"&amp;COL_SIZES[[#This Row],[column_prec]]&amp;"_"&amp;COL_SIZES[[#This Row],[col_len]]</f>
        <v>int_10_4</v>
      </c>
      <c r="B27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6" s="113">
        <f>VLOOKUP(A2706,DBMS_TYPE_SIZES[],2,FALSE)</f>
        <v>9</v>
      </c>
      <c r="D2706" s="113">
        <f>VLOOKUP(A2706,DBMS_TYPE_SIZES[],3,FALSE)</f>
        <v>4</v>
      </c>
      <c r="E2706" s="114">
        <f>VLOOKUP(A2706,DBMS_TYPE_SIZES[],4,FALSE)</f>
        <v>9</v>
      </c>
      <c r="F2706" t="s">
        <v>235</v>
      </c>
      <c r="G2706" t="s">
        <v>123</v>
      </c>
      <c r="H2706" t="s">
        <v>20</v>
      </c>
      <c r="I2706">
        <v>10</v>
      </c>
      <c r="J2706">
        <v>4</v>
      </c>
    </row>
    <row r="2707" spans="1:10">
      <c r="A2707" s="112" t="str">
        <f>COL_SIZES[[#This Row],[datatype]]&amp;"_"&amp;COL_SIZES[[#This Row],[column_prec]]&amp;"_"&amp;COL_SIZES[[#This Row],[col_len]]</f>
        <v>int_10_4</v>
      </c>
      <c r="B27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07" s="113">
        <f>VLOOKUP(A2707,DBMS_TYPE_SIZES[],2,FALSE)</f>
        <v>9</v>
      </c>
      <c r="D2707" s="113">
        <f>VLOOKUP(A2707,DBMS_TYPE_SIZES[],3,FALSE)</f>
        <v>4</v>
      </c>
      <c r="E2707" s="114">
        <f>VLOOKUP(A2707,DBMS_TYPE_SIZES[],4,FALSE)</f>
        <v>9</v>
      </c>
      <c r="F2707" t="s">
        <v>235</v>
      </c>
      <c r="G2707" t="s">
        <v>808</v>
      </c>
      <c r="H2707" t="s">
        <v>20</v>
      </c>
      <c r="I2707">
        <v>10</v>
      </c>
      <c r="J2707">
        <v>4</v>
      </c>
    </row>
    <row r="2708" spans="1:10">
      <c r="A2708" s="112" t="str">
        <f>COL_SIZES[[#This Row],[datatype]]&amp;"_"&amp;COL_SIZES[[#This Row],[column_prec]]&amp;"_"&amp;COL_SIZES[[#This Row],[col_len]]</f>
        <v>datetime_23_8</v>
      </c>
      <c r="B270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08" s="113">
        <f>VLOOKUP(A2708,DBMS_TYPE_SIZES[],2,FALSE)</f>
        <v>7</v>
      </c>
      <c r="D2708" s="113">
        <f>VLOOKUP(A2708,DBMS_TYPE_SIZES[],3,FALSE)</f>
        <v>8</v>
      </c>
      <c r="E2708" s="114">
        <f>VLOOKUP(A2708,DBMS_TYPE_SIZES[],4,FALSE)</f>
        <v>10</v>
      </c>
      <c r="F2708" t="s">
        <v>235</v>
      </c>
      <c r="G2708" t="s">
        <v>809</v>
      </c>
      <c r="H2708" t="s">
        <v>22</v>
      </c>
      <c r="I2708">
        <v>23</v>
      </c>
      <c r="J2708">
        <v>8</v>
      </c>
    </row>
    <row r="2709" spans="1:10">
      <c r="A2709" s="112" t="str">
        <f>COL_SIZES[[#This Row],[datatype]]&amp;"_"&amp;COL_SIZES[[#This Row],[column_prec]]&amp;"_"&amp;COL_SIZES[[#This Row],[col_len]]</f>
        <v>bigint_19_8</v>
      </c>
      <c r="B27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09" s="113">
        <f>VLOOKUP(A2709,DBMS_TYPE_SIZES[],2,FALSE)</f>
        <v>9</v>
      </c>
      <c r="D2709" s="113">
        <f>VLOOKUP(A2709,DBMS_TYPE_SIZES[],3,FALSE)</f>
        <v>8</v>
      </c>
      <c r="E2709" s="114">
        <f>VLOOKUP(A2709,DBMS_TYPE_SIZES[],4,FALSE)</f>
        <v>9</v>
      </c>
      <c r="F2709" t="s">
        <v>235</v>
      </c>
      <c r="G2709" t="s">
        <v>124</v>
      </c>
      <c r="H2709" t="s">
        <v>19</v>
      </c>
      <c r="I2709">
        <v>19</v>
      </c>
      <c r="J2709">
        <v>8</v>
      </c>
    </row>
    <row r="2710" spans="1:10">
      <c r="A2710" s="112" t="str">
        <f>COL_SIZES[[#This Row],[datatype]]&amp;"_"&amp;COL_SIZES[[#This Row],[column_prec]]&amp;"_"&amp;COL_SIZES[[#This Row],[col_len]]</f>
        <v>numeric_16_9</v>
      </c>
      <c r="B271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710" s="113">
        <f>VLOOKUP(A2710,DBMS_TYPE_SIZES[],2,FALSE)</f>
        <v>9</v>
      </c>
      <c r="D2710" s="113">
        <f>VLOOKUP(A2710,DBMS_TYPE_SIZES[],3,FALSE)</f>
        <v>9</v>
      </c>
      <c r="E2710" s="114">
        <f>VLOOKUP(A2710,DBMS_TYPE_SIZES[],4,FALSE)</f>
        <v>9</v>
      </c>
      <c r="F2710" t="s">
        <v>235</v>
      </c>
      <c r="G2710" t="s">
        <v>102</v>
      </c>
      <c r="H2710" t="s">
        <v>67</v>
      </c>
      <c r="I2710">
        <v>16</v>
      </c>
      <c r="J2710">
        <v>9</v>
      </c>
    </row>
    <row r="2711" spans="1:10">
      <c r="A2711" s="112" t="str">
        <f>COL_SIZES[[#This Row],[datatype]]&amp;"_"&amp;COL_SIZES[[#This Row],[column_prec]]&amp;"_"&amp;COL_SIZES[[#This Row],[col_len]]</f>
        <v>int_10_4</v>
      </c>
      <c r="B27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1" s="113">
        <f>VLOOKUP(A2711,DBMS_TYPE_SIZES[],2,FALSE)</f>
        <v>9</v>
      </c>
      <c r="D2711" s="113">
        <f>VLOOKUP(A2711,DBMS_TYPE_SIZES[],3,FALSE)</f>
        <v>4</v>
      </c>
      <c r="E2711" s="114">
        <f>VLOOKUP(A2711,DBMS_TYPE_SIZES[],4,FALSE)</f>
        <v>9</v>
      </c>
      <c r="F2711" t="s">
        <v>235</v>
      </c>
      <c r="G2711" t="s">
        <v>236</v>
      </c>
      <c r="H2711" t="s">
        <v>20</v>
      </c>
      <c r="I2711">
        <v>10</v>
      </c>
      <c r="J2711">
        <v>4</v>
      </c>
    </row>
    <row r="2712" spans="1:10">
      <c r="A2712" s="112" t="str">
        <f>COL_SIZES[[#This Row],[datatype]]&amp;"_"&amp;COL_SIZES[[#This Row],[column_prec]]&amp;"_"&amp;COL_SIZES[[#This Row],[col_len]]</f>
        <v>int_10_4</v>
      </c>
      <c r="B27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2" s="113">
        <f>VLOOKUP(A2712,DBMS_TYPE_SIZES[],2,FALSE)</f>
        <v>9</v>
      </c>
      <c r="D2712" s="113">
        <f>VLOOKUP(A2712,DBMS_TYPE_SIZES[],3,FALSE)</f>
        <v>4</v>
      </c>
      <c r="E2712" s="114">
        <f>VLOOKUP(A2712,DBMS_TYPE_SIZES[],4,FALSE)</f>
        <v>9</v>
      </c>
      <c r="F2712" t="s">
        <v>235</v>
      </c>
      <c r="G2712" t="s">
        <v>72</v>
      </c>
      <c r="H2712" t="s">
        <v>20</v>
      </c>
      <c r="I2712">
        <v>10</v>
      </c>
      <c r="J2712">
        <v>4</v>
      </c>
    </row>
    <row r="2713" spans="1:10">
      <c r="A2713" s="112" t="str">
        <f>COL_SIZES[[#This Row],[datatype]]&amp;"_"&amp;COL_SIZES[[#This Row],[column_prec]]&amp;"_"&amp;COL_SIZES[[#This Row],[col_len]]</f>
        <v>int_10_4</v>
      </c>
      <c r="B27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3" s="113">
        <f>VLOOKUP(A2713,DBMS_TYPE_SIZES[],2,FALSE)</f>
        <v>9</v>
      </c>
      <c r="D2713" s="113">
        <f>VLOOKUP(A2713,DBMS_TYPE_SIZES[],3,FALSE)</f>
        <v>4</v>
      </c>
      <c r="E2713" s="114">
        <f>VLOOKUP(A2713,DBMS_TYPE_SIZES[],4,FALSE)</f>
        <v>9</v>
      </c>
      <c r="F2713" t="s">
        <v>235</v>
      </c>
      <c r="G2713" t="s">
        <v>217</v>
      </c>
      <c r="H2713" t="s">
        <v>20</v>
      </c>
      <c r="I2713">
        <v>10</v>
      </c>
      <c r="J2713">
        <v>4</v>
      </c>
    </row>
    <row r="2714" spans="1:10">
      <c r="A2714" s="112" t="str">
        <f>COL_SIZES[[#This Row],[datatype]]&amp;"_"&amp;COL_SIZES[[#This Row],[column_prec]]&amp;"_"&amp;COL_SIZES[[#This Row],[col_len]]</f>
        <v>int_10_4</v>
      </c>
      <c r="B27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4" s="113">
        <f>VLOOKUP(A2714,DBMS_TYPE_SIZES[],2,FALSE)</f>
        <v>9</v>
      </c>
      <c r="D2714" s="113">
        <f>VLOOKUP(A2714,DBMS_TYPE_SIZES[],3,FALSE)</f>
        <v>4</v>
      </c>
      <c r="E2714" s="114">
        <f>VLOOKUP(A2714,DBMS_TYPE_SIZES[],4,FALSE)</f>
        <v>9</v>
      </c>
      <c r="F2714" t="s">
        <v>235</v>
      </c>
      <c r="G2714" t="s">
        <v>164</v>
      </c>
      <c r="H2714" t="s">
        <v>20</v>
      </c>
      <c r="I2714">
        <v>10</v>
      </c>
      <c r="J2714">
        <v>4</v>
      </c>
    </row>
    <row r="2715" spans="1:10">
      <c r="A2715" s="112" t="str">
        <f>COL_SIZES[[#This Row],[datatype]]&amp;"_"&amp;COL_SIZES[[#This Row],[column_prec]]&amp;"_"&amp;COL_SIZES[[#This Row],[col_len]]</f>
        <v>int_10_4</v>
      </c>
      <c r="B27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5" s="113">
        <f>VLOOKUP(A2715,DBMS_TYPE_SIZES[],2,FALSE)</f>
        <v>9</v>
      </c>
      <c r="D2715" s="113">
        <f>VLOOKUP(A2715,DBMS_TYPE_SIZES[],3,FALSE)</f>
        <v>4</v>
      </c>
      <c r="E2715" s="114">
        <f>VLOOKUP(A2715,DBMS_TYPE_SIZES[],4,FALSE)</f>
        <v>9</v>
      </c>
      <c r="F2715" t="s">
        <v>235</v>
      </c>
      <c r="G2715" t="s">
        <v>994</v>
      </c>
      <c r="H2715" t="s">
        <v>20</v>
      </c>
      <c r="I2715">
        <v>10</v>
      </c>
      <c r="J2715">
        <v>4</v>
      </c>
    </row>
    <row r="2716" spans="1:10">
      <c r="A2716" s="112" t="str">
        <f>COL_SIZES[[#This Row],[datatype]]&amp;"_"&amp;COL_SIZES[[#This Row],[column_prec]]&amp;"_"&amp;COL_SIZES[[#This Row],[col_len]]</f>
        <v>int_10_4</v>
      </c>
      <c r="B27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6" s="113">
        <f>VLOOKUP(A2716,DBMS_TYPE_SIZES[],2,FALSE)</f>
        <v>9</v>
      </c>
      <c r="D2716" s="113">
        <f>VLOOKUP(A2716,DBMS_TYPE_SIZES[],3,FALSE)</f>
        <v>4</v>
      </c>
      <c r="E2716" s="114">
        <f>VLOOKUP(A2716,DBMS_TYPE_SIZES[],4,FALSE)</f>
        <v>9</v>
      </c>
      <c r="F2716" t="s">
        <v>237</v>
      </c>
      <c r="G2716" t="s">
        <v>170</v>
      </c>
      <c r="H2716" t="s">
        <v>20</v>
      </c>
      <c r="I2716">
        <v>10</v>
      </c>
      <c r="J2716">
        <v>4</v>
      </c>
    </row>
    <row r="2717" spans="1:10">
      <c r="A2717" s="112" t="str">
        <f>COL_SIZES[[#This Row],[datatype]]&amp;"_"&amp;COL_SIZES[[#This Row],[column_prec]]&amp;"_"&amp;COL_SIZES[[#This Row],[col_len]]</f>
        <v>int_10_4</v>
      </c>
      <c r="B27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7" s="113">
        <f>VLOOKUP(A2717,DBMS_TYPE_SIZES[],2,FALSE)</f>
        <v>9</v>
      </c>
      <c r="D2717" s="113">
        <f>VLOOKUP(A2717,DBMS_TYPE_SIZES[],3,FALSE)</f>
        <v>4</v>
      </c>
      <c r="E2717" s="114">
        <f>VLOOKUP(A2717,DBMS_TYPE_SIZES[],4,FALSE)</f>
        <v>9</v>
      </c>
      <c r="F2717" t="s">
        <v>237</v>
      </c>
      <c r="G2717" t="s">
        <v>156</v>
      </c>
      <c r="H2717" t="s">
        <v>20</v>
      </c>
      <c r="I2717">
        <v>10</v>
      </c>
      <c r="J2717">
        <v>4</v>
      </c>
    </row>
    <row r="2718" spans="1:10">
      <c r="A2718" s="112" t="str">
        <f>COL_SIZES[[#This Row],[datatype]]&amp;"_"&amp;COL_SIZES[[#This Row],[column_prec]]&amp;"_"&amp;COL_SIZES[[#This Row],[col_len]]</f>
        <v>datetime_23_8</v>
      </c>
      <c r="B271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18" s="113">
        <f>VLOOKUP(A2718,DBMS_TYPE_SIZES[],2,FALSE)</f>
        <v>7</v>
      </c>
      <c r="D2718" s="113">
        <f>VLOOKUP(A2718,DBMS_TYPE_SIZES[],3,FALSE)</f>
        <v>8</v>
      </c>
      <c r="E2718" s="114">
        <f>VLOOKUP(A2718,DBMS_TYPE_SIZES[],4,FALSE)</f>
        <v>10</v>
      </c>
      <c r="F2718" t="s">
        <v>237</v>
      </c>
      <c r="G2718" t="s">
        <v>679</v>
      </c>
      <c r="H2718" t="s">
        <v>22</v>
      </c>
      <c r="I2718">
        <v>23</v>
      </c>
      <c r="J2718">
        <v>8</v>
      </c>
    </row>
    <row r="2719" spans="1:10">
      <c r="A2719" s="112" t="str">
        <f>COL_SIZES[[#This Row],[datatype]]&amp;"_"&amp;COL_SIZES[[#This Row],[column_prec]]&amp;"_"&amp;COL_SIZES[[#This Row],[col_len]]</f>
        <v>int_10_4</v>
      </c>
      <c r="B27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19" s="113">
        <f>VLOOKUP(A2719,DBMS_TYPE_SIZES[],2,FALSE)</f>
        <v>9</v>
      </c>
      <c r="D2719" s="113">
        <f>VLOOKUP(A2719,DBMS_TYPE_SIZES[],3,FALSE)</f>
        <v>4</v>
      </c>
      <c r="E2719" s="114">
        <f>VLOOKUP(A2719,DBMS_TYPE_SIZES[],4,FALSE)</f>
        <v>9</v>
      </c>
      <c r="F2719" t="s">
        <v>237</v>
      </c>
      <c r="G2719" t="s">
        <v>802</v>
      </c>
      <c r="H2719" t="s">
        <v>20</v>
      </c>
      <c r="I2719">
        <v>10</v>
      </c>
      <c r="J2719">
        <v>4</v>
      </c>
    </row>
    <row r="2720" spans="1:10">
      <c r="A2720" s="112" t="str">
        <f>COL_SIZES[[#This Row],[datatype]]&amp;"_"&amp;COL_SIZES[[#This Row],[column_prec]]&amp;"_"&amp;COL_SIZES[[#This Row],[col_len]]</f>
        <v>int_10_4</v>
      </c>
      <c r="B27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0" s="113">
        <f>VLOOKUP(A2720,DBMS_TYPE_SIZES[],2,FALSE)</f>
        <v>9</v>
      </c>
      <c r="D2720" s="113">
        <f>VLOOKUP(A2720,DBMS_TYPE_SIZES[],3,FALSE)</f>
        <v>4</v>
      </c>
      <c r="E2720" s="114">
        <f>VLOOKUP(A2720,DBMS_TYPE_SIZES[],4,FALSE)</f>
        <v>9</v>
      </c>
      <c r="F2720" t="s">
        <v>237</v>
      </c>
      <c r="G2720" t="s">
        <v>154</v>
      </c>
      <c r="H2720" t="s">
        <v>20</v>
      </c>
      <c r="I2720">
        <v>10</v>
      </c>
      <c r="J2720">
        <v>4</v>
      </c>
    </row>
    <row r="2721" spans="1:10">
      <c r="A2721" s="112" t="str">
        <f>COL_SIZES[[#This Row],[datatype]]&amp;"_"&amp;COL_SIZES[[#This Row],[column_prec]]&amp;"_"&amp;COL_SIZES[[#This Row],[col_len]]</f>
        <v>int_10_4</v>
      </c>
      <c r="B27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1" s="113">
        <f>VLOOKUP(A2721,DBMS_TYPE_SIZES[],2,FALSE)</f>
        <v>9</v>
      </c>
      <c r="D2721" s="113">
        <f>VLOOKUP(A2721,DBMS_TYPE_SIZES[],3,FALSE)</f>
        <v>4</v>
      </c>
      <c r="E2721" s="114">
        <f>VLOOKUP(A2721,DBMS_TYPE_SIZES[],4,FALSE)</f>
        <v>9</v>
      </c>
      <c r="F2721" t="s">
        <v>237</v>
      </c>
      <c r="G2721" t="s">
        <v>89</v>
      </c>
      <c r="H2721" t="s">
        <v>20</v>
      </c>
      <c r="I2721">
        <v>10</v>
      </c>
      <c r="J2721">
        <v>4</v>
      </c>
    </row>
    <row r="2722" spans="1:10">
      <c r="A2722" s="112" t="str">
        <f>COL_SIZES[[#This Row],[datatype]]&amp;"_"&amp;COL_SIZES[[#This Row],[column_prec]]&amp;"_"&amp;COL_SIZES[[#This Row],[col_len]]</f>
        <v>datetime_23_8</v>
      </c>
      <c r="B272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22" s="113">
        <f>VLOOKUP(A2722,DBMS_TYPE_SIZES[],2,FALSE)</f>
        <v>7</v>
      </c>
      <c r="D2722" s="113">
        <f>VLOOKUP(A2722,DBMS_TYPE_SIZES[],3,FALSE)</f>
        <v>8</v>
      </c>
      <c r="E2722" s="114">
        <f>VLOOKUP(A2722,DBMS_TYPE_SIZES[],4,FALSE)</f>
        <v>10</v>
      </c>
      <c r="F2722" t="s">
        <v>237</v>
      </c>
      <c r="G2722" t="s">
        <v>928</v>
      </c>
      <c r="H2722" t="s">
        <v>22</v>
      </c>
      <c r="I2722">
        <v>23</v>
      </c>
      <c r="J2722">
        <v>8</v>
      </c>
    </row>
    <row r="2723" spans="1:10">
      <c r="A2723" s="112" t="str">
        <f>COL_SIZES[[#This Row],[datatype]]&amp;"_"&amp;COL_SIZES[[#This Row],[column_prec]]&amp;"_"&amp;COL_SIZES[[#This Row],[col_len]]</f>
        <v>int_10_4</v>
      </c>
      <c r="B27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3" s="113">
        <f>VLOOKUP(A2723,DBMS_TYPE_SIZES[],2,FALSE)</f>
        <v>9</v>
      </c>
      <c r="D2723" s="113">
        <f>VLOOKUP(A2723,DBMS_TYPE_SIZES[],3,FALSE)</f>
        <v>4</v>
      </c>
      <c r="E2723" s="114">
        <f>VLOOKUP(A2723,DBMS_TYPE_SIZES[],4,FALSE)</f>
        <v>9</v>
      </c>
      <c r="F2723" t="s">
        <v>237</v>
      </c>
      <c r="G2723" t="s">
        <v>929</v>
      </c>
      <c r="H2723" t="s">
        <v>20</v>
      </c>
      <c r="I2723">
        <v>10</v>
      </c>
      <c r="J2723">
        <v>4</v>
      </c>
    </row>
    <row r="2724" spans="1:10">
      <c r="A2724" s="112" t="str">
        <f>COL_SIZES[[#This Row],[datatype]]&amp;"_"&amp;COL_SIZES[[#This Row],[column_prec]]&amp;"_"&amp;COL_SIZES[[#This Row],[col_len]]</f>
        <v>int_10_4</v>
      </c>
      <c r="B27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4" s="113">
        <f>VLOOKUP(A2724,DBMS_TYPE_SIZES[],2,FALSE)</f>
        <v>9</v>
      </c>
      <c r="D2724" s="113">
        <f>VLOOKUP(A2724,DBMS_TYPE_SIZES[],3,FALSE)</f>
        <v>4</v>
      </c>
      <c r="E2724" s="114">
        <f>VLOOKUP(A2724,DBMS_TYPE_SIZES[],4,FALSE)</f>
        <v>9</v>
      </c>
      <c r="F2724" t="s">
        <v>237</v>
      </c>
      <c r="G2724" t="s">
        <v>224</v>
      </c>
      <c r="H2724" t="s">
        <v>20</v>
      </c>
      <c r="I2724">
        <v>10</v>
      </c>
      <c r="J2724">
        <v>4</v>
      </c>
    </row>
    <row r="2725" spans="1:10">
      <c r="A2725" s="112" t="str">
        <f>COL_SIZES[[#This Row],[datatype]]&amp;"_"&amp;COL_SIZES[[#This Row],[column_prec]]&amp;"_"&amp;COL_SIZES[[#This Row],[col_len]]</f>
        <v>int_10_4</v>
      </c>
      <c r="B27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5" s="113">
        <f>VLOOKUP(A2725,DBMS_TYPE_SIZES[],2,FALSE)</f>
        <v>9</v>
      </c>
      <c r="D2725" s="113">
        <f>VLOOKUP(A2725,DBMS_TYPE_SIZES[],3,FALSE)</f>
        <v>4</v>
      </c>
      <c r="E2725" s="114">
        <f>VLOOKUP(A2725,DBMS_TYPE_SIZES[],4,FALSE)</f>
        <v>9</v>
      </c>
      <c r="F2725" t="s">
        <v>237</v>
      </c>
      <c r="G2725" t="s">
        <v>803</v>
      </c>
      <c r="H2725" t="s">
        <v>20</v>
      </c>
      <c r="I2725">
        <v>10</v>
      </c>
      <c r="J2725">
        <v>4</v>
      </c>
    </row>
    <row r="2726" spans="1:10">
      <c r="A2726" s="112" t="str">
        <f>COL_SIZES[[#This Row],[datatype]]&amp;"_"&amp;COL_SIZES[[#This Row],[column_prec]]&amp;"_"&amp;COL_SIZES[[#This Row],[col_len]]</f>
        <v>int_10_4</v>
      </c>
      <c r="B27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6" s="113">
        <f>VLOOKUP(A2726,DBMS_TYPE_SIZES[],2,FALSE)</f>
        <v>9</v>
      </c>
      <c r="D2726" s="113">
        <f>VLOOKUP(A2726,DBMS_TYPE_SIZES[],3,FALSE)</f>
        <v>4</v>
      </c>
      <c r="E2726" s="114">
        <f>VLOOKUP(A2726,DBMS_TYPE_SIZES[],4,FALSE)</f>
        <v>9</v>
      </c>
      <c r="F2726" t="s">
        <v>237</v>
      </c>
      <c r="G2726" t="s">
        <v>804</v>
      </c>
      <c r="H2726" t="s">
        <v>20</v>
      </c>
      <c r="I2726">
        <v>10</v>
      </c>
      <c r="J2726">
        <v>4</v>
      </c>
    </row>
    <row r="2727" spans="1:10">
      <c r="A2727" s="112" t="str">
        <f>COL_SIZES[[#This Row],[datatype]]&amp;"_"&amp;COL_SIZES[[#This Row],[column_prec]]&amp;"_"&amp;COL_SIZES[[#This Row],[col_len]]</f>
        <v>int_10_4</v>
      </c>
      <c r="B27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27" s="113">
        <f>VLOOKUP(A2727,DBMS_TYPE_SIZES[],2,FALSE)</f>
        <v>9</v>
      </c>
      <c r="D2727" s="113">
        <f>VLOOKUP(A2727,DBMS_TYPE_SIZES[],3,FALSE)</f>
        <v>4</v>
      </c>
      <c r="E2727" s="114">
        <f>VLOOKUP(A2727,DBMS_TYPE_SIZES[],4,FALSE)</f>
        <v>9</v>
      </c>
      <c r="F2727" t="s">
        <v>237</v>
      </c>
      <c r="G2727" t="s">
        <v>152</v>
      </c>
      <c r="H2727" t="s">
        <v>20</v>
      </c>
      <c r="I2727">
        <v>10</v>
      </c>
      <c r="J2727">
        <v>4</v>
      </c>
    </row>
    <row r="2728" spans="1:10">
      <c r="A2728" s="112" t="str">
        <f>COL_SIZES[[#This Row],[datatype]]&amp;"_"&amp;COL_SIZES[[#This Row],[column_prec]]&amp;"_"&amp;COL_SIZES[[#This Row],[col_len]]</f>
        <v>varchar_0_255</v>
      </c>
      <c r="B27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28" s="113">
        <f>VLOOKUP(A2728,DBMS_TYPE_SIZES[],2,FALSE)</f>
        <v>255</v>
      </c>
      <c r="D2728" s="113">
        <f>VLOOKUP(A2728,DBMS_TYPE_SIZES[],3,FALSE)</f>
        <v>255</v>
      </c>
      <c r="E2728" s="114">
        <f>VLOOKUP(A2728,DBMS_TYPE_SIZES[],4,FALSE)</f>
        <v>257</v>
      </c>
      <c r="F2728" t="s">
        <v>237</v>
      </c>
      <c r="G2728" t="s">
        <v>805</v>
      </c>
      <c r="H2728" t="s">
        <v>92</v>
      </c>
      <c r="I2728">
        <v>0</v>
      </c>
      <c r="J2728">
        <v>255</v>
      </c>
    </row>
    <row r="2729" spans="1:10">
      <c r="A2729" s="112" t="str">
        <f>COL_SIZES[[#This Row],[datatype]]&amp;"_"&amp;COL_SIZES[[#This Row],[column_prec]]&amp;"_"&amp;COL_SIZES[[#This Row],[col_len]]</f>
        <v>varchar_0_255</v>
      </c>
      <c r="B272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29" s="113">
        <f>VLOOKUP(A2729,DBMS_TYPE_SIZES[],2,FALSE)</f>
        <v>255</v>
      </c>
      <c r="D2729" s="113">
        <f>VLOOKUP(A2729,DBMS_TYPE_SIZES[],3,FALSE)</f>
        <v>255</v>
      </c>
      <c r="E2729" s="114">
        <f>VLOOKUP(A2729,DBMS_TYPE_SIZES[],4,FALSE)</f>
        <v>257</v>
      </c>
      <c r="F2729" t="s">
        <v>237</v>
      </c>
      <c r="G2729" t="s">
        <v>806</v>
      </c>
      <c r="H2729" t="s">
        <v>92</v>
      </c>
      <c r="I2729">
        <v>0</v>
      </c>
      <c r="J2729">
        <v>255</v>
      </c>
    </row>
    <row r="2730" spans="1:10">
      <c r="A2730" s="112" t="str">
        <f>COL_SIZES[[#This Row],[datatype]]&amp;"_"&amp;COL_SIZES[[#This Row],[column_prec]]&amp;"_"&amp;COL_SIZES[[#This Row],[col_len]]</f>
        <v>int_10_4</v>
      </c>
      <c r="B27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0" s="113">
        <f>VLOOKUP(A2730,DBMS_TYPE_SIZES[],2,FALSE)</f>
        <v>9</v>
      </c>
      <c r="D2730" s="113">
        <f>VLOOKUP(A2730,DBMS_TYPE_SIZES[],3,FALSE)</f>
        <v>4</v>
      </c>
      <c r="E2730" s="114">
        <f>VLOOKUP(A2730,DBMS_TYPE_SIZES[],4,FALSE)</f>
        <v>9</v>
      </c>
      <c r="F2730" t="s">
        <v>237</v>
      </c>
      <c r="G2730" t="s">
        <v>807</v>
      </c>
      <c r="H2730" t="s">
        <v>20</v>
      </c>
      <c r="I2730">
        <v>10</v>
      </c>
      <c r="J2730">
        <v>4</v>
      </c>
    </row>
    <row r="2731" spans="1:10">
      <c r="A2731" s="112" t="str">
        <f>COL_SIZES[[#This Row],[datatype]]&amp;"_"&amp;COL_SIZES[[#This Row],[column_prec]]&amp;"_"&amp;COL_SIZES[[#This Row],[col_len]]</f>
        <v>bigint_19_8</v>
      </c>
      <c r="B27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31" s="113">
        <f>VLOOKUP(A2731,DBMS_TYPE_SIZES[],2,FALSE)</f>
        <v>9</v>
      </c>
      <c r="D2731" s="113">
        <f>VLOOKUP(A2731,DBMS_TYPE_SIZES[],3,FALSE)</f>
        <v>8</v>
      </c>
      <c r="E2731" s="114">
        <f>VLOOKUP(A2731,DBMS_TYPE_SIZES[],4,FALSE)</f>
        <v>9</v>
      </c>
      <c r="F2731" t="s">
        <v>237</v>
      </c>
      <c r="G2731" t="s">
        <v>122</v>
      </c>
      <c r="H2731" t="s">
        <v>19</v>
      </c>
      <c r="I2731">
        <v>19</v>
      </c>
      <c r="J2731">
        <v>8</v>
      </c>
    </row>
    <row r="2732" spans="1:10">
      <c r="A2732" s="112" t="str">
        <f>COL_SIZES[[#This Row],[datatype]]&amp;"_"&amp;COL_SIZES[[#This Row],[column_prec]]&amp;"_"&amp;COL_SIZES[[#This Row],[col_len]]</f>
        <v>int_10_4</v>
      </c>
      <c r="B27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2" s="113">
        <f>VLOOKUP(A2732,DBMS_TYPE_SIZES[],2,FALSE)</f>
        <v>9</v>
      </c>
      <c r="D2732" s="113">
        <f>VLOOKUP(A2732,DBMS_TYPE_SIZES[],3,FALSE)</f>
        <v>4</v>
      </c>
      <c r="E2732" s="114">
        <f>VLOOKUP(A2732,DBMS_TYPE_SIZES[],4,FALSE)</f>
        <v>9</v>
      </c>
      <c r="F2732" t="s">
        <v>237</v>
      </c>
      <c r="G2732" t="s">
        <v>123</v>
      </c>
      <c r="H2732" t="s">
        <v>20</v>
      </c>
      <c r="I2732">
        <v>10</v>
      </c>
      <c r="J2732">
        <v>4</v>
      </c>
    </row>
    <row r="2733" spans="1:10">
      <c r="A2733" s="112" t="str">
        <f>COL_SIZES[[#This Row],[datatype]]&amp;"_"&amp;COL_SIZES[[#This Row],[column_prec]]&amp;"_"&amp;COL_SIZES[[#This Row],[col_len]]</f>
        <v>int_10_4</v>
      </c>
      <c r="B27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3" s="113">
        <f>VLOOKUP(A2733,DBMS_TYPE_SIZES[],2,FALSE)</f>
        <v>9</v>
      </c>
      <c r="D2733" s="113">
        <f>VLOOKUP(A2733,DBMS_TYPE_SIZES[],3,FALSE)</f>
        <v>4</v>
      </c>
      <c r="E2733" s="114">
        <f>VLOOKUP(A2733,DBMS_TYPE_SIZES[],4,FALSE)</f>
        <v>9</v>
      </c>
      <c r="F2733" t="s">
        <v>237</v>
      </c>
      <c r="G2733" t="s">
        <v>808</v>
      </c>
      <c r="H2733" t="s">
        <v>20</v>
      </c>
      <c r="I2733">
        <v>10</v>
      </c>
      <c r="J2733">
        <v>4</v>
      </c>
    </row>
    <row r="2734" spans="1:10">
      <c r="A2734" s="112" t="str">
        <f>COL_SIZES[[#This Row],[datatype]]&amp;"_"&amp;COL_SIZES[[#This Row],[column_prec]]&amp;"_"&amp;COL_SIZES[[#This Row],[col_len]]</f>
        <v>datetime_23_8</v>
      </c>
      <c r="B273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34" s="113">
        <f>VLOOKUP(A2734,DBMS_TYPE_SIZES[],2,FALSE)</f>
        <v>7</v>
      </c>
      <c r="D2734" s="113">
        <f>VLOOKUP(A2734,DBMS_TYPE_SIZES[],3,FALSE)</f>
        <v>8</v>
      </c>
      <c r="E2734" s="114">
        <f>VLOOKUP(A2734,DBMS_TYPE_SIZES[],4,FALSE)</f>
        <v>10</v>
      </c>
      <c r="F2734" t="s">
        <v>237</v>
      </c>
      <c r="G2734" t="s">
        <v>809</v>
      </c>
      <c r="H2734" t="s">
        <v>22</v>
      </c>
      <c r="I2734">
        <v>23</v>
      </c>
      <c r="J2734">
        <v>8</v>
      </c>
    </row>
    <row r="2735" spans="1:10">
      <c r="A2735" s="112" t="str">
        <f>COL_SIZES[[#This Row],[datatype]]&amp;"_"&amp;COL_SIZES[[#This Row],[column_prec]]&amp;"_"&amp;COL_SIZES[[#This Row],[col_len]]</f>
        <v>bigint_19_8</v>
      </c>
      <c r="B273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35" s="113">
        <f>VLOOKUP(A2735,DBMS_TYPE_SIZES[],2,FALSE)</f>
        <v>9</v>
      </c>
      <c r="D2735" s="113">
        <f>VLOOKUP(A2735,DBMS_TYPE_SIZES[],3,FALSE)</f>
        <v>8</v>
      </c>
      <c r="E2735" s="114">
        <f>VLOOKUP(A2735,DBMS_TYPE_SIZES[],4,FALSE)</f>
        <v>9</v>
      </c>
      <c r="F2735" t="s">
        <v>237</v>
      </c>
      <c r="G2735" t="s">
        <v>124</v>
      </c>
      <c r="H2735" t="s">
        <v>19</v>
      </c>
      <c r="I2735">
        <v>19</v>
      </c>
      <c r="J2735">
        <v>8</v>
      </c>
    </row>
    <row r="2736" spans="1:10">
      <c r="A2736" s="112" t="str">
        <f>COL_SIZES[[#This Row],[datatype]]&amp;"_"&amp;COL_SIZES[[#This Row],[column_prec]]&amp;"_"&amp;COL_SIZES[[#This Row],[col_len]]</f>
        <v>numeric_16_9</v>
      </c>
      <c r="B273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736" s="113">
        <f>VLOOKUP(A2736,DBMS_TYPE_SIZES[],2,FALSE)</f>
        <v>9</v>
      </c>
      <c r="D2736" s="113">
        <f>VLOOKUP(A2736,DBMS_TYPE_SIZES[],3,FALSE)</f>
        <v>9</v>
      </c>
      <c r="E2736" s="114">
        <f>VLOOKUP(A2736,DBMS_TYPE_SIZES[],4,FALSE)</f>
        <v>9</v>
      </c>
      <c r="F2736" t="s">
        <v>237</v>
      </c>
      <c r="G2736" t="s">
        <v>102</v>
      </c>
      <c r="H2736" t="s">
        <v>67</v>
      </c>
      <c r="I2736">
        <v>16</v>
      </c>
      <c r="J2736">
        <v>9</v>
      </c>
    </row>
    <row r="2737" spans="1:10">
      <c r="A2737" s="112" t="str">
        <f>COL_SIZES[[#This Row],[datatype]]&amp;"_"&amp;COL_SIZES[[#This Row],[column_prec]]&amp;"_"&amp;COL_SIZES[[#This Row],[col_len]]</f>
        <v>int_10_4</v>
      </c>
      <c r="B27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7" s="113">
        <f>VLOOKUP(A2737,DBMS_TYPE_SIZES[],2,FALSE)</f>
        <v>9</v>
      </c>
      <c r="D2737" s="113">
        <f>VLOOKUP(A2737,DBMS_TYPE_SIZES[],3,FALSE)</f>
        <v>4</v>
      </c>
      <c r="E2737" s="114">
        <f>VLOOKUP(A2737,DBMS_TYPE_SIZES[],4,FALSE)</f>
        <v>9</v>
      </c>
      <c r="F2737" t="s">
        <v>237</v>
      </c>
      <c r="G2737" t="s">
        <v>238</v>
      </c>
      <c r="H2737" t="s">
        <v>20</v>
      </c>
      <c r="I2737">
        <v>10</v>
      </c>
      <c r="J2737">
        <v>4</v>
      </c>
    </row>
    <row r="2738" spans="1:10">
      <c r="A2738" s="112" t="str">
        <f>COL_SIZES[[#This Row],[datatype]]&amp;"_"&amp;COL_SIZES[[#This Row],[column_prec]]&amp;"_"&amp;COL_SIZES[[#This Row],[col_len]]</f>
        <v>int_10_4</v>
      </c>
      <c r="B27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8" s="113">
        <f>VLOOKUP(A2738,DBMS_TYPE_SIZES[],2,FALSE)</f>
        <v>9</v>
      </c>
      <c r="D2738" s="113">
        <f>VLOOKUP(A2738,DBMS_TYPE_SIZES[],3,FALSE)</f>
        <v>4</v>
      </c>
      <c r="E2738" s="114">
        <f>VLOOKUP(A2738,DBMS_TYPE_SIZES[],4,FALSE)</f>
        <v>9</v>
      </c>
      <c r="F2738" t="s">
        <v>237</v>
      </c>
      <c r="G2738" t="s">
        <v>995</v>
      </c>
      <c r="H2738" t="s">
        <v>20</v>
      </c>
      <c r="I2738">
        <v>10</v>
      </c>
      <c r="J2738">
        <v>4</v>
      </c>
    </row>
    <row r="2739" spans="1:10">
      <c r="A2739" s="112" t="str">
        <f>COL_SIZES[[#This Row],[datatype]]&amp;"_"&amp;COL_SIZES[[#This Row],[column_prec]]&amp;"_"&amp;COL_SIZES[[#This Row],[col_len]]</f>
        <v>int_10_4</v>
      </c>
      <c r="B27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39" s="113">
        <f>VLOOKUP(A2739,DBMS_TYPE_SIZES[],2,FALSE)</f>
        <v>9</v>
      </c>
      <c r="D2739" s="113">
        <f>VLOOKUP(A2739,DBMS_TYPE_SIZES[],3,FALSE)</f>
        <v>4</v>
      </c>
      <c r="E2739" s="114">
        <f>VLOOKUP(A2739,DBMS_TYPE_SIZES[],4,FALSE)</f>
        <v>9</v>
      </c>
      <c r="F2739" t="s">
        <v>237</v>
      </c>
      <c r="G2739" t="s">
        <v>72</v>
      </c>
      <c r="H2739" t="s">
        <v>20</v>
      </c>
      <c r="I2739">
        <v>10</v>
      </c>
      <c r="J2739">
        <v>4</v>
      </c>
    </row>
    <row r="2740" spans="1:10">
      <c r="A2740" s="112" t="str">
        <f>COL_SIZES[[#This Row],[datatype]]&amp;"_"&amp;COL_SIZES[[#This Row],[column_prec]]&amp;"_"&amp;COL_SIZES[[#This Row],[col_len]]</f>
        <v>int_10_4</v>
      </c>
      <c r="B27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0" s="113">
        <f>VLOOKUP(A2740,DBMS_TYPE_SIZES[],2,FALSE)</f>
        <v>9</v>
      </c>
      <c r="D2740" s="113">
        <f>VLOOKUP(A2740,DBMS_TYPE_SIZES[],3,FALSE)</f>
        <v>4</v>
      </c>
      <c r="E2740" s="114">
        <f>VLOOKUP(A2740,DBMS_TYPE_SIZES[],4,FALSE)</f>
        <v>9</v>
      </c>
      <c r="F2740" t="s">
        <v>237</v>
      </c>
      <c r="G2740" t="s">
        <v>217</v>
      </c>
      <c r="H2740" t="s">
        <v>20</v>
      </c>
      <c r="I2740">
        <v>10</v>
      </c>
      <c r="J2740">
        <v>4</v>
      </c>
    </row>
    <row r="2741" spans="1:10">
      <c r="A2741" s="112" t="str">
        <f>COL_SIZES[[#This Row],[datatype]]&amp;"_"&amp;COL_SIZES[[#This Row],[column_prec]]&amp;"_"&amp;COL_SIZES[[#This Row],[col_len]]</f>
        <v>int_10_4</v>
      </c>
      <c r="B27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1" s="113">
        <f>VLOOKUP(A2741,DBMS_TYPE_SIZES[],2,FALSE)</f>
        <v>9</v>
      </c>
      <c r="D2741" s="113">
        <f>VLOOKUP(A2741,DBMS_TYPE_SIZES[],3,FALSE)</f>
        <v>4</v>
      </c>
      <c r="E2741" s="114">
        <f>VLOOKUP(A2741,DBMS_TYPE_SIZES[],4,FALSE)</f>
        <v>9</v>
      </c>
      <c r="F2741" t="s">
        <v>237</v>
      </c>
      <c r="G2741" t="s">
        <v>164</v>
      </c>
      <c r="H2741" t="s">
        <v>20</v>
      </c>
      <c r="I2741">
        <v>10</v>
      </c>
      <c r="J2741">
        <v>4</v>
      </c>
    </row>
    <row r="2742" spans="1:10">
      <c r="A2742" s="112" t="str">
        <f>COL_SIZES[[#This Row],[datatype]]&amp;"_"&amp;COL_SIZES[[#This Row],[column_prec]]&amp;"_"&amp;COL_SIZES[[#This Row],[col_len]]</f>
        <v>varchar_0_255</v>
      </c>
      <c r="B274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42" s="113">
        <f>VLOOKUP(A2742,DBMS_TYPE_SIZES[],2,FALSE)</f>
        <v>255</v>
      </c>
      <c r="D2742" s="113">
        <f>VLOOKUP(A2742,DBMS_TYPE_SIZES[],3,FALSE)</f>
        <v>255</v>
      </c>
      <c r="E2742" s="114">
        <f>VLOOKUP(A2742,DBMS_TYPE_SIZES[],4,FALSE)</f>
        <v>257</v>
      </c>
      <c r="F2742" t="s">
        <v>239</v>
      </c>
      <c r="G2742" t="s">
        <v>240</v>
      </c>
      <c r="H2742" t="s">
        <v>92</v>
      </c>
      <c r="I2742">
        <v>0</v>
      </c>
      <c r="J2742">
        <v>255</v>
      </c>
    </row>
    <row r="2743" spans="1:10">
      <c r="A2743" s="112" t="str">
        <f>COL_SIZES[[#This Row],[datatype]]&amp;"_"&amp;COL_SIZES[[#This Row],[column_prec]]&amp;"_"&amp;COL_SIZES[[#This Row],[col_len]]</f>
        <v>int_10_4</v>
      </c>
      <c r="B27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3" s="113">
        <f>VLOOKUP(A2743,DBMS_TYPE_SIZES[],2,FALSE)</f>
        <v>9</v>
      </c>
      <c r="D2743" s="113">
        <f>VLOOKUP(A2743,DBMS_TYPE_SIZES[],3,FALSE)</f>
        <v>4</v>
      </c>
      <c r="E2743" s="114">
        <f>VLOOKUP(A2743,DBMS_TYPE_SIZES[],4,FALSE)</f>
        <v>9</v>
      </c>
      <c r="F2743" t="s">
        <v>239</v>
      </c>
      <c r="G2743" t="s">
        <v>241</v>
      </c>
      <c r="H2743" t="s">
        <v>20</v>
      </c>
      <c r="I2743">
        <v>10</v>
      </c>
      <c r="J2743">
        <v>4</v>
      </c>
    </row>
    <row r="2744" spans="1:10">
      <c r="A2744" s="112" t="str">
        <f>COL_SIZES[[#This Row],[datatype]]&amp;"_"&amp;COL_SIZES[[#This Row],[column_prec]]&amp;"_"&amp;COL_SIZES[[#This Row],[col_len]]</f>
        <v>int_10_4</v>
      </c>
      <c r="B27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4" s="113">
        <f>VLOOKUP(A2744,DBMS_TYPE_SIZES[],2,FALSE)</f>
        <v>9</v>
      </c>
      <c r="D2744" s="113">
        <f>VLOOKUP(A2744,DBMS_TYPE_SIZES[],3,FALSE)</f>
        <v>4</v>
      </c>
      <c r="E2744" s="114">
        <f>VLOOKUP(A2744,DBMS_TYPE_SIZES[],4,FALSE)</f>
        <v>9</v>
      </c>
      <c r="F2744" t="s">
        <v>239</v>
      </c>
      <c r="G2744" t="s">
        <v>156</v>
      </c>
      <c r="H2744" t="s">
        <v>20</v>
      </c>
      <c r="I2744">
        <v>10</v>
      </c>
      <c r="J2744">
        <v>4</v>
      </c>
    </row>
    <row r="2745" spans="1:10">
      <c r="A2745" s="112" t="str">
        <f>COL_SIZES[[#This Row],[datatype]]&amp;"_"&amp;COL_SIZES[[#This Row],[column_prec]]&amp;"_"&amp;COL_SIZES[[#This Row],[col_len]]</f>
        <v>datetime_23_8</v>
      </c>
      <c r="B27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45" s="113">
        <f>VLOOKUP(A2745,DBMS_TYPE_SIZES[],2,FALSE)</f>
        <v>7</v>
      </c>
      <c r="D2745" s="113">
        <f>VLOOKUP(A2745,DBMS_TYPE_SIZES[],3,FALSE)</f>
        <v>8</v>
      </c>
      <c r="E2745" s="114">
        <f>VLOOKUP(A2745,DBMS_TYPE_SIZES[],4,FALSE)</f>
        <v>10</v>
      </c>
      <c r="F2745" t="s">
        <v>239</v>
      </c>
      <c r="G2745" t="s">
        <v>679</v>
      </c>
      <c r="H2745" t="s">
        <v>22</v>
      </c>
      <c r="I2745">
        <v>23</v>
      </c>
      <c r="J2745">
        <v>8</v>
      </c>
    </row>
    <row r="2746" spans="1:10">
      <c r="A2746" s="112" t="str">
        <f>COL_SIZES[[#This Row],[datatype]]&amp;"_"&amp;COL_SIZES[[#This Row],[column_prec]]&amp;"_"&amp;COL_SIZES[[#This Row],[col_len]]</f>
        <v>int_10_4</v>
      </c>
      <c r="B27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6" s="113">
        <f>VLOOKUP(A2746,DBMS_TYPE_SIZES[],2,FALSE)</f>
        <v>9</v>
      </c>
      <c r="D2746" s="113">
        <f>VLOOKUP(A2746,DBMS_TYPE_SIZES[],3,FALSE)</f>
        <v>4</v>
      </c>
      <c r="E2746" s="114">
        <f>VLOOKUP(A2746,DBMS_TYPE_SIZES[],4,FALSE)</f>
        <v>9</v>
      </c>
      <c r="F2746" t="s">
        <v>239</v>
      </c>
      <c r="G2746" t="s">
        <v>802</v>
      </c>
      <c r="H2746" t="s">
        <v>20</v>
      </c>
      <c r="I2746">
        <v>10</v>
      </c>
      <c r="J2746">
        <v>4</v>
      </c>
    </row>
    <row r="2747" spans="1:10">
      <c r="A2747" s="112" t="str">
        <f>COL_SIZES[[#This Row],[datatype]]&amp;"_"&amp;COL_SIZES[[#This Row],[column_prec]]&amp;"_"&amp;COL_SIZES[[#This Row],[col_len]]</f>
        <v>int_10_4</v>
      </c>
      <c r="B27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7" s="113">
        <f>VLOOKUP(A2747,DBMS_TYPE_SIZES[],2,FALSE)</f>
        <v>9</v>
      </c>
      <c r="D2747" s="113">
        <f>VLOOKUP(A2747,DBMS_TYPE_SIZES[],3,FALSE)</f>
        <v>4</v>
      </c>
      <c r="E2747" s="114">
        <f>VLOOKUP(A2747,DBMS_TYPE_SIZES[],4,FALSE)</f>
        <v>9</v>
      </c>
      <c r="F2747" t="s">
        <v>239</v>
      </c>
      <c r="G2747" t="s">
        <v>154</v>
      </c>
      <c r="H2747" t="s">
        <v>20</v>
      </c>
      <c r="I2747">
        <v>10</v>
      </c>
      <c r="J2747">
        <v>4</v>
      </c>
    </row>
    <row r="2748" spans="1:10">
      <c r="A2748" s="112" t="str">
        <f>COL_SIZES[[#This Row],[datatype]]&amp;"_"&amp;COL_SIZES[[#This Row],[column_prec]]&amp;"_"&amp;COL_SIZES[[#This Row],[col_len]]</f>
        <v>int_10_4</v>
      </c>
      <c r="B27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48" s="113">
        <f>VLOOKUP(A2748,DBMS_TYPE_SIZES[],2,FALSE)</f>
        <v>9</v>
      </c>
      <c r="D2748" s="113">
        <f>VLOOKUP(A2748,DBMS_TYPE_SIZES[],3,FALSE)</f>
        <v>4</v>
      </c>
      <c r="E2748" s="114">
        <f>VLOOKUP(A2748,DBMS_TYPE_SIZES[],4,FALSE)</f>
        <v>9</v>
      </c>
      <c r="F2748" t="s">
        <v>239</v>
      </c>
      <c r="G2748" t="s">
        <v>89</v>
      </c>
      <c r="H2748" t="s">
        <v>20</v>
      </c>
      <c r="I2748">
        <v>10</v>
      </c>
      <c r="J2748">
        <v>4</v>
      </c>
    </row>
    <row r="2749" spans="1:10">
      <c r="A2749" s="112" t="str">
        <f>COL_SIZES[[#This Row],[datatype]]&amp;"_"&amp;COL_SIZES[[#This Row],[column_prec]]&amp;"_"&amp;COL_SIZES[[#This Row],[col_len]]</f>
        <v>datetime_23_8</v>
      </c>
      <c r="B274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49" s="113">
        <f>VLOOKUP(A2749,DBMS_TYPE_SIZES[],2,FALSE)</f>
        <v>7</v>
      </c>
      <c r="D2749" s="113">
        <f>VLOOKUP(A2749,DBMS_TYPE_SIZES[],3,FALSE)</f>
        <v>8</v>
      </c>
      <c r="E2749" s="114">
        <f>VLOOKUP(A2749,DBMS_TYPE_SIZES[],4,FALSE)</f>
        <v>10</v>
      </c>
      <c r="F2749" t="s">
        <v>239</v>
      </c>
      <c r="G2749" t="s">
        <v>928</v>
      </c>
      <c r="H2749" t="s">
        <v>22</v>
      </c>
      <c r="I2749">
        <v>23</v>
      </c>
      <c r="J2749">
        <v>8</v>
      </c>
    </row>
    <row r="2750" spans="1:10">
      <c r="A2750" s="112" t="str">
        <f>COL_SIZES[[#This Row],[datatype]]&amp;"_"&amp;COL_SIZES[[#This Row],[column_prec]]&amp;"_"&amp;COL_SIZES[[#This Row],[col_len]]</f>
        <v>int_10_4</v>
      </c>
      <c r="B27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0" s="113">
        <f>VLOOKUP(A2750,DBMS_TYPE_SIZES[],2,FALSE)</f>
        <v>9</v>
      </c>
      <c r="D2750" s="113">
        <f>VLOOKUP(A2750,DBMS_TYPE_SIZES[],3,FALSE)</f>
        <v>4</v>
      </c>
      <c r="E2750" s="114">
        <f>VLOOKUP(A2750,DBMS_TYPE_SIZES[],4,FALSE)</f>
        <v>9</v>
      </c>
      <c r="F2750" t="s">
        <v>239</v>
      </c>
      <c r="G2750" t="s">
        <v>929</v>
      </c>
      <c r="H2750" t="s">
        <v>20</v>
      </c>
      <c r="I2750">
        <v>10</v>
      </c>
      <c r="J2750">
        <v>4</v>
      </c>
    </row>
    <row r="2751" spans="1:10">
      <c r="A2751" s="112" t="str">
        <f>COL_SIZES[[#This Row],[datatype]]&amp;"_"&amp;COL_SIZES[[#This Row],[column_prec]]&amp;"_"&amp;COL_SIZES[[#This Row],[col_len]]</f>
        <v>int_10_4</v>
      </c>
      <c r="B27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1" s="113">
        <f>VLOOKUP(A2751,DBMS_TYPE_SIZES[],2,FALSE)</f>
        <v>9</v>
      </c>
      <c r="D2751" s="113">
        <f>VLOOKUP(A2751,DBMS_TYPE_SIZES[],3,FALSE)</f>
        <v>4</v>
      </c>
      <c r="E2751" s="114">
        <f>VLOOKUP(A2751,DBMS_TYPE_SIZES[],4,FALSE)</f>
        <v>9</v>
      </c>
      <c r="F2751" t="s">
        <v>239</v>
      </c>
      <c r="G2751" t="s">
        <v>224</v>
      </c>
      <c r="H2751" t="s">
        <v>20</v>
      </c>
      <c r="I2751">
        <v>10</v>
      </c>
      <c r="J2751">
        <v>4</v>
      </c>
    </row>
    <row r="2752" spans="1:10">
      <c r="A2752" s="112" t="str">
        <f>COL_SIZES[[#This Row],[datatype]]&amp;"_"&amp;COL_SIZES[[#This Row],[column_prec]]&amp;"_"&amp;COL_SIZES[[#This Row],[col_len]]</f>
        <v>int_10_4</v>
      </c>
      <c r="B27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2" s="113">
        <f>VLOOKUP(A2752,DBMS_TYPE_SIZES[],2,FALSE)</f>
        <v>9</v>
      </c>
      <c r="D2752" s="113">
        <f>VLOOKUP(A2752,DBMS_TYPE_SIZES[],3,FALSE)</f>
        <v>4</v>
      </c>
      <c r="E2752" s="114">
        <f>VLOOKUP(A2752,DBMS_TYPE_SIZES[],4,FALSE)</f>
        <v>9</v>
      </c>
      <c r="F2752" t="s">
        <v>239</v>
      </c>
      <c r="G2752" t="s">
        <v>803</v>
      </c>
      <c r="H2752" t="s">
        <v>20</v>
      </c>
      <c r="I2752">
        <v>10</v>
      </c>
      <c r="J2752">
        <v>4</v>
      </c>
    </row>
    <row r="2753" spans="1:10">
      <c r="A2753" s="112" t="str">
        <f>COL_SIZES[[#This Row],[datatype]]&amp;"_"&amp;COL_SIZES[[#This Row],[column_prec]]&amp;"_"&amp;COL_SIZES[[#This Row],[col_len]]</f>
        <v>int_10_4</v>
      </c>
      <c r="B27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3" s="113">
        <f>VLOOKUP(A2753,DBMS_TYPE_SIZES[],2,FALSE)</f>
        <v>9</v>
      </c>
      <c r="D2753" s="113">
        <f>VLOOKUP(A2753,DBMS_TYPE_SIZES[],3,FALSE)</f>
        <v>4</v>
      </c>
      <c r="E2753" s="114">
        <f>VLOOKUP(A2753,DBMS_TYPE_SIZES[],4,FALSE)</f>
        <v>9</v>
      </c>
      <c r="F2753" t="s">
        <v>239</v>
      </c>
      <c r="G2753" t="s">
        <v>804</v>
      </c>
      <c r="H2753" t="s">
        <v>20</v>
      </c>
      <c r="I2753">
        <v>10</v>
      </c>
      <c r="J2753">
        <v>4</v>
      </c>
    </row>
    <row r="2754" spans="1:10">
      <c r="A2754" s="112" t="str">
        <f>COL_SIZES[[#This Row],[datatype]]&amp;"_"&amp;COL_SIZES[[#This Row],[column_prec]]&amp;"_"&amp;COL_SIZES[[#This Row],[col_len]]</f>
        <v>int_10_4</v>
      </c>
      <c r="B27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4" s="113">
        <f>VLOOKUP(A2754,DBMS_TYPE_SIZES[],2,FALSE)</f>
        <v>9</v>
      </c>
      <c r="D2754" s="113">
        <f>VLOOKUP(A2754,DBMS_TYPE_SIZES[],3,FALSE)</f>
        <v>4</v>
      </c>
      <c r="E2754" s="114">
        <f>VLOOKUP(A2754,DBMS_TYPE_SIZES[],4,FALSE)</f>
        <v>9</v>
      </c>
      <c r="F2754" t="s">
        <v>239</v>
      </c>
      <c r="G2754" t="s">
        <v>152</v>
      </c>
      <c r="H2754" t="s">
        <v>20</v>
      </c>
      <c r="I2754">
        <v>10</v>
      </c>
      <c r="J2754">
        <v>4</v>
      </c>
    </row>
    <row r="2755" spans="1:10">
      <c r="A2755" s="112" t="str">
        <f>COL_SIZES[[#This Row],[datatype]]&amp;"_"&amp;COL_SIZES[[#This Row],[column_prec]]&amp;"_"&amp;COL_SIZES[[#This Row],[col_len]]</f>
        <v>varchar_0_255</v>
      </c>
      <c r="B275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55" s="113">
        <f>VLOOKUP(A2755,DBMS_TYPE_SIZES[],2,FALSE)</f>
        <v>255</v>
      </c>
      <c r="D2755" s="113">
        <f>VLOOKUP(A2755,DBMS_TYPE_SIZES[],3,FALSE)</f>
        <v>255</v>
      </c>
      <c r="E2755" s="114">
        <f>VLOOKUP(A2755,DBMS_TYPE_SIZES[],4,FALSE)</f>
        <v>257</v>
      </c>
      <c r="F2755" t="s">
        <v>239</v>
      </c>
      <c r="G2755" t="s">
        <v>805</v>
      </c>
      <c r="H2755" t="s">
        <v>92</v>
      </c>
      <c r="I2755">
        <v>0</v>
      </c>
      <c r="J2755">
        <v>255</v>
      </c>
    </row>
    <row r="2756" spans="1:10">
      <c r="A2756" s="112" t="str">
        <f>COL_SIZES[[#This Row],[datatype]]&amp;"_"&amp;COL_SIZES[[#This Row],[column_prec]]&amp;"_"&amp;COL_SIZES[[#This Row],[col_len]]</f>
        <v>varchar_0_255</v>
      </c>
      <c r="B275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56" s="113">
        <f>VLOOKUP(A2756,DBMS_TYPE_SIZES[],2,FALSE)</f>
        <v>255</v>
      </c>
      <c r="D2756" s="113">
        <f>VLOOKUP(A2756,DBMS_TYPE_SIZES[],3,FALSE)</f>
        <v>255</v>
      </c>
      <c r="E2756" s="114">
        <f>VLOOKUP(A2756,DBMS_TYPE_SIZES[],4,FALSE)</f>
        <v>257</v>
      </c>
      <c r="F2756" t="s">
        <v>239</v>
      </c>
      <c r="G2756" t="s">
        <v>806</v>
      </c>
      <c r="H2756" t="s">
        <v>92</v>
      </c>
      <c r="I2756">
        <v>0</v>
      </c>
      <c r="J2756">
        <v>255</v>
      </c>
    </row>
    <row r="2757" spans="1:10">
      <c r="A2757" s="112" t="str">
        <f>COL_SIZES[[#This Row],[datatype]]&amp;"_"&amp;COL_SIZES[[#This Row],[column_prec]]&amp;"_"&amp;COL_SIZES[[#This Row],[col_len]]</f>
        <v>int_10_4</v>
      </c>
      <c r="B27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7" s="113">
        <f>VLOOKUP(A2757,DBMS_TYPE_SIZES[],2,FALSE)</f>
        <v>9</v>
      </c>
      <c r="D2757" s="113">
        <f>VLOOKUP(A2757,DBMS_TYPE_SIZES[],3,FALSE)</f>
        <v>4</v>
      </c>
      <c r="E2757" s="114">
        <f>VLOOKUP(A2757,DBMS_TYPE_SIZES[],4,FALSE)</f>
        <v>9</v>
      </c>
      <c r="F2757" t="s">
        <v>239</v>
      </c>
      <c r="G2757" t="s">
        <v>807</v>
      </c>
      <c r="H2757" t="s">
        <v>20</v>
      </c>
      <c r="I2757">
        <v>10</v>
      </c>
      <c r="J2757">
        <v>4</v>
      </c>
    </row>
    <row r="2758" spans="1:10">
      <c r="A2758" s="112" t="str">
        <f>COL_SIZES[[#This Row],[datatype]]&amp;"_"&amp;COL_SIZES[[#This Row],[column_prec]]&amp;"_"&amp;COL_SIZES[[#This Row],[col_len]]</f>
        <v>bigint_19_8</v>
      </c>
      <c r="B27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58" s="113">
        <f>VLOOKUP(A2758,DBMS_TYPE_SIZES[],2,FALSE)</f>
        <v>9</v>
      </c>
      <c r="D2758" s="113">
        <f>VLOOKUP(A2758,DBMS_TYPE_SIZES[],3,FALSE)</f>
        <v>8</v>
      </c>
      <c r="E2758" s="114">
        <f>VLOOKUP(A2758,DBMS_TYPE_SIZES[],4,FALSE)</f>
        <v>9</v>
      </c>
      <c r="F2758" t="s">
        <v>239</v>
      </c>
      <c r="G2758" t="s">
        <v>122</v>
      </c>
      <c r="H2758" t="s">
        <v>19</v>
      </c>
      <c r="I2758">
        <v>19</v>
      </c>
      <c r="J2758">
        <v>8</v>
      </c>
    </row>
    <row r="2759" spans="1:10">
      <c r="A2759" s="112" t="str">
        <f>COL_SIZES[[#This Row],[datatype]]&amp;"_"&amp;COL_SIZES[[#This Row],[column_prec]]&amp;"_"&amp;COL_SIZES[[#This Row],[col_len]]</f>
        <v>int_10_4</v>
      </c>
      <c r="B27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59" s="113">
        <f>VLOOKUP(A2759,DBMS_TYPE_SIZES[],2,FALSE)</f>
        <v>9</v>
      </c>
      <c r="D2759" s="113">
        <f>VLOOKUP(A2759,DBMS_TYPE_SIZES[],3,FALSE)</f>
        <v>4</v>
      </c>
      <c r="E2759" s="114">
        <f>VLOOKUP(A2759,DBMS_TYPE_SIZES[],4,FALSE)</f>
        <v>9</v>
      </c>
      <c r="F2759" t="s">
        <v>239</v>
      </c>
      <c r="G2759" t="s">
        <v>123</v>
      </c>
      <c r="H2759" t="s">
        <v>20</v>
      </c>
      <c r="I2759">
        <v>10</v>
      </c>
      <c r="J2759">
        <v>4</v>
      </c>
    </row>
    <row r="2760" spans="1:10">
      <c r="A2760" s="112" t="str">
        <f>COL_SIZES[[#This Row],[datatype]]&amp;"_"&amp;COL_SIZES[[#This Row],[column_prec]]&amp;"_"&amp;COL_SIZES[[#This Row],[col_len]]</f>
        <v>int_10_4</v>
      </c>
      <c r="B27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0" s="113">
        <f>VLOOKUP(A2760,DBMS_TYPE_SIZES[],2,FALSE)</f>
        <v>9</v>
      </c>
      <c r="D2760" s="113">
        <f>VLOOKUP(A2760,DBMS_TYPE_SIZES[],3,FALSE)</f>
        <v>4</v>
      </c>
      <c r="E2760" s="114">
        <f>VLOOKUP(A2760,DBMS_TYPE_SIZES[],4,FALSE)</f>
        <v>9</v>
      </c>
      <c r="F2760" t="s">
        <v>239</v>
      </c>
      <c r="G2760" t="s">
        <v>808</v>
      </c>
      <c r="H2760" t="s">
        <v>20</v>
      </c>
      <c r="I2760">
        <v>10</v>
      </c>
      <c r="J2760">
        <v>4</v>
      </c>
    </row>
    <row r="2761" spans="1:10">
      <c r="A2761" s="112" t="str">
        <f>COL_SIZES[[#This Row],[datatype]]&amp;"_"&amp;COL_SIZES[[#This Row],[column_prec]]&amp;"_"&amp;COL_SIZES[[#This Row],[col_len]]</f>
        <v>datetime_23_8</v>
      </c>
      <c r="B276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61" s="113">
        <f>VLOOKUP(A2761,DBMS_TYPE_SIZES[],2,FALSE)</f>
        <v>7</v>
      </c>
      <c r="D2761" s="113">
        <f>VLOOKUP(A2761,DBMS_TYPE_SIZES[],3,FALSE)</f>
        <v>8</v>
      </c>
      <c r="E2761" s="114">
        <f>VLOOKUP(A2761,DBMS_TYPE_SIZES[],4,FALSE)</f>
        <v>10</v>
      </c>
      <c r="F2761" t="s">
        <v>239</v>
      </c>
      <c r="G2761" t="s">
        <v>809</v>
      </c>
      <c r="H2761" t="s">
        <v>22</v>
      </c>
      <c r="I2761">
        <v>23</v>
      </c>
      <c r="J2761">
        <v>8</v>
      </c>
    </row>
    <row r="2762" spans="1:10">
      <c r="A2762" s="112" t="str">
        <f>COL_SIZES[[#This Row],[datatype]]&amp;"_"&amp;COL_SIZES[[#This Row],[column_prec]]&amp;"_"&amp;COL_SIZES[[#This Row],[col_len]]</f>
        <v>bigint_19_8</v>
      </c>
      <c r="B276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62" s="113">
        <f>VLOOKUP(A2762,DBMS_TYPE_SIZES[],2,FALSE)</f>
        <v>9</v>
      </c>
      <c r="D2762" s="113">
        <f>VLOOKUP(A2762,DBMS_TYPE_SIZES[],3,FALSE)</f>
        <v>8</v>
      </c>
      <c r="E2762" s="114">
        <f>VLOOKUP(A2762,DBMS_TYPE_SIZES[],4,FALSE)</f>
        <v>9</v>
      </c>
      <c r="F2762" t="s">
        <v>239</v>
      </c>
      <c r="G2762" t="s">
        <v>124</v>
      </c>
      <c r="H2762" t="s">
        <v>19</v>
      </c>
      <c r="I2762">
        <v>19</v>
      </c>
      <c r="J2762">
        <v>8</v>
      </c>
    </row>
    <row r="2763" spans="1:10">
      <c r="A2763" s="112" t="str">
        <f>COL_SIZES[[#This Row],[datatype]]&amp;"_"&amp;COL_SIZES[[#This Row],[column_prec]]&amp;"_"&amp;COL_SIZES[[#This Row],[col_len]]</f>
        <v>numeric_16_9</v>
      </c>
      <c r="B276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763" s="113">
        <f>VLOOKUP(A2763,DBMS_TYPE_SIZES[],2,FALSE)</f>
        <v>9</v>
      </c>
      <c r="D2763" s="113">
        <f>VLOOKUP(A2763,DBMS_TYPE_SIZES[],3,FALSE)</f>
        <v>9</v>
      </c>
      <c r="E2763" s="114">
        <f>VLOOKUP(A2763,DBMS_TYPE_SIZES[],4,FALSE)</f>
        <v>9</v>
      </c>
      <c r="F2763" t="s">
        <v>239</v>
      </c>
      <c r="G2763" t="s">
        <v>102</v>
      </c>
      <c r="H2763" t="s">
        <v>67</v>
      </c>
      <c r="I2763">
        <v>16</v>
      </c>
      <c r="J2763">
        <v>9</v>
      </c>
    </row>
    <row r="2764" spans="1:10">
      <c r="A2764" s="112" t="str">
        <f>COL_SIZES[[#This Row],[datatype]]&amp;"_"&amp;COL_SIZES[[#This Row],[column_prec]]&amp;"_"&amp;COL_SIZES[[#This Row],[col_len]]</f>
        <v>varchar_0_255</v>
      </c>
      <c r="B276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64" s="113">
        <f>VLOOKUP(A2764,DBMS_TYPE_SIZES[],2,FALSE)</f>
        <v>255</v>
      </c>
      <c r="D2764" s="113">
        <f>VLOOKUP(A2764,DBMS_TYPE_SIZES[],3,FALSE)</f>
        <v>255</v>
      </c>
      <c r="E2764" s="114">
        <f>VLOOKUP(A2764,DBMS_TYPE_SIZES[],4,FALSE)</f>
        <v>257</v>
      </c>
      <c r="F2764" t="s">
        <v>239</v>
      </c>
      <c r="G2764" t="s">
        <v>931</v>
      </c>
      <c r="H2764" t="s">
        <v>92</v>
      </c>
      <c r="I2764">
        <v>0</v>
      </c>
      <c r="J2764">
        <v>255</v>
      </c>
    </row>
    <row r="2765" spans="1:10">
      <c r="A2765" s="112" t="str">
        <f>COL_SIZES[[#This Row],[datatype]]&amp;"_"&amp;COL_SIZES[[#This Row],[column_prec]]&amp;"_"&amp;COL_SIZES[[#This Row],[col_len]]</f>
        <v>int_10_4</v>
      </c>
      <c r="B27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5" s="113">
        <f>VLOOKUP(A2765,DBMS_TYPE_SIZES[],2,FALSE)</f>
        <v>9</v>
      </c>
      <c r="D2765" s="113">
        <f>VLOOKUP(A2765,DBMS_TYPE_SIZES[],3,FALSE)</f>
        <v>4</v>
      </c>
      <c r="E2765" s="114">
        <f>VLOOKUP(A2765,DBMS_TYPE_SIZES[],4,FALSE)</f>
        <v>9</v>
      </c>
      <c r="F2765" t="s">
        <v>239</v>
      </c>
      <c r="G2765" t="s">
        <v>72</v>
      </c>
      <c r="H2765" t="s">
        <v>20</v>
      </c>
      <c r="I2765">
        <v>10</v>
      </c>
      <c r="J2765">
        <v>4</v>
      </c>
    </row>
    <row r="2766" spans="1:10">
      <c r="A2766" s="112" t="str">
        <f>COL_SIZES[[#This Row],[datatype]]&amp;"_"&amp;COL_SIZES[[#This Row],[column_prec]]&amp;"_"&amp;COL_SIZES[[#This Row],[col_len]]</f>
        <v>int_10_4</v>
      </c>
      <c r="B27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6" s="113">
        <f>VLOOKUP(A2766,DBMS_TYPE_SIZES[],2,FALSE)</f>
        <v>9</v>
      </c>
      <c r="D2766" s="113">
        <f>VLOOKUP(A2766,DBMS_TYPE_SIZES[],3,FALSE)</f>
        <v>4</v>
      </c>
      <c r="E2766" s="114">
        <f>VLOOKUP(A2766,DBMS_TYPE_SIZES[],4,FALSE)</f>
        <v>9</v>
      </c>
      <c r="F2766" t="s">
        <v>239</v>
      </c>
      <c r="G2766" t="s">
        <v>217</v>
      </c>
      <c r="H2766" t="s">
        <v>20</v>
      </c>
      <c r="I2766">
        <v>10</v>
      </c>
      <c r="J2766">
        <v>4</v>
      </c>
    </row>
    <row r="2767" spans="1:10">
      <c r="A2767" s="112" t="str">
        <f>COL_SIZES[[#This Row],[datatype]]&amp;"_"&amp;COL_SIZES[[#This Row],[column_prec]]&amp;"_"&amp;COL_SIZES[[#This Row],[col_len]]</f>
        <v>int_10_4</v>
      </c>
      <c r="B27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7" s="113">
        <f>VLOOKUP(A2767,DBMS_TYPE_SIZES[],2,FALSE)</f>
        <v>9</v>
      </c>
      <c r="D2767" s="113">
        <f>VLOOKUP(A2767,DBMS_TYPE_SIZES[],3,FALSE)</f>
        <v>4</v>
      </c>
      <c r="E2767" s="114">
        <f>VLOOKUP(A2767,DBMS_TYPE_SIZES[],4,FALSE)</f>
        <v>9</v>
      </c>
      <c r="F2767" t="s">
        <v>239</v>
      </c>
      <c r="G2767" t="s">
        <v>164</v>
      </c>
      <c r="H2767" t="s">
        <v>20</v>
      </c>
      <c r="I2767">
        <v>10</v>
      </c>
      <c r="J2767">
        <v>4</v>
      </c>
    </row>
    <row r="2768" spans="1:10">
      <c r="A2768" s="112" t="str">
        <f>COL_SIZES[[#This Row],[datatype]]&amp;"_"&amp;COL_SIZES[[#This Row],[column_prec]]&amp;"_"&amp;COL_SIZES[[#This Row],[col_len]]</f>
        <v>varchar_0_50</v>
      </c>
      <c r="B276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2768" s="113">
        <f>VLOOKUP(A2768,DBMS_TYPE_SIZES[],2,FALSE)</f>
        <v>50</v>
      </c>
      <c r="D2768" s="113">
        <f>VLOOKUP(A2768,DBMS_TYPE_SIZES[],3,FALSE)</f>
        <v>50</v>
      </c>
      <c r="E2768" s="114">
        <f>VLOOKUP(A2768,DBMS_TYPE_SIZES[],4,FALSE)</f>
        <v>52</v>
      </c>
      <c r="F2768" t="s">
        <v>242</v>
      </c>
      <c r="G2768" t="s">
        <v>121</v>
      </c>
      <c r="H2768" t="s">
        <v>92</v>
      </c>
      <c r="I2768">
        <v>0</v>
      </c>
      <c r="J2768">
        <v>50</v>
      </c>
    </row>
    <row r="2769" spans="1:10">
      <c r="A2769" s="112" t="str">
        <f>COL_SIZES[[#This Row],[datatype]]&amp;"_"&amp;COL_SIZES[[#This Row],[column_prec]]&amp;"_"&amp;COL_SIZES[[#This Row],[col_len]]</f>
        <v>int_10_4</v>
      </c>
      <c r="B27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69" s="113">
        <f>VLOOKUP(A2769,DBMS_TYPE_SIZES[],2,FALSE)</f>
        <v>9</v>
      </c>
      <c r="D2769" s="113">
        <f>VLOOKUP(A2769,DBMS_TYPE_SIZES[],3,FALSE)</f>
        <v>4</v>
      </c>
      <c r="E2769" s="114">
        <f>VLOOKUP(A2769,DBMS_TYPE_SIZES[],4,FALSE)</f>
        <v>9</v>
      </c>
      <c r="F2769" t="s">
        <v>242</v>
      </c>
      <c r="G2769" t="s">
        <v>156</v>
      </c>
      <c r="H2769" t="s">
        <v>20</v>
      </c>
      <c r="I2769">
        <v>10</v>
      </c>
      <c r="J2769">
        <v>4</v>
      </c>
    </row>
    <row r="2770" spans="1:10">
      <c r="A2770" s="112" t="str">
        <f>COL_SIZES[[#This Row],[datatype]]&amp;"_"&amp;COL_SIZES[[#This Row],[column_prec]]&amp;"_"&amp;COL_SIZES[[#This Row],[col_len]]</f>
        <v>int_10_4</v>
      </c>
      <c r="B27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70" s="113">
        <f>VLOOKUP(A2770,DBMS_TYPE_SIZES[],2,FALSE)</f>
        <v>9</v>
      </c>
      <c r="D2770" s="113">
        <f>VLOOKUP(A2770,DBMS_TYPE_SIZES[],3,FALSE)</f>
        <v>4</v>
      </c>
      <c r="E2770" s="114">
        <f>VLOOKUP(A2770,DBMS_TYPE_SIZES[],4,FALSE)</f>
        <v>9</v>
      </c>
      <c r="F2770" t="s">
        <v>242</v>
      </c>
      <c r="G2770" t="s">
        <v>89</v>
      </c>
      <c r="H2770" t="s">
        <v>20</v>
      </c>
      <c r="I2770">
        <v>10</v>
      </c>
      <c r="J2770">
        <v>4</v>
      </c>
    </row>
    <row r="2771" spans="1:10">
      <c r="A2771" s="112" t="str">
        <f>COL_SIZES[[#This Row],[datatype]]&amp;"_"&amp;COL_SIZES[[#This Row],[column_prec]]&amp;"_"&amp;COL_SIZES[[#This Row],[col_len]]</f>
        <v>varchar_0_32</v>
      </c>
      <c r="B277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71" s="113">
        <f>VLOOKUP(A2771,DBMS_TYPE_SIZES[],2,FALSE)</f>
        <v>32</v>
      </c>
      <c r="D2771" s="113">
        <f>VLOOKUP(A2771,DBMS_TYPE_SIZES[],3,FALSE)</f>
        <v>32</v>
      </c>
      <c r="E2771" s="114">
        <f>VLOOKUP(A2771,DBMS_TYPE_SIZES[],4,FALSE)</f>
        <v>34</v>
      </c>
      <c r="F2771" t="s">
        <v>242</v>
      </c>
      <c r="G2771" t="s">
        <v>996</v>
      </c>
      <c r="H2771" t="s">
        <v>92</v>
      </c>
      <c r="I2771">
        <v>0</v>
      </c>
      <c r="J2771">
        <v>255</v>
      </c>
    </row>
    <row r="2772" spans="1:10">
      <c r="A2772" s="112" t="str">
        <f>COL_SIZES[[#This Row],[datatype]]&amp;"_"&amp;COL_SIZES[[#This Row],[column_prec]]&amp;"_"&amp;COL_SIZES[[#This Row],[col_len]]</f>
        <v>varchar_0_32</v>
      </c>
      <c r="B277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72" s="113">
        <f>VLOOKUP(A2772,DBMS_TYPE_SIZES[],2,FALSE)</f>
        <v>32</v>
      </c>
      <c r="D2772" s="113">
        <f>VLOOKUP(A2772,DBMS_TYPE_SIZES[],3,FALSE)</f>
        <v>32</v>
      </c>
      <c r="E2772" s="114">
        <f>VLOOKUP(A2772,DBMS_TYPE_SIZES[],4,FALSE)</f>
        <v>34</v>
      </c>
      <c r="F2772" t="s">
        <v>242</v>
      </c>
      <c r="G2772" t="s">
        <v>997</v>
      </c>
      <c r="H2772" t="s">
        <v>92</v>
      </c>
      <c r="I2772">
        <v>0</v>
      </c>
      <c r="J2772">
        <v>255</v>
      </c>
    </row>
    <row r="2773" spans="1:10">
      <c r="A2773" s="112" t="str">
        <f>COL_SIZES[[#This Row],[datatype]]&amp;"_"&amp;COL_SIZES[[#This Row],[column_prec]]&amp;"_"&amp;COL_SIZES[[#This Row],[col_len]]</f>
        <v>varchar_0_32</v>
      </c>
      <c r="B277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73" s="113">
        <f>VLOOKUP(A2773,DBMS_TYPE_SIZES[],2,FALSE)</f>
        <v>32</v>
      </c>
      <c r="D2773" s="113">
        <f>VLOOKUP(A2773,DBMS_TYPE_SIZES[],3,FALSE)</f>
        <v>32</v>
      </c>
      <c r="E2773" s="114">
        <f>VLOOKUP(A2773,DBMS_TYPE_SIZES[],4,FALSE)</f>
        <v>34</v>
      </c>
      <c r="F2773" t="s">
        <v>242</v>
      </c>
      <c r="G2773" t="s">
        <v>998</v>
      </c>
      <c r="H2773" t="s">
        <v>92</v>
      </c>
      <c r="I2773">
        <v>0</v>
      </c>
      <c r="J2773">
        <v>255</v>
      </c>
    </row>
    <row r="2774" spans="1:10">
      <c r="A2774" s="112" t="str">
        <f>COL_SIZES[[#This Row],[datatype]]&amp;"_"&amp;COL_SIZES[[#This Row],[column_prec]]&amp;"_"&amp;COL_SIZES[[#This Row],[col_len]]</f>
        <v>varchar_0_128</v>
      </c>
      <c r="B2774" s="112">
        <f>MIN(COL_SIZES[[#This Row],[column_length]],IFERROR(VALUE(VLOOKUP(COL_SIZES[[#This Row],[table_name]]&amp;"."&amp;COL_SIZES[[#This Row],[column_name]],AVG_COL_SIZES[#Data],2,FALSE)),COL_SIZES[[#This Row],[column_length]]))</f>
        <v>128</v>
      </c>
      <c r="C2774" s="113">
        <f>VLOOKUP(A2774,DBMS_TYPE_SIZES[],2,FALSE)</f>
        <v>128</v>
      </c>
      <c r="D2774" s="113">
        <f>VLOOKUP(A2774,DBMS_TYPE_SIZES[],3,FALSE)</f>
        <v>128</v>
      </c>
      <c r="E2774" s="114">
        <f>VLOOKUP(A2774,DBMS_TYPE_SIZES[],4,FALSE)</f>
        <v>130</v>
      </c>
      <c r="F2774" t="s">
        <v>242</v>
      </c>
      <c r="G2774" t="s">
        <v>999</v>
      </c>
      <c r="H2774" t="s">
        <v>92</v>
      </c>
      <c r="I2774">
        <v>0</v>
      </c>
      <c r="J2774">
        <v>128</v>
      </c>
    </row>
    <row r="2775" spans="1:10">
      <c r="A2775" s="112" t="str">
        <f>COL_SIZES[[#This Row],[datatype]]&amp;"_"&amp;COL_SIZES[[#This Row],[column_prec]]&amp;"_"&amp;COL_SIZES[[#This Row],[col_len]]</f>
        <v>datetime_23_8</v>
      </c>
      <c r="B27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75" s="113">
        <f>VLOOKUP(A2775,DBMS_TYPE_SIZES[],2,FALSE)</f>
        <v>7</v>
      </c>
      <c r="D2775" s="113">
        <f>VLOOKUP(A2775,DBMS_TYPE_SIZES[],3,FALSE)</f>
        <v>8</v>
      </c>
      <c r="E2775" s="114">
        <f>VLOOKUP(A2775,DBMS_TYPE_SIZES[],4,FALSE)</f>
        <v>10</v>
      </c>
      <c r="F2775" t="s">
        <v>242</v>
      </c>
      <c r="G2775" t="s">
        <v>1000</v>
      </c>
      <c r="H2775" t="s">
        <v>22</v>
      </c>
      <c r="I2775">
        <v>23</v>
      </c>
      <c r="J2775">
        <v>8</v>
      </c>
    </row>
    <row r="2776" spans="1:10">
      <c r="A2776" s="112" t="str">
        <f>COL_SIZES[[#This Row],[datatype]]&amp;"_"&amp;COL_SIZES[[#This Row],[column_prec]]&amp;"_"&amp;COL_SIZES[[#This Row],[col_len]]</f>
        <v>int_10_4</v>
      </c>
      <c r="B27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76" s="113">
        <f>VLOOKUP(A2776,DBMS_TYPE_SIZES[],2,FALSE)</f>
        <v>9</v>
      </c>
      <c r="D2776" s="113">
        <f>VLOOKUP(A2776,DBMS_TYPE_SIZES[],3,FALSE)</f>
        <v>4</v>
      </c>
      <c r="E2776" s="114">
        <f>VLOOKUP(A2776,DBMS_TYPE_SIZES[],4,FALSE)</f>
        <v>9</v>
      </c>
      <c r="F2776" t="s">
        <v>242</v>
      </c>
      <c r="G2776" t="s">
        <v>1001</v>
      </c>
      <c r="H2776" t="s">
        <v>20</v>
      </c>
      <c r="I2776">
        <v>10</v>
      </c>
      <c r="J2776">
        <v>4</v>
      </c>
    </row>
    <row r="2777" spans="1:10">
      <c r="A2777" s="112" t="str">
        <f>COL_SIZES[[#This Row],[datatype]]&amp;"_"&amp;COL_SIZES[[#This Row],[column_prec]]&amp;"_"&amp;COL_SIZES[[#This Row],[col_len]]</f>
        <v>int_10_4</v>
      </c>
      <c r="B27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77" s="113">
        <f>VLOOKUP(A2777,DBMS_TYPE_SIZES[],2,FALSE)</f>
        <v>9</v>
      </c>
      <c r="D2777" s="113">
        <f>VLOOKUP(A2777,DBMS_TYPE_SIZES[],3,FALSE)</f>
        <v>4</v>
      </c>
      <c r="E2777" s="114">
        <f>VLOOKUP(A2777,DBMS_TYPE_SIZES[],4,FALSE)</f>
        <v>9</v>
      </c>
      <c r="F2777" t="s">
        <v>242</v>
      </c>
      <c r="G2777" t="s">
        <v>1002</v>
      </c>
      <c r="H2777" t="s">
        <v>20</v>
      </c>
      <c r="I2777">
        <v>10</v>
      </c>
      <c r="J2777">
        <v>4</v>
      </c>
    </row>
    <row r="2778" spans="1:10">
      <c r="A2778" s="112" t="str">
        <f>COL_SIZES[[#This Row],[datatype]]&amp;"_"&amp;COL_SIZES[[#This Row],[column_prec]]&amp;"_"&amp;COL_SIZES[[#This Row],[col_len]]</f>
        <v>varchar_0_32</v>
      </c>
      <c r="B277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78" s="113">
        <f>VLOOKUP(A2778,DBMS_TYPE_SIZES[],2,FALSE)</f>
        <v>32</v>
      </c>
      <c r="D2778" s="113">
        <f>VLOOKUP(A2778,DBMS_TYPE_SIZES[],3,FALSE)</f>
        <v>32</v>
      </c>
      <c r="E2778" s="114">
        <f>VLOOKUP(A2778,DBMS_TYPE_SIZES[],4,FALSE)</f>
        <v>34</v>
      </c>
      <c r="F2778" t="s">
        <v>242</v>
      </c>
      <c r="G2778" t="s">
        <v>1003</v>
      </c>
      <c r="H2778" t="s">
        <v>92</v>
      </c>
      <c r="I2778">
        <v>0</v>
      </c>
      <c r="J2778">
        <v>255</v>
      </c>
    </row>
    <row r="2779" spans="1:10">
      <c r="A2779" s="112" t="str">
        <f>COL_SIZES[[#This Row],[datatype]]&amp;"_"&amp;COL_SIZES[[#This Row],[column_prec]]&amp;"_"&amp;COL_SIZES[[#This Row],[col_len]]</f>
        <v>varchar_0_32</v>
      </c>
      <c r="B277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79" s="113">
        <f>VLOOKUP(A2779,DBMS_TYPE_SIZES[],2,FALSE)</f>
        <v>32</v>
      </c>
      <c r="D2779" s="113">
        <f>VLOOKUP(A2779,DBMS_TYPE_SIZES[],3,FALSE)</f>
        <v>32</v>
      </c>
      <c r="E2779" s="114">
        <f>VLOOKUP(A2779,DBMS_TYPE_SIZES[],4,FALSE)</f>
        <v>34</v>
      </c>
      <c r="F2779" t="s">
        <v>242</v>
      </c>
      <c r="G2779" t="s">
        <v>1004</v>
      </c>
      <c r="H2779" t="s">
        <v>92</v>
      </c>
      <c r="I2779">
        <v>0</v>
      </c>
      <c r="J2779">
        <v>255</v>
      </c>
    </row>
    <row r="2780" spans="1:10">
      <c r="A2780" s="112" t="str">
        <f>COL_SIZES[[#This Row],[datatype]]&amp;"_"&amp;COL_SIZES[[#This Row],[column_prec]]&amp;"_"&amp;COL_SIZES[[#This Row],[col_len]]</f>
        <v>varchar_0_32</v>
      </c>
      <c r="B278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80" s="113">
        <f>VLOOKUP(A2780,DBMS_TYPE_SIZES[],2,FALSE)</f>
        <v>32</v>
      </c>
      <c r="D2780" s="113">
        <f>VLOOKUP(A2780,DBMS_TYPE_SIZES[],3,FALSE)</f>
        <v>32</v>
      </c>
      <c r="E2780" s="114">
        <f>VLOOKUP(A2780,DBMS_TYPE_SIZES[],4,FALSE)</f>
        <v>34</v>
      </c>
      <c r="F2780" t="s">
        <v>242</v>
      </c>
      <c r="G2780" t="s">
        <v>1005</v>
      </c>
      <c r="H2780" t="s">
        <v>92</v>
      </c>
      <c r="I2780">
        <v>0</v>
      </c>
      <c r="J2780">
        <v>255</v>
      </c>
    </row>
    <row r="2781" spans="1:10">
      <c r="A2781" s="112" t="str">
        <f>COL_SIZES[[#This Row],[datatype]]&amp;"_"&amp;COL_SIZES[[#This Row],[column_prec]]&amp;"_"&amp;COL_SIZES[[#This Row],[col_len]]</f>
        <v>varchar_0_32</v>
      </c>
      <c r="B278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81" s="113">
        <f>VLOOKUP(A2781,DBMS_TYPE_SIZES[],2,FALSE)</f>
        <v>32</v>
      </c>
      <c r="D2781" s="113">
        <f>VLOOKUP(A2781,DBMS_TYPE_SIZES[],3,FALSE)</f>
        <v>32</v>
      </c>
      <c r="E2781" s="114">
        <f>VLOOKUP(A2781,DBMS_TYPE_SIZES[],4,FALSE)</f>
        <v>34</v>
      </c>
      <c r="F2781" t="s">
        <v>242</v>
      </c>
      <c r="G2781" t="s">
        <v>1006</v>
      </c>
      <c r="H2781" t="s">
        <v>92</v>
      </c>
      <c r="I2781">
        <v>0</v>
      </c>
      <c r="J2781">
        <v>255</v>
      </c>
    </row>
    <row r="2782" spans="1:10">
      <c r="A2782" s="112" t="str">
        <f>COL_SIZES[[#This Row],[datatype]]&amp;"_"&amp;COL_SIZES[[#This Row],[column_prec]]&amp;"_"&amp;COL_SIZES[[#This Row],[col_len]]</f>
        <v>varchar_0_32</v>
      </c>
      <c r="B278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82" s="113">
        <f>VLOOKUP(A2782,DBMS_TYPE_SIZES[],2,FALSE)</f>
        <v>32</v>
      </c>
      <c r="D2782" s="113">
        <f>VLOOKUP(A2782,DBMS_TYPE_SIZES[],3,FALSE)</f>
        <v>32</v>
      </c>
      <c r="E2782" s="114">
        <f>VLOOKUP(A2782,DBMS_TYPE_SIZES[],4,FALSE)</f>
        <v>34</v>
      </c>
      <c r="F2782" t="s">
        <v>242</v>
      </c>
      <c r="G2782" t="s">
        <v>1007</v>
      </c>
      <c r="H2782" t="s">
        <v>92</v>
      </c>
      <c r="I2782">
        <v>0</v>
      </c>
      <c r="J2782">
        <v>255</v>
      </c>
    </row>
    <row r="2783" spans="1:10">
      <c r="A2783" s="112" t="str">
        <f>COL_SIZES[[#This Row],[datatype]]&amp;"_"&amp;COL_SIZES[[#This Row],[column_prec]]&amp;"_"&amp;COL_SIZES[[#This Row],[col_len]]</f>
        <v>varchar_0_32</v>
      </c>
      <c r="B278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783" s="113">
        <f>VLOOKUP(A2783,DBMS_TYPE_SIZES[],2,FALSE)</f>
        <v>32</v>
      </c>
      <c r="D2783" s="113">
        <f>VLOOKUP(A2783,DBMS_TYPE_SIZES[],3,FALSE)</f>
        <v>32</v>
      </c>
      <c r="E2783" s="114">
        <f>VLOOKUP(A2783,DBMS_TYPE_SIZES[],4,FALSE)</f>
        <v>34</v>
      </c>
      <c r="F2783" t="s">
        <v>242</v>
      </c>
      <c r="G2783" t="s">
        <v>1008</v>
      </c>
      <c r="H2783" t="s">
        <v>92</v>
      </c>
      <c r="I2783">
        <v>0</v>
      </c>
      <c r="J2783">
        <v>255</v>
      </c>
    </row>
    <row r="2784" spans="1:10">
      <c r="A2784" s="112" t="str">
        <f>COL_SIZES[[#This Row],[datatype]]&amp;"_"&amp;COL_SIZES[[#This Row],[column_prec]]&amp;"_"&amp;COL_SIZES[[#This Row],[col_len]]</f>
        <v>int_10_4</v>
      </c>
      <c r="B27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84" s="113">
        <f>VLOOKUP(A2784,DBMS_TYPE_SIZES[],2,FALSE)</f>
        <v>9</v>
      </c>
      <c r="D2784" s="113">
        <f>VLOOKUP(A2784,DBMS_TYPE_SIZES[],3,FALSE)</f>
        <v>4</v>
      </c>
      <c r="E2784" s="114">
        <f>VLOOKUP(A2784,DBMS_TYPE_SIZES[],4,FALSE)</f>
        <v>9</v>
      </c>
      <c r="F2784" t="s">
        <v>242</v>
      </c>
      <c r="G2784" t="s">
        <v>803</v>
      </c>
      <c r="H2784" t="s">
        <v>20</v>
      </c>
      <c r="I2784">
        <v>10</v>
      </c>
      <c r="J2784">
        <v>4</v>
      </c>
    </row>
    <row r="2785" spans="1:10">
      <c r="A2785" s="112" t="str">
        <f>COL_SIZES[[#This Row],[datatype]]&amp;"_"&amp;COL_SIZES[[#This Row],[column_prec]]&amp;"_"&amp;COL_SIZES[[#This Row],[col_len]]</f>
        <v>int_10_4</v>
      </c>
      <c r="B27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85" s="113">
        <f>VLOOKUP(A2785,DBMS_TYPE_SIZES[],2,FALSE)</f>
        <v>9</v>
      </c>
      <c r="D2785" s="113">
        <f>VLOOKUP(A2785,DBMS_TYPE_SIZES[],3,FALSE)</f>
        <v>4</v>
      </c>
      <c r="E2785" s="114">
        <f>VLOOKUP(A2785,DBMS_TYPE_SIZES[],4,FALSE)</f>
        <v>9</v>
      </c>
      <c r="F2785" t="s">
        <v>242</v>
      </c>
      <c r="G2785" t="s">
        <v>804</v>
      </c>
      <c r="H2785" t="s">
        <v>20</v>
      </c>
      <c r="I2785">
        <v>10</v>
      </c>
      <c r="J2785">
        <v>4</v>
      </c>
    </row>
    <row r="2786" spans="1:10">
      <c r="A2786" s="112" t="str">
        <f>COL_SIZES[[#This Row],[datatype]]&amp;"_"&amp;COL_SIZES[[#This Row],[column_prec]]&amp;"_"&amp;COL_SIZES[[#This Row],[col_len]]</f>
        <v>int_10_4</v>
      </c>
      <c r="B27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86" s="113">
        <f>VLOOKUP(A2786,DBMS_TYPE_SIZES[],2,FALSE)</f>
        <v>9</v>
      </c>
      <c r="D2786" s="113">
        <f>VLOOKUP(A2786,DBMS_TYPE_SIZES[],3,FALSE)</f>
        <v>4</v>
      </c>
      <c r="E2786" s="114">
        <f>VLOOKUP(A2786,DBMS_TYPE_SIZES[],4,FALSE)</f>
        <v>9</v>
      </c>
      <c r="F2786" t="s">
        <v>242</v>
      </c>
      <c r="G2786" t="s">
        <v>152</v>
      </c>
      <c r="H2786" t="s">
        <v>20</v>
      </c>
      <c r="I2786">
        <v>10</v>
      </c>
      <c r="J2786">
        <v>4</v>
      </c>
    </row>
    <row r="2787" spans="1:10">
      <c r="A2787" s="112" t="str">
        <f>COL_SIZES[[#This Row],[datatype]]&amp;"_"&amp;COL_SIZES[[#This Row],[column_prec]]&amp;"_"&amp;COL_SIZES[[#This Row],[col_len]]</f>
        <v>varchar_0_255</v>
      </c>
      <c r="B278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87" s="113">
        <f>VLOOKUP(A2787,DBMS_TYPE_SIZES[],2,FALSE)</f>
        <v>255</v>
      </c>
      <c r="D2787" s="113">
        <f>VLOOKUP(A2787,DBMS_TYPE_SIZES[],3,FALSE)</f>
        <v>255</v>
      </c>
      <c r="E2787" s="114">
        <f>VLOOKUP(A2787,DBMS_TYPE_SIZES[],4,FALSE)</f>
        <v>257</v>
      </c>
      <c r="F2787" t="s">
        <v>242</v>
      </c>
      <c r="G2787" t="s">
        <v>805</v>
      </c>
      <c r="H2787" t="s">
        <v>92</v>
      </c>
      <c r="I2787">
        <v>0</v>
      </c>
      <c r="J2787">
        <v>255</v>
      </c>
    </row>
    <row r="2788" spans="1:10">
      <c r="A2788" s="112" t="str">
        <f>COL_SIZES[[#This Row],[datatype]]&amp;"_"&amp;COL_SIZES[[#This Row],[column_prec]]&amp;"_"&amp;COL_SIZES[[#This Row],[col_len]]</f>
        <v>varchar_0_255</v>
      </c>
      <c r="B278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788" s="113">
        <f>VLOOKUP(A2788,DBMS_TYPE_SIZES[],2,FALSE)</f>
        <v>255</v>
      </c>
      <c r="D2788" s="113">
        <f>VLOOKUP(A2788,DBMS_TYPE_SIZES[],3,FALSE)</f>
        <v>255</v>
      </c>
      <c r="E2788" s="114">
        <f>VLOOKUP(A2788,DBMS_TYPE_SIZES[],4,FALSE)</f>
        <v>257</v>
      </c>
      <c r="F2788" t="s">
        <v>242</v>
      </c>
      <c r="G2788" t="s">
        <v>806</v>
      </c>
      <c r="H2788" t="s">
        <v>92</v>
      </c>
      <c r="I2788">
        <v>0</v>
      </c>
      <c r="J2788">
        <v>255</v>
      </c>
    </row>
    <row r="2789" spans="1:10">
      <c r="A2789" s="112" t="str">
        <f>COL_SIZES[[#This Row],[datatype]]&amp;"_"&amp;COL_SIZES[[#This Row],[column_prec]]&amp;"_"&amp;COL_SIZES[[#This Row],[col_len]]</f>
        <v>int_10_4</v>
      </c>
      <c r="B27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89" s="113">
        <f>VLOOKUP(A2789,DBMS_TYPE_SIZES[],2,FALSE)</f>
        <v>9</v>
      </c>
      <c r="D2789" s="113">
        <f>VLOOKUP(A2789,DBMS_TYPE_SIZES[],3,FALSE)</f>
        <v>4</v>
      </c>
      <c r="E2789" s="114">
        <f>VLOOKUP(A2789,DBMS_TYPE_SIZES[],4,FALSE)</f>
        <v>9</v>
      </c>
      <c r="F2789" t="s">
        <v>242</v>
      </c>
      <c r="G2789" t="s">
        <v>807</v>
      </c>
      <c r="H2789" t="s">
        <v>20</v>
      </c>
      <c r="I2789">
        <v>10</v>
      </c>
      <c r="J2789">
        <v>4</v>
      </c>
    </row>
    <row r="2790" spans="1:10">
      <c r="A2790" s="112" t="str">
        <f>COL_SIZES[[#This Row],[datatype]]&amp;"_"&amp;COL_SIZES[[#This Row],[column_prec]]&amp;"_"&amp;COL_SIZES[[#This Row],[col_len]]</f>
        <v>bigint_19_8</v>
      </c>
      <c r="B27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90" s="113">
        <f>VLOOKUP(A2790,DBMS_TYPE_SIZES[],2,FALSE)</f>
        <v>9</v>
      </c>
      <c r="D2790" s="113">
        <f>VLOOKUP(A2790,DBMS_TYPE_SIZES[],3,FALSE)</f>
        <v>8</v>
      </c>
      <c r="E2790" s="114">
        <f>VLOOKUP(A2790,DBMS_TYPE_SIZES[],4,FALSE)</f>
        <v>9</v>
      </c>
      <c r="F2790" t="s">
        <v>242</v>
      </c>
      <c r="G2790" t="s">
        <v>122</v>
      </c>
      <c r="H2790" t="s">
        <v>19</v>
      </c>
      <c r="I2790">
        <v>19</v>
      </c>
      <c r="J2790">
        <v>8</v>
      </c>
    </row>
    <row r="2791" spans="1:10">
      <c r="A2791" s="112" t="str">
        <f>COL_SIZES[[#This Row],[datatype]]&amp;"_"&amp;COL_SIZES[[#This Row],[column_prec]]&amp;"_"&amp;COL_SIZES[[#This Row],[col_len]]</f>
        <v>int_10_4</v>
      </c>
      <c r="B27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91" s="113">
        <f>VLOOKUP(A2791,DBMS_TYPE_SIZES[],2,FALSE)</f>
        <v>9</v>
      </c>
      <c r="D2791" s="113">
        <f>VLOOKUP(A2791,DBMS_TYPE_SIZES[],3,FALSE)</f>
        <v>4</v>
      </c>
      <c r="E2791" s="114">
        <f>VLOOKUP(A2791,DBMS_TYPE_SIZES[],4,FALSE)</f>
        <v>9</v>
      </c>
      <c r="F2791" t="s">
        <v>242</v>
      </c>
      <c r="G2791" t="s">
        <v>123</v>
      </c>
      <c r="H2791" t="s">
        <v>20</v>
      </c>
      <c r="I2791">
        <v>10</v>
      </c>
      <c r="J2791">
        <v>4</v>
      </c>
    </row>
    <row r="2792" spans="1:10">
      <c r="A2792" s="112" t="str">
        <f>COL_SIZES[[#This Row],[datatype]]&amp;"_"&amp;COL_SIZES[[#This Row],[column_prec]]&amp;"_"&amp;COL_SIZES[[#This Row],[col_len]]</f>
        <v>int_10_4</v>
      </c>
      <c r="B27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92" s="113">
        <f>VLOOKUP(A2792,DBMS_TYPE_SIZES[],2,FALSE)</f>
        <v>9</v>
      </c>
      <c r="D2792" s="113">
        <f>VLOOKUP(A2792,DBMS_TYPE_SIZES[],3,FALSE)</f>
        <v>4</v>
      </c>
      <c r="E2792" s="114">
        <f>VLOOKUP(A2792,DBMS_TYPE_SIZES[],4,FALSE)</f>
        <v>9</v>
      </c>
      <c r="F2792" t="s">
        <v>242</v>
      </c>
      <c r="G2792" t="s">
        <v>808</v>
      </c>
      <c r="H2792" t="s">
        <v>20</v>
      </c>
      <c r="I2792">
        <v>10</v>
      </c>
      <c r="J2792">
        <v>4</v>
      </c>
    </row>
    <row r="2793" spans="1:10">
      <c r="A2793" s="112" t="str">
        <f>COL_SIZES[[#This Row],[datatype]]&amp;"_"&amp;COL_SIZES[[#This Row],[column_prec]]&amp;"_"&amp;COL_SIZES[[#This Row],[col_len]]</f>
        <v>datetime_23_8</v>
      </c>
      <c r="B279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93" s="113">
        <f>VLOOKUP(A2793,DBMS_TYPE_SIZES[],2,FALSE)</f>
        <v>7</v>
      </c>
      <c r="D2793" s="113">
        <f>VLOOKUP(A2793,DBMS_TYPE_SIZES[],3,FALSE)</f>
        <v>8</v>
      </c>
      <c r="E2793" s="114">
        <f>VLOOKUP(A2793,DBMS_TYPE_SIZES[],4,FALSE)</f>
        <v>10</v>
      </c>
      <c r="F2793" t="s">
        <v>242</v>
      </c>
      <c r="G2793" t="s">
        <v>809</v>
      </c>
      <c r="H2793" t="s">
        <v>22</v>
      </c>
      <c r="I2793">
        <v>23</v>
      </c>
      <c r="J2793">
        <v>8</v>
      </c>
    </row>
    <row r="2794" spans="1:10">
      <c r="A2794" s="112" t="str">
        <f>COL_SIZES[[#This Row],[datatype]]&amp;"_"&amp;COL_SIZES[[#This Row],[column_prec]]&amp;"_"&amp;COL_SIZES[[#This Row],[col_len]]</f>
        <v>bigint_19_8</v>
      </c>
      <c r="B27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794" s="113">
        <f>VLOOKUP(A2794,DBMS_TYPE_SIZES[],2,FALSE)</f>
        <v>9</v>
      </c>
      <c r="D2794" s="113">
        <f>VLOOKUP(A2794,DBMS_TYPE_SIZES[],3,FALSE)</f>
        <v>8</v>
      </c>
      <c r="E2794" s="114">
        <f>VLOOKUP(A2794,DBMS_TYPE_SIZES[],4,FALSE)</f>
        <v>9</v>
      </c>
      <c r="F2794" t="s">
        <v>242</v>
      </c>
      <c r="G2794" t="s">
        <v>124</v>
      </c>
      <c r="H2794" t="s">
        <v>19</v>
      </c>
      <c r="I2794">
        <v>19</v>
      </c>
      <c r="J2794">
        <v>8</v>
      </c>
    </row>
    <row r="2795" spans="1:10">
      <c r="A2795" s="112" t="str">
        <f>COL_SIZES[[#This Row],[datatype]]&amp;"_"&amp;COL_SIZES[[#This Row],[column_prec]]&amp;"_"&amp;COL_SIZES[[#This Row],[col_len]]</f>
        <v>numeric_16_9</v>
      </c>
      <c r="B279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795" s="113">
        <f>VLOOKUP(A2795,DBMS_TYPE_SIZES[],2,FALSE)</f>
        <v>9</v>
      </c>
      <c r="D2795" s="113">
        <f>VLOOKUP(A2795,DBMS_TYPE_SIZES[],3,FALSE)</f>
        <v>9</v>
      </c>
      <c r="E2795" s="114">
        <f>VLOOKUP(A2795,DBMS_TYPE_SIZES[],4,FALSE)</f>
        <v>9</v>
      </c>
      <c r="F2795" t="s">
        <v>242</v>
      </c>
      <c r="G2795" t="s">
        <v>102</v>
      </c>
      <c r="H2795" t="s">
        <v>67</v>
      </c>
      <c r="I2795">
        <v>16</v>
      </c>
      <c r="J2795">
        <v>9</v>
      </c>
    </row>
    <row r="2796" spans="1:10">
      <c r="A2796" s="112" t="str">
        <f>COL_SIZES[[#This Row],[datatype]]&amp;"_"&amp;COL_SIZES[[#This Row],[column_prec]]&amp;"_"&amp;COL_SIZES[[#This Row],[col_len]]</f>
        <v>int_10_4</v>
      </c>
      <c r="B27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96" s="113">
        <f>VLOOKUP(A2796,DBMS_TYPE_SIZES[],2,FALSE)</f>
        <v>9</v>
      </c>
      <c r="D2796" s="113">
        <f>VLOOKUP(A2796,DBMS_TYPE_SIZES[],3,FALSE)</f>
        <v>4</v>
      </c>
      <c r="E2796" s="114">
        <f>VLOOKUP(A2796,DBMS_TYPE_SIZES[],4,FALSE)</f>
        <v>9</v>
      </c>
      <c r="F2796" t="s">
        <v>242</v>
      </c>
      <c r="G2796" t="s">
        <v>72</v>
      </c>
      <c r="H2796" t="s">
        <v>20</v>
      </c>
      <c r="I2796">
        <v>10</v>
      </c>
      <c r="J2796">
        <v>4</v>
      </c>
    </row>
    <row r="2797" spans="1:10">
      <c r="A2797" s="112" t="str">
        <f>COL_SIZES[[#This Row],[datatype]]&amp;"_"&amp;COL_SIZES[[#This Row],[column_prec]]&amp;"_"&amp;COL_SIZES[[#This Row],[col_len]]</f>
        <v>int_10_4</v>
      </c>
      <c r="B27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97" s="113">
        <f>VLOOKUP(A2797,DBMS_TYPE_SIZES[],2,FALSE)</f>
        <v>9</v>
      </c>
      <c r="D2797" s="113">
        <f>VLOOKUP(A2797,DBMS_TYPE_SIZES[],3,FALSE)</f>
        <v>4</v>
      </c>
      <c r="E2797" s="114">
        <f>VLOOKUP(A2797,DBMS_TYPE_SIZES[],4,FALSE)</f>
        <v>9</v>
      </c>
      <c r="F2797" t="s">
        <v>242</v>
      </c>
      <c r="G2797" t="s">
        <v>164</v>
      </c>
      <c r="H2797" t="s">
        <v>20</v>
      </c>
      <c r="I2797">
        <v>10</v>
      </c>
      <c r="J2797">
        <v>4</v>
      </c>
    </row>
    <row r="2798" spans="1:10">
      <c r="A2798" s="112" t="str">
        <f>COL_SIZES[[#This Row],[datatype]]&amp;"_"&amp;COL_SIZES[[#This Row],[column_prec]]&amp;"_"&amp;COL_SIZES[[#This Row],[col_len]]</f>
        <v>varchar_0_50</v>
      </c>
      <c r="B279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2798" s="113">
        <f>VLOOKUP(A2798,DBMS_TYPE_SIZES[],2,FALSE)</f>
        <v>50</v>
      </c>
      <c r="D2798" s="113">
        <f>VLOOKUP(A2798,DBMS_TYPE_SIZES[],3,FALSE)</f>
        <v>50</v>
      </c>
      <c r="E2798" s="114">
        <f>VLOOKUP(A2798,DBMS_TYPE_SIZES[],4,FALSE)</f>
        <v>52</v>
      </c>
      <c r="F2798" t="s">
        <v>243</v>
      </c>
      <c r="G2798" t="s">
        <v>121</v>
      </c>
      <c r="H2798" t="s">
        <v>92</v>
      </c>
      <c r="I2798">
        <v>0</v>
      </c>
      <c r="J2798">
        <v>50</v>
      </c>
    </row>
    <row r="2799" spans="1:10">
      <c r="A2799" s="112" t="str">
        <f>COL_SIZES[[#This Row],[datatype]]&amp;"_"&amp;COL_SIZES[[#This Row],[column_prec]]&amp;"_"&amp;COL_SIZES[[#This Row],[col_len]]</f>
        <v>int_10_4</v>
      </c>
      <c r="B27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799" s="113">
        <f>VLOOKUP(A2799,DBMS_TYPE_SIZES[],2,FALSE)</f>
        <v>9</v>
      </c>
      <c r="D2799" s="113">
        <f>VLOOKUP(A2799,DBMS_TYPE_SIZES[],3,FALSE)</f>
        <v>4</v>
      </c>
      <c r="E2799" s="114">
        <f>VLOOKUP(A2799,DBMS_TYPE_SIZES[],4,FALSE)</f>
        <v>9</v>
      </c>
      <c r="F2799" t="s">
        <v>243</v>
      </c>
      <c r="G2799" t="s">
        <v>156</v>
      </c>
      <c r="H2799" t="s">
        <v>20</v>
      </c>
      <c r="I2799">
        <v>10</v>
      </c>
      <c r="J2799">
        <v>4</v>
      </c>
    </row>
    <row r="2800" spans="1:10">
      <c r="A2800" s="112" t="str">
        <f>COL_SIZES[[#This Row],[datatype]]&amp;"_"&amp;COL_SIZES[[#This Row],[column_prec]]&amp;"_"&amp;COL_SIZES[[#This Row],[col_len]]</f>
        <v>int_10_4</v>
      </c>
      <c r="B28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00" s="113">
        <f>VLOOKUP(A2800,DBMS_TYPE_SIZES[],2,FALSE)</f>
        <v>9</v>
      </c>
      <c r="D2800" s="113">
        <f>VLOOKUP(A2800,DBMS_TYPE_SIZES[],3,FALSE)</f>
        <v>4</v>
      </c>
      <c r="E2800" s="114">
        <f>VLOOKUP(A2800,DBMS_TYPE_SIZES[],4,FALSE)</f>
        <v>9</v>
      </c>
      <c r="F2800" t="s">
        <v>243</v>
      </c>
      <c r="G2800" t="s">
        <v>89</v>
      </c>
      <c r="H2800" t="s">
        <v>20</v>
      </c>
      <c r="I2800">
        <v>10</v>
      </c>
      <c r="J2800">
        <v>4</v>
      </c>
    </row>
    <row r="2801" spans="1:10">
      <c r="A2801" s="112" t="str">
        <f>COL_SIZES[[#This Row],[datatype]]&amp;"_"&amp;COL_SIZES[[#This Row],[column_prec]]&amp;"_"&amp;COL_SIZES[[#This Row],[col_len]]</f>
        <v>varchar_0_32</v>
      </c>
      <c r="B280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1" s="113">
        <f>VLOOKUP(A2801,DBMS_TYPE_SIZES[],2,FALSE)</f>
        <v>32</v>
      </c>
      <c r="D2801" s="113">
        <f>VLOOKUP(A2801,DBMS_TYPE_SIZES[],3,FALSE)</f>
        <v>32</v>
      </c>
      <c r="E2801" s="114">
        <f>VLOOKUP(A2801,DBMS_TYPE_SIZES[],4,FALSE)</f>
        <v>34</v>
      </c>
      <c r="F2801" t="s">
        <v>243</v>
      </c>
      <c r="G2801" t="s">
        <v>1009</v>
      </c>
      <c r="H2801" t="s">
        <v>92</v>
      </c>
      <c r="I2801">
        <v>0</v>
      </c>
      <c r="J2801">
        <v>255</v>
      </c>
    </row>
    <row r="2802" spans="1:10">
      <c r="A2802" s="112" t="str">
        <f>COL_SIZES[[#This Row],[datatype]]&amp;"_"&amp;COL_SIZES[[#This Row],[column_prec]]&amp;"_"&amp;COL_SIZES[[#This Row],[col_len]]</f>
        <v>varchar_0_32</v>
      </c>
      <c r="B280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2" s="113">
        <f>VLOOKUP(A2802,DBMS_TYPE_SIZES[],2,FALSE)</f>
        <v>32</v>
      </c>
      <c r="D2802" s="113">
        <f>VLOOKUP(A2802,DBMS_TYPE_SIZES[],3,FALSE)</f>
        <v>32</v>
      </c>
      <c r="E2802" s="114">
        <f>VLOOKUP(A2802,DBMS_TYPE_SIZES[],4,FALSE)</f>
        <v>34</v>
      </c>
      <c r="F2802" t="s">
        <v>243</v>
      </c>
      <c r="G2802" t="s">
        <v>1010</v>
      </c>
      <c r="H2802" t="s">
        <v>92</v>
      </c>
      <c r="I2802">
        <v>0</v>
      </c>
      <c r="J2802">
        <v>255</v>
      </c>
    </row>
    <row r="2803" spans="1:10">
      <c r="A2803" s="112" t="str">
        <f>COL_SIZES[[#This Row],[datatype]]&amp;"_"&amp;COL_SIZES[[#This Row],[column_prec]]&amp;"_"&amp;COL_SIZES[[#This Row],[col_len]]</f>
        <v>varchar_0_32</v>
      </c>
      <c r="B280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3" s="113">
        <f>VLOOKUP(A2803,DBMS_TYPE_SIZES[],2,FALSE)</f>
        <v>32</v>
      </c>
      <c r="D2803" s="113">
        <f>VLOOKUP(A2803,DBMS_TYPE_SIZES[],3,FALSE)</f>
        <v>32</v>
      </c>
      <c r="E2803" s="114">
        <f>VLOOKUP(A2803,DBMS_TYPE_SIZES[],4,FALSE)</f>
        <v>34</v>
      </c>
      <c r="F2803" t="s">
        <v>243</v>
      </c>
      <c r="G2803" t="s">
        <v>1003</v>
      </c>
      <c r="H2803" t="s">
        <v>92</v>
      </c>
      <c r="I2803">
        <v>0</v>
      </c>
      <c r="J2803">
        <v>255</v>
      </c>
    </row>
    <row r="2804" spans="1:10">
      <c r="A2804" s="112" t="str">
        <f>COL_SIZES[[#This Row],[datatype]]&amp;"_"&amp;COL_SIZES[[#This Row],[column_prec]]&amp;"_"&amp;COL_SIZES[[#This Row],[col_len]]</f>
        <v>varchar_0_32</v>
      </c>
      <c r="B280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4" s="113">
        <f>VLOOKUP(A2804,DBMS_TYPE_SIZES[],2,FALSE)</f>
        <v>32</v>
      </c>
      <c r="D2804" s="113">
        <f>VLOOKUP(A2804,DBMS_TYPE_SIZES[],3,FALSE)</f>
        <v>32</v>
      </c>
      <c r="E2804" s="114">
        <f>VLOOKUP(A2804,DBMS_TYPE_SIZES[],4,FALSE)</f>
        <v>34</v>
      </c>
      <c r="F2804" t="s">
        <v>243</v>
      </c>
      <c r="G2804" t="s">
        <v>1004</v>
      </c>
      <c r="H2804" t="s">
        <v>92</v>
      </c>
      <c r="I2804">
        <v>0</v>
      </c>
      <c r="J2804">
        <v>255</v>
      </c>
    </row>
    <row r="2805" spans="1:10">
      <c r="A2805" s="112" t="str">
        <f>COL_SIZES[[#This Row],[datatype]]&amp;"_"&amp;COL_SIZES[[#This Row],[column_prec]]&amp;"_"&amp;COL_SIZES[[#This Row],[col_len]]</f>
        <v>varchar_0_32</v>
      </c>
      <c r="B280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5" s="113">
        <f>VLOOKUP(A2805,DBMS_TYPE_SIZES[],2,FALSE)</f>
        <v>32</v>
      </c>
      <c r="D2805" s="113">
        <f>VLOOKUP(A2805,DBMS_TYPE_SIZES[],3,FALSE)</f>
        <v>32</v>
      </c>
      <c r="E2805" s="114">
        <f>VLOOKUP(A2805,DBMS_TYPE_SIZES[],4,FALSE)</f>
        <v>34</v>
      </c>
      <c r="F2805" t="s">
        <v>243</v>
      </c>
      <c r="G2805" t="s">
        <v>1011</v>
      </c>
      <c r="H2805" t="s">
        <v>92</v>
      </c>
      <c r="I2805">
        <v>0</v>
      </c>
      <c r="J2805">
        <v>255</v>
      </c>
    </row>
    <row r="2806" spans="1:10">
      <c r="A2806" s="112" t="str">
        <f>COL_SIZES[[#This Row],[datatype]]&amp;"_"&amp;COL_SIZES[[#This Row],[column_prec]]&amp;"_"&amp;COL_SIZES[[#This Row],[col_len]]</f>
        <v>varchar_0_128</v>
      </c>
      <c r="B2806" s="112">
        <f>MIN(COL_SIZES[[#This Row],[column_length]],IFERROR(VALUE(VLOOKUP(COL_SIZES[[#This Row],[table_name]]&amp;"."&amp;COL_SIZES[[#This Row],[column_name]],AVG_COL_SIZES[#Data],2,FALSE)),COL_SIZES[[#This Row],[column_length]]))</f>
        <v>128</v>
      </c>
      <c r="C2806" s="113">
        <f>VLOOKUP(A2806,DBMS_TYPE_SIZES[],2,FALSE)</f>
        <v>128</v>
      </c>
      <c r="D2806" s="113">
        <f>VLOOKUP(A2806,DBMS_TYPE_SIZES[],3,FALSE)</f>
        <v>128</v>
      </c>
      <c r="E2806" s="114">
        <f>VLOOKUP(A2806,DBMS_TYPE_SIZES[],4,FALSE)</f>
        <v>130</v>
      </c>
      <c r="F2806" t="s">
        <v>243</v>
      </c>
      <c r="G2806" t="s">
        <v>1012</v>
      </c>
      <c r="H2806" t="s">
        <v>92</v>
      </c>
      <c r="I2806">
        <v>0</v>
      </c>
      <c r="J2806">
        <v>128</v>
      </c>
    </row>
    <row r="2807" spans="1:10">
      <c r="A2807" s="112" t="str">
        <f>COL_SIZES[[#This Row],[datatype]]&amp;"_"&amp;COL_SIZES[[#This Row],[column_prec]]&amp;"_"&amp;COL_SIZES[[#This Row],[col_len]]</f>
        <v>varchar_0_32</v>
      </c>
      <c r="B280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2807" s="113">
        <f>VLOOKUP(A2807,DBMS_TYPE_SIZES[],2,FALSE)</f>
        <v>32</v>
      </c>
      <c r="D2807" s="113">
        <f>VLOOKUP(A2807,DBMS_TYPE_SIZES[],3,FALSE)</f>
        <v>32</v>
      </c>
      <c r="E2807" s="114">
        <f>VLOOKUP(A2807,DBMS_TYPE_SIZES[],4,FALSE)</f>
        <v>34</v>
      </c>
      <c r="F2807" t="s">
        <v>243</v>
      </c>
      <c r="G2807" t="s">
        <v>1013</v>
      </c>
      <c r="H2807" t="s">
        <v>92</v>
      </c>
      <c r="I2807">
        <v>0</v>
      </c>
      <c r="J2807">
        <v>255</v>
      </c>
    </row>
    <row r="2808" spans="1:10">
      <c r="A2808" s="112" t="str">
        <f>COL_SIZES[[#This Row],[datatype]]&amp;"_"&amp;COL_SIZES[[#This Row],[column_prec]]&amp;"_"&amp;COL_SIZES[[#This Row],[col_len]]</f>
        <v>int_10_4</v>
      </c>
      <c r="B28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08" s="113">
        <f>VLOOKUP(A2808,DBMS_TYPE_SIZES[],2,FALSE)</f>
        <v>9</v>
      </c>
      <c r="D2808" s="113">
        <f>VLOOKUP(A2808,DBMS_TYPE_SIZES[],3,FALSE)</f>
        <v>4</v>
      </c>
      <c r="E2808" s="114">
        <f>VLOOKUP(A2808,DBMS_TYPE_SIZES[],4,FALSE)</f>
        <v>9</v>
      </c>
      <c r="F2808" t="s">
        <v>243</v>
      </c>
      <c r="G2808" t="s">
        <v>803</v>
      </c>
      <c r="H2808" t="s">
        <v>20</v>
      </c>
      <c r="I2808">
        <v>10</v>
      </c>
      <c r="J2808">
        <v>4</v>
      </c>
    </row>
    <row r="2809" spans="1:10">
      <c r="A2809" s="112" t="str">
        <f>COL_SIZES[[#This Row],[datatype]]&amp;"_"&amp;COL_SIZES[[#This Row],[column_prec]]&amp;"_"&amp;COL_SIZES[[#This Row],[col_len]]</f>
        <v>int_10_4</v>
      </c>
      <c r="B28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09" s="113">
        <f>VLOOKUP(A2809,DBMS_TYPE_SIZES[],2,FALSE)</f>
        <v>9</v>
      </c>
      <c r="D2809" s="113">
        <f>VLOOKUP(A2809,DBMS_TYPE_SIZES[],3,FALSE)</f>
        <v>4</v>
      </c>
      <c r="E2809" s="114">
        <f>VLOOKUP(A2809,DBMS_TYPE_SIZES[],4,FALSE)</f>
        <v>9</v>
      </c>
      <c r="F2809" t="s">
        <v>243</v>
      </c>
      <c r="G2809" t="s">
        <v>804</v>
      </c>
      <c r="H2809" t="s">
        <v>20</v>
      </c>
      <c r="I2809">
        <v>10</v>
      </c>
      <c r="J2809">
        <v>4</v>
      </c>
    </row>
    <row r="2810" spans="1:10">
      <c r="A2810" s="112" t="str">
        <f>COL_SIZES[[#This Row],[datatype]]&amp;"_"&amp;COL_SIZES[[#This Row],[column_prec]]&amp;"_"&amp;COL_SIZES[[#This Row],[col_len]]</f>
        <v>int_10_4</v>
      </c>
      <c r="B28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10" s="113">
        <f>VLOOKUP(A2810,DBMS_TYPE_SIZES[],2,FALSE)</f>
        <v>9</v>
      </c>
      <c r="D2810" s="113">
        <f>VLOOKUP(A2810,DBMS_TYPE_SIZES[],3,FALSE)</f>
        <v>4</v>
      </c>
      <c r="E2810" s="114">
        <f>VLOOKUP(A2810,DBMS_TYPE_SIZES[],4,FALSE)</f>
        <v>9</v>
      </c>
      <c r="F2810" t="s">
        <v>243</v>
      </c>
      <c r="G2810" t="s">
        <v>152</v>
      </c>
      <c r="H2810" t="s">
        <v>20</v>
      </c>
      <c r="I2810">
        <v>10</v>
      </c>
      <c r="J2810">
        <v>4</v>
      </c>
    </row>
    <row r="2811" spans="1:10">
      <c r="A2811" s="112" t="str">
        <f>COL_SIZES[[#This Row],[datatype]]&amp;"_"&amp;COL_SIZES[[#This Row],[column_prec]]&amp;"_"&amp;COL_SIZES[[#This Row],[col_len]]</f>
        <v>varchar_0_255</v>
      </c>
      <c r="B28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11" s="113">
        <f>VLOOKUP(A2811,DBMS_TYPE_SIZES[],2,FALSE)</f>
        <v>255</v>
      </c>
      <c r="D2811" s="113">
        <f>VLOOKUP(A2811,DBMS_TYPE_SIZES[],3,FALSE)</f>
        <v>255</v>
      </c>
      <c r="E2811" s="114">
        <f>VLOOKUP(A2811,DBMS_TYPE_SIZES[],4,FALSE)</f>
        <v>257</v>
      </c>
      <c r="F2811" t="s">
        <v>243</v>
      </c>
      <c r="G2811" t="s">
        <v>805</v>
      </c>
      <c r="H2811" t="s">
        <v>92</v>
      </c>
      <c r="I2811">
        <v>0</v>
      </c>
      <c r="J2811">
        <v>255</v>
      </c>
    </row>
    <row r="2812" spans="1:10">
      <c r="A2812" s="112" t="str">
        <f>COL_SIZES[[#This Row],[datatype]]&amp;"_"&amp;COL_SIZES[[#This Row],[column_prec]]&amp;"_"&amp;COL_SIZES[[#This Row],[col_len]]</f>
        <v>varchar_0_255</v>
      </c>
      <c r="B281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12" s="113">
        <f>VLOOKUP(A2812,DBMS_TYPE_SIZES[],2,FALSE)</f>
        <v>255</v>
      </c>
      <c r="D2812" s="113">
        <f>VLOOKUP(A2812,DBMS_TYPE_SIZES[],3,FALSE)</f>
        <v>255</v>
      </c>
      <c r="E2812" s="114">
        <f>VLOOKUP(A2812,DBMS_TYPE_SIZES[],4,FALSE)</f>
        <v>257</v>
      </c>
      <c r="F2812" t="s">
        <v>243</v>
      </c>
      <c r="G2812" t="s">
        <v>806</v>
      </c>
      <c r="H2812" t="s">
        <v>92</v>
      </c>
      <c r="I2812">
        <v>0</v>
      </c>
      <c r="J2812">
        <v>255</v>
      </c>
    </row>
    <row r="2813" spans="1:10">
      <c r="A2813" s="112" t="str">
        <f>COL_SIZES[[#This Row],[datatype]]&amp;"_"&amp;COL_SIZES[[#This Row],[column_prec]]&amp;"_"&amp;COL_SIZES[[#This Row],[col_len]]</f>
        <v>int_10_4</v>
      </c>
      <c r="B28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13" s="113">
        <f>VLOOKUP(A2813,DBMS_TYPE_SIZES[],2,FALSE)</f>
        <v>9</v>
      </c>
      <c r="D2813" s="113">
        <f>VLOOKUP(A2813,DBMS_TYPE_SIZES[],3,FALSE)</f>
        <v>4</v>
      </c>
      <c r="E2813" s="114">
        <f>VLOOKUP(A2813,DBMS_TYPE_SIZES[],4,FALSE)</f>
        <v>9</v>
      </c>
      <c r="F2813" t="s">
        <v>243</v>
      </c>
      <c r="G2813" t="s">
        <v>807</v>
      </c>
      <c r="H2813" t="s">
        <v>20</v>
      </c>
      <c r="I2813">
        <v>10</v>
      </c>
      <c r="J2813">
        <v>4</v>
      </c>
    </row>
    <row r="2814" spans="1:10">
      <c r="A2814" s="112" t="str">
        <f>COL_SIZES[[#This Row],[datatype]]&amp;"_"&amp;COL_SIZES[[#This Row],[column_prec]]&amp;"_"&amp;COL_SIZES[[#This Row],[col_len]]</f>
        <v>bigint_19_8</v>
      </c>
      <c r="B281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14" s="113">
        <f>VLOOKUP(A2814,DBMS_TYPE_SIZES[],2,FALSE)</f>
        <v>9</v>
      </c>
      <c r="D2814" s="113">
        <f>VLOOKUP(A2814,DBMS_TYPE_SIZES[],3,FALSE)</f>
        <v>8</v>
      </c>
      <c r="E2814" s="114">
        <f>VLOOKUP(A2814,DBMS_TYPE_SIZES[],4,FALSE)</f>
        <v>9</v>
      </c>
      <c r="F2814" t="s">
        <v>243</v>
      </c>
      <c r="G2814" t="s">
        <v>122</v>
      </c>
      <c r="H2814" t="s">
        <v>19</v>
      </c>
      <c r="I2814">
        <v>19</v>
      </c>
      <c r="J2814">
        <v>8</v>
      </c>
    </row>
    <row r="2815" spans="1:10">
      <c r="A2815" s="112" t="str">
        <f>COL_SIZES[[#This Row],[datatype]]&amp;"_"&amp;COL_SIZES[[#This Row],[column_prec]]&amp;"_"&amp;COL_SIZES[[#This Row],[col_len]]</f>
        <v>int_10_4</v>
      </c>
      <c r="B28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15" s="113">
        <f>VLOOKUP(A2815,DBMS_TYPE_SIZES[],2,FALSE)</f>
        <v>9</v>
      </c>
      <c r="D2815" s="113">
        <f>VLOOKUP(A2815,DBMS_TYPE_SIZES[],3,FALSE)</f>
        <v>4</v>
      </c>
      <c r="E2815" s="114">
        <f>VLOOKUP(A2815,DBMS_TYPE_SIZES[],4,FALSE)</f>
        <v>9</v>
      </c>
      <c r="F2815" t="s">
        <v>243</v>
      </c>
      <c r="G2815" t="s">
        <v>123</v>
      </c>
      <c r="H2815" t="s">
        <v>20</v>
      </c>
      <c r="I2815">
        <v>10</v>
      </c>
      <c r="J2815">
        <v>4</v>
      </c>
    </row>
    <row r="2816" spans="1:10">
      <c r="A2816" s="112" t="str">
        <f>COL_SIZES[[#This Row],[datatype]]&amp;"_"&amp;COL_SIZES[[#This Row],[column_prec]]&amp;"_"&amp;COL_SIZES[[#This Row],[col_len]]</f>
        <v>int_10_4</v>
      </c>
      <c r="B28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16" s="113">
        <f>VLOOKUP(A2816,DBMS_TYPE_SIZES[],2,FALSE)</f>
        <v>9</v>
      </c>
      <c r="D2816" s="113">
        <f>VLOOKUP(A2816,DBMS_TYPE_SIZES[],3,FALSE)</f>
        <v>4</v>
      </c>
      <c r="E2816" s="114">
        <f>VLOOKUP(A2816,DBMS_TYPE_SIZES[],4,FALSE)</f>
        <v>9</v>
      </c>
      <c r="F2816" t="s">
        <v>243</v>
      </c>
      <c r="G2816" t="s">
        <v>808</v>
      </c>
      <c r="H2816" t="s">
        <v>20</v>
      </c>
      <c r="I2816">
        <v>10</v>
      </c>
      <c r="J2816">
        <v>4</v>
      </c>
    </row>
    <row r="2817" spans="1:10">
      <c r="A2817" s="112" t="str">
        <f>COL_SIZES[[#This Row],[datatype]]&amp;"_"&amp;COL_SIZES[[#This Row],[column_prec]]&amp;"_"&amp;COL_SIZES[[#This Row],[col_len]]</f>
        <v>datetime_23_8</v>
      </c>
      <c r="B28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17" s="113">
        <f>VLOOKUP(A2817,DBMS_TYPE_SIZES[],2,FALSE)</f>
        <v>7</v>
      </c>
      <c r="D2817" s="113">
        <f>VLOOKUP(A2817,DBMS_TYPE_SIZES[],3,FALSE)</f>
        <v>8</v>
      </c>
      <c r="E2817" s="114">
        <f>VLOOKUP(A2817,DBMS_TYPE_SIZES[],4,FALSE)</f>
        <v>10</v>
      </c>
      <c r="F2817" t="s">
        <v>243</v>
      </c>
      <c r="G2817" t="s">
        <v>809</v>
      </c>
      <c r="H2817" t="s">
        <v>22</v>
      </c>
      <c r="I2817">
        <v>23</v>
      </c>
      <c r="J2817">
        <v>8</v>
      </c>
    </row>
    <row r="2818" spans="1:10">
      <c r="A2818" s="112" t="str">
        <f>COL_SIZES[[#This Row],[datatype]]&amp;"_"&amp;COL_SIZES[[#This Row],[column_prec]]&amp;"_"&amp;COL_SIZES[[#This Row],[col_len]]</f>
        <v>bigint_19_8</v>
      </c>
      <c r="B281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18" s="113">
        <f>VLOOKUP(A2818,DBMS_TYPE_SIZES[],2,FALSE)</f>
        <v>9</v>
      </c>
      <c r="D2818" s="113">
        <f>VLOOKUP(A2818,DBMS_TYPE_SIZES[],3,FALSE)</f>
        <v>8</v>
      </c>
      <c r="E2818" s="114">
        <f>VLOOKUP(A2818,DBMS_TYPE_SIZES[],4,FALSE)</f>
        <v>9</v>
      </c>
      <c r="F2818" t="s">
        <v>243</v>
      </c>
      <c r="G2818" t="s">
        <v>124</v>
      </c>
      <c r="H2818" t="s">
        <v>19</v>
      </c>
      <c r="I2818">
        <v>19</v>
      </c>
      <c r="J2818">
        <v>8</v>
      </c>
    </row>
    <row r="2819" spans="1:10">
      <c r="A2819" s="112" t="str">
        <f>COL_SIZES[[#This Row],[datatype]]&amp;"_"&amp;COL_SIZES[[#This Row],[column_prec]]&amp;"_"&amp;COL_SIZES[[#This Row],[col_len]]</f>
        <v>numeric_16_9</v>
      </c>
      <c r="B281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819" s="113">
        <f>VLOOKUP(A2819,DBMS_TYPE_SIZES[],2,FALSE)</f>
        <v>9</v>
      </c>
      <c r="D2819" s="113">
        <f>VLOOKUP(A2819,DBMS_TYPE_SIZES[],3,FALSE)</f>
        <v>9</v>
      </c>
      <c r="E2819" s="114">
        <f>VLOOKUP(A2819,DBMS_TYPE_SIZES[],4,FALSE)</f>
        <v>9</v>
      </c>
      <c r="F2819" t="s">
        <v>243</v>
      </c>
      <c r="G2819" t="s">
        <v>102</v>
      </c>
      <c r="H2819" t="s">
        <v>67</v>
      </c>
      <c r="I2819">
        <v>16</v>
      </c>
      <c r="J2819">
        <v>9</v>
      </c>
    </row>
    <row r="2820" spans="1:10">
      <c r="A2820" s="112" t="str">
        <f>COL_SIZES[[#This Row],[datatype]]&amp;"_"&amp;COL_SIZES[[#This Row],[column_prec]]&amp;"_"&amp;COL_SIZES[[#This Row],[col_len]]</f>
        <v>int_10_4</v>
      </c>
      <c r="B28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0" s="113">
        <f>VLOOKUP(A2820,DBMS_TYPE_SIZES[],2,FALSE)</f>
        <v>9</v>
      </c>
      <c r="D2820" s="113">
        <f>VLOOKUP(A2820,DBMS_TYPE_SIZES[],3,FALSE)</f>
        <v>4</v>
      </c>
      <c r="E2820" s="114">
        <f>VLOOKUP(A2820,DBMS_TYPE_SIZES[],4,FALSE)</f>
        <v>9</v>
      </c>
      <c r="F2820" t="s">
        <v>243</v>
      </c>
      <c r="G2820" t="s">
        <v>72</v>
      </c>
      <c r="H2820" t="s">
        <v>20</v>
      </c>
      <c r="I2820">
        <v>10</v>
      </c>
      <c r="J2820">
        <v>4</v>
      </c>
    </row>
    <row r="2821" spans="1:10">
      <c r="A2821" s="112" t="str">
        <f>COL_SIZES[[#This Row],[datatype]]&amp;"_"&amp;COL_SIZES[[#This Row],[column_prec]]&amp;"_"&amp;COL_SIZES[[#This Row],[col_len]]</f>
        <v>int_10_4</v>
      </c>
      <c r="B28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1" s="113">
        <f>VLOOKUP(A2821,DBMS_TYPE_SIZES[],2,FALSE)</f>
        <v>9</v>
      </c>
      <c r="D2821" s="113">
        <f>VLOOKUP(A2821,DBMS_TYPE_SIZES[],3,FALSE)</f>
        <v>4</v>
      </c>
      <c r="E2821" s="114">
        <f>VLOOKUP(A2821,DBMS_TYPE_SIZES[],4,FALSE)</f>
        <v>9</v>
      </c>
      <c r="F2821" t="s">
        <v>243</v>
      </c>
      <c r="G2821" t="s">
        <v>164</v>
      </c>
      <c r="H2821" t="s">
        <v>20</v>
      </c>
      <c r="I2821">
        <v>10</v>
      </c>
      <c r="J2821">
        <v>4</v>
      </c>
    </row>
    <row r="2822" spans="1:10">
      <c r="A2822" s="112" t="str">
        <f>COL_SIZES[[#This Row],[datatype]]&amp;"_"&amp;COL_SIZES[[#This Row],[column_prec]]&amp;"_"&amp;COL_SIZES[[#This Row],[col_len]]</f>
        <v>int_10_4</v>
      </c>
      <c r="B28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2" s="113">
        <f>VLOOKUP(A2822,DBMS_TYPE_SIZES[],2,FALSE)</f>
        <v>9</v>
      </c>
      <c r="D2822" s="113">
        <f>VLOOKUP(A2822,DBMS_TYPE_SIZES[],3,FALSE)</f>
        <v>4</v>
      </c>
      <c r="E2822" s="114">
        <f>VLOOKUP(A2822,DBMS_TYPE_SIZES[],4,FALSE)</f>
        <v>9</v>
      </c>
      <c r="F2822" t="s">
        <v>244</v>
      </c>
      <c r="G2822" t="s">
        <v>1014</v>
      </c>
      <c r="H2822" t="s">
        <v>20</v>
      </c>
      <c r="I2822">
        <v>10</v>
      </c>
      <c r="J2822">
        <v>4</v>
      </c>
    </row>
    <row r="2823" spans="1:10">
      <c r="A2823" s="112" t="str">
        <f>COL_SIZES[[#This Row],[datatype]]&amp;"_"&amp;COL_SIZES[[#This Row],[column_prec]]&amp;"_"&amp;COL_SIZES[[#This Row],[col_len]]</f>
        <v>int_10_4</v>
      </c>
      <c r="B28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3" s="113">
        <f>VLOOKUP(A2823,DBMS_TYPE_SIZES[],2,FALSE)</f>
        <v>9</v>
      </c>
      <c r="D2823" s="113">
        <f>VLOOKUP(A2823,DBMS_TYPE_SIZES[],3,FALSE)</f>
        <v>4</v>
      </c>
      <c r="E2823" s="114">
        <f>VLOOKUP(A2823,DBMS_TYPE_SIZES[],4,FALSE)</f>
        <v>9</v>
      </c>
      <c r="F2823" t="s">
        <v>244</v>
      </c>
      <c r="G2823" t="s">
        <v>1015</v>
      </c>
      <c r="H2823" t="s">
        <v>20</v>
      </c>
      <c r="I2823">
        <v>10</v>
      </c>
      <c r="J2823">
        <v>4</v>
      </c>
    </row>
    <row r="2824" spans="1:10">
      <c r="A2824" s="112" t="str">
        <f>COL_SIZES[[#This Row],[datatype]]&amp;"_"&amp;COL_SIZES[[#This Row],[column_prec]]&amp;"_"&amp;COL_SIZES[[#This Row],[col_len]]</f>
        <v>int_10_4</v>
      </c>
      <c r="B28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4" s="113">
        <f>VLOOKUP(A2824,DBMS_TYPE_SIZES[],2,FALSE)</f>
        <v>9</v>
      </c>
      <c r="D2824" s="113">
        <f>VLOOKUP(A2824,DBMS_TYPE_SIZES[],3,FALSE)</f>
        <v>4</v>
      </c>
      <c r="E2824" s="114">
        <f>VLOOKUP(A2824,DBMS_TYPE_SIZES[],4,FALSE)</f>
        <v>9</v>
      </c>
      <c r="F2824" t="s">
        <v>244</v>
      </c>
      <c r="G2824" t="s">
        <v>219</v>
      </c>
      <c r="H2824" t="s">
        <v>20</v>
      </c>
      <c r="I2824">
        <v>10</v>
      </c>
      <c r="J2824">
        <v>4</v>
      </c>
    </row>
    <row r="2825" spans="1:10">
      <c r="A2825" s="112" t="str">
        <f>COL_SIZES[[#This Row],[datatype]]&amp;"_"&amp;COL_SIZES[[#This Row],[column_prec]]&amp;"_"&amp;COL_SIZES[[#This Row],[col_len]]</f>
        <v>int_10_4</v>
      </c>
      <c r="B28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5" s="113">
        <f>VLOOKUP(A2825,DBMS_TYPE_SIZES[],2,FALSE)</f>
        <v>9</v>
      </c>
      <c r="D2825" s="113">
        <f>VLOOKUP(A2825,DBMS_TYPE_SIZES[],3,FALSE)</f>
        <v>4</v>
      </c>
      <c r="E2825" s="114">
        <f>VLOOKUP(A2825,DBMS_TYPE_SIZES[],4,FALSE)</f>
        <v>9</v>
      </c>
      <c r="F2825" t="s">
        <v>244</v>
      </c>
      <c r="G2825" t="s">
        <v>156</v>
      </c>
      <c r="H2825" t="s">
        <v>20</v>
      </c>
      <c r="I2825">
        <v>10</v>
      </c>
      <c r="J2825">
        <v>4</v>
      </c>
    </row>
    <row r="2826" spans="1:10">
      <c r="A2826" s="112" t="str">
        <f>COL_SIZES[[#This Row],[datatype]]&amp;"_"&amp;COL_SIZES[[#This Row],[column_prec]]&amp;"_"&amp;COL_SIZES[[#This Row],[col_len]]</f>
        <v>datetime_23_8</v>
      </c>
      <c r="B282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26" s="113">
        <f>VLOOKUP(A2826,DBMS_TYPE_SIZES[],2,FALSE)</f>
        <v>7</v>
      </c>
      <c r="D2826" s="113">
        <f>VLOOKUP(A2826,DBMS_TYPE_SIZES[],3,FALSE)</f>
        <v>8</v>
      </c>
      <c r="E2826" s="114">
        <f>VLOOKUP(A2826,DBMS_TYPE_SIZES[],4,FALSE)</f>
        <v>10</v>
      </c>
      <c r="F2826" t="s">
        <v>244</v>
      </c>
      <c r="G2826" t="s">
        <v>679</v>
      </c>
      <c r="H2826" t="s">
        <v>22</v>
      </c>
      <c r="I2826">
        <v>23</v>
      </c>
      <c r="J2826">
        <v>8</v>
      </c>
    </row>
    <row r="2827" spans="1:10">
      <c r="A2827" s="112" t="str">
        <f>COL_SIZES[[#This Row],[datatype]]&amp;"_"&amp;COL_SIZES[[#This Row],[column_prec]]&amp;"_"&amp;COL_SIZES[[#This Row],[col_len]]</f>
        <v>int_10_4</v>
      </c>
      <c r="B28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7" s="113">
        <f>VLOOKUP(A2827,DBMS_TYPE_SIZES[],2,FALSE)</f>
        <v>9</v>
      </c>
      <c r="D2827" s="113">
        <f>VLOOKUP(A2827,DBMS_TYPE_SIZES[],3,FALSE)</f>
        <v>4</v>
      </c>
      <c r="E2827" s="114">
        <f>VLOOKUP(A2827,DBMS_TYPE_SIZES[],4,FALSE)</f>
        <v>9</v>
      </c>
      <c r="F2827" t="s">
        <v>244</v>
      </c>
      <c r="G2827" t="s">
        <v>802</v>
      </c>
      <c r="H2827" t="s">
        <v>20</v>
      </c>
      <c r="I2827">
        <v>10</v>
      </c>
      <c r="J2827">
        <v>4</v>
      </c>
    </row>
    <row r="2828" spans="1:10">
      <c r="A2828" s="112" t="str">
        <f>COL_SIZES[[#This Row],[datatype]]&amp;"_"&amp;COL_SIZES[[#This Row],[column_prec]]&amp;"_"&amp;COL_SIZES[[#This Row],[col_len]]</f>
        <v>int_10_4</v>
      </c>
      <c r="B28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8" s="113">
        <f>VLOOKUP(A2828,DBMS_TYPE_SIZES[],2,FALSE)</f>
        <v>9</v>
      </c>
      <c r="D2828" s="113">
        <f>VLOOKUP(A2828,DBMS_TYPE_SIZES[],3,FALSE)</f>
        <v>4</v>
      </c>
      <c r="E2828" s="114">
        <f>VLOOKUP(A2828,DBMS_TYPE_SIZES[],4,FALSE)</f>
        <v>9</v>
      </c>
      <c r="F2828" t="s">
        <v>244</v>
      </c>
      <c r="G2828" t="s">
        <v>154</v>
      </c>
      <c r="H2828" t="s">
        <v>20</v>
      </c>
      <c r="I2828">
        <v>10</v>
      </c>
      <c r="J2828">
        <v>4</v>
      </c>
    </row>
    <row r="2829" spans="1:10">
      <c r="A2829" s="112" t="str">
        <f>COL_SIZES[[#This Row],[datatype]]&amp;"_"&amp;COL_SIZES[[#This Row],[column_prec]]&amp;"_"&amp;COL_SIZES[[#This Row],[col_len]]</f>
        <v>int_10_4</v>
      </c>
      <c r="B28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29" s="113">
        <f>VLOOKUP(A2829,DBMS_TYPE_SIZES[],2,FALSE)</f>
        <v>9</v>
      </c>
      <c r="D2829" s="113">
        <f>VLOOKUP(A2829,DBMS_TYPE_SIZES[],3,FALSE)</f>
        <v>4</v>
      </c>
      <c r="E2829" s="114">
        <f>VLOOKUP(A2829,DBMS_TYPE_SIZES[],4,FALSE)</f>
        <v>9</v>
      </c>
      <c r="F2829" t="s">
        <v>244</v>
      </c>
      <c r="G2829" t="s">
        <v>89</v>
      </c>
      <c r="H2829" t="s">
        <v>20</v>
      </c>
      <c r="I2829">
        <v>10</v>
      </c>
      <c r="J2829">
        <v>4</v>
      </c>
    </row>
    <row r="2830" spans="1:10">
      <c r="A2830" s="112" t="str">
        <f>COL_SIZES[[#This Row],[datatype]]&amp;"_"&amp;COL_SIZES[[#This Row],[column_prec]]&amp;"_"&amp;COL_SIZES[[#This Row],[col_len]]</f>
        <v>int_10_4</v>
      </c>
      <c r="B28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0" s="113">
        <f>VLOOKUP(A2830,DBMS_TYPE_SIZES[],2,FALSE)</f>
        <v>9</v>
      </c>
      <c r="D2830" s="113">
        <f>VLOOKUP(A2830,DBMS_TYPE_SIZES[],3,FALSE)</f>
        <v>4</v>
      </c>
      <c r="E2830" s="114">
        <f>VLOOKUP(A2830,DBMS_TYPE_SIZES[],4,FALSE)</f>
        <v>9</v>
      </c>
      <c r="F2830" t="s">
        <v>244</v>
      </c>
      <c r="G2830" t="s">
        <v>986</v>
      </c>
      <c r="H2830" t="s">
        <v>20</v>
      </c>
      <c r="I2830">
        <v>10</v>
      </c>
      <c r="J2830">
        <v>4</v>
      </c>
    </row>
    <row r="2831" spans="1:10">
      <c r="A2831" s="112" t="str">
        <f>COL_SIZES[[#This Row],[datatype]]&amp;"_"&amp;COL_SIZES[[#This Row],[column_prec]]&amp;"_"&amp;COL_SIZES[[#This Row],[col_len]]</f>
        <v>int_10_4</v>
      </c>
      <c r="B28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1" s="113">
        <f>VLOOKUP(A2831,DBMS_TYPE_SIZES[],2,FALSE)</f>
        <v>9</v>
      </c>
      <c r="D2831" s="113">
        <f>VLOOKUP(A2831,DBMS_TYPE_SIZES[],3,FALSE)</f>
        <v>4</v>
      </c>
      <c r="E2831" s="114">
        <f>VLOOKUP(A2831,DBMS_TYPE_SIZES[],4,FALSE)</f>
        <v>9</v>
      </c>
      <c r="F2831" t="s">
        <v>244</v>
      </c>
      <c r="G2831" t="s">
        <v>1016</v>
      </c>
      <c r="H2831" t="s">
        <v>20</v>
      </c>
      <c r="I2831">
        <v>10</v>
      </c>
      <c r="J2831">
        <v>4</v>
      </c>
    </row>
    <row r="2832" spans="1:10">
      <c r="A2832" s="112" t="str">
        <f>COL_SIZES[[#This Row],[datatype]]&amp;"_"&amp;COL_SIZES[[#This Row],[column_prec]]&amp;"_"&amp;COL_SIZES[[#This Row],[col_len]]</f>
        <v>int_10_4</v>
      </c>
      <c r="B28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2" s="113">
        <f>VLOOKUP(A2832,DBMS_TYPE_SIZES[],2,FALSE)</f>
        <v>9</v>
      </c>
      <c r="D2832" s="113">
        <f>VLOOKUP(A2832,DBMS_TYPE_SIZES[],3,FALSE)</f>
        <v>4</v>
      </c>
      <c r="E2832" s="114">
        <f>VLOOKUP(A2832,DBMS_TYPE_SIZES[],4,FALSE)</f>
        <v>9</v>
      </c>
      <c r="F2832" t="s">
        <v>244</v>
      </c>
      <c r="G2832" t="s">
        <v>1017</v>
      </c>
      <c r="H2832" t="s">
        <v>20</v>
      </c>
      <c r="I2832">
        <v>10</v>
      </c>
      <c r="J2832">
        <v>4</v>
      </c>
    </row>
    <row r="2833" spans="1:10">
      <c r="A2833" s="112" t="str">
        <f>COL_SIZES[[#This Row],[datatype]]&amp;"_"&amp;COL_SIZES[[#This Row],[column_prec]]&amp;"_"&amp;COL_SIZES[[#This Row],[col_len]]</f>
        <v>int_10_4</v>
      </c>
      <c r="B28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3" s="113">
        <f>VLOOKUP(A2833,DBMS_TYPE_SIZES[],2,FALSE)</f>
        <v>9</v>
      </c>
      <c r="D2833" s="113">
        <f>VLOOKUP(A2833,DBMS_TYPE_SIZES[],3,FALSE)</f>
        <v>4</v>
      </c>
      <c r="E2833" s="114">
        <f>VLOOKUP(A2833,DBMS_TYPE_SIZES[],4,FALSE)</f>
        <v>9</v>
      </c>
      <c r="F2833" t="s">
        <v>244</v>
      </c>
      <c r="G2833" t="s">
        <v>220</v>
      </c>
      <c r="H2833" t="s">
        <v>20</v>
      </c>
      <c r="I2833">
        <v>10</v>
      </c>
      <c r="J2833">
        <v>4</v>
      </c>
    </row>
    <row r="2834" spans="1:10">
      <c r="A2834" s="112" t="str">
        <f>COL_SIZES[[#This Row],[datatype]]&amp;"_"&amp;COL_SIZES[[#This Row],[column_prec]]&amp;"_"&amp;COL_SIZES[[#This Row],[col_len]]</f>
        <v>int_10_4</v>
      </c>
      <c r="B28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4" s="113">
        <f>VLOOKUP(A2834,DBMS_TYPE_SIZES[],2,FALSE)</f>
        <v>9</v>
      </c>
      <c r="D2834" s="113">
        <f>VLOOKUP(A2834,DBMS_TYPE_SIZES[],3,FALSE)</f>
        <v>4</v>
      </c>
      <c r="E2834" s="114">
        <f>VLOOKUP(A2834,DBMS_TYPE_SIZES[],4,FALSE)</f>
        <v>9</v>
      </c>
      <c r="F2834" t="s">
        <v>244</v>
      </c>
      <c r="G2834" t="s">
        <v>803</v>
      </c>
      <c r="H2834" t="s">
        <v>20</v>
      </c>
      <c r="I2834">
        <v>10</v>
      </c>
      <c r="J2834">
        <v>4</v>
      </c>
    </row>
    <row r="2835" spans="1:10">
      <c r="A2835" s="112" t="str">
        <f>COL_SIZES[[#This Row],[datatype]]&amp;"_"&amp;COL_SIZES[[#This Row],[column_prec]]&amp;"_"&amp;COL_SIZES[[#This Row],[col_len]]</f>
        <v>int_10_4</v>
      </c>
      <c r="B28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5" s="113">
        <f>VLOOKUP(A2835,DBMS_TYPE_SIZES[],2,FALSE)</f>
        <v>9</v>
      </c>
      <c r="D2835" s="113">
        <f>VLOOKUP(A2835,DBMS_TYPE_SIZES[],3,FALSE)</f>
        <v>4</v>
      </c>
      <c r="E2835" s="114">
        <f>VLOOKUP(A2835,DBMS_TYPE_SIZES[],4,FALSE)</f>
        <v>9</v>
      </c>
      <c r="F2835" t="s">
        <v>244</v>
      </c>
      <c r="G2835" t="s">
        <v>804</v>
      </c>
      <c r="H2835" t="s">
        <v>20</v>
      </c>
      <c r="I2835">
        <v>10</v>
      </c>
      <c r="J2835">
        <v>4</v>
      </c>
    </row>
    <row r="2836" spans="1:10">
      <c r="A2836" s="112" t="str">
        <f>COL_SIZES[[#This Row],[datatype]]&amp;"_"&amp;COL_SIZES[[#This Row],[column_prec]]&amp;"_"&amp;COL_SIZES[[#This Row],[col_len]]</f>
        <v>int_10_4</v>
      </c>
      <c r="B28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6" s="113">
        <f>VLOOKUP(A2836,DBMS_TYPE_SIZES[],2,FALSE)</f>
        <v>9</v>
      </c>
      <c r="D2836" s="113">
        <f>VLOOKUP(A2836,DBMS_TYPE_SIZES[],3,FALSE)</f>
        <v>4</v>
      </c>
      <c r="E2836" s="114">
        <f>VLOOKUP(A2836,DBMS_TYPE_SIZES[],4,FALSE)</f>
        <v>9</v>
      </c>
      <c r="F2836" t="s">
        <v>244</v>
      </c>
      <c r="G2836" t="s">
        <v>152</v>
      </c>
      <c r="H2836" t="s">
        <v>20</v>
      </c>
      <c r="I2836">
        <v>10</v>
      </c>
      <c r="J2836">
        <v>4</v>
      </c>
    </row>
    <row r="2837" spans="1:10">
      <c r="A2837" s="112" t="str">
        <f>COL_SIZES[[#This Row],[datatype]]&amp;"_"&amp;COL_SIZES[[#This Row],[column_prec]]&amp;"_"&amp;COL_SIZES[[#This Row],[col_len]]</f>
        <v>varchar_0_255</v>
      </c>
      <c r="B283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37" s="113">
        <f>VLOOKUP(A2837,DBMS_TYPE_SIZES[],2,FALSE)</f>
        <v>255</v>
      </c>
      <c r="D2837" s="113">
        <f>VLOOKUP(A2837,DBMS_TYPE_SIZES[],3,FALSE)</f>
        <v>255</v>
      </c>
      <c r="E2837" s="114">
        <f>VLOOKUP(A2837,DBMS_TYPE_SIZES[],4,FALSE)</f>
        <v>257</v>
      </c>
      <c r="F2837" t="s">
        <v>244</v>
      </c>
      <c r="G2837" t="s">
        <v>805</v>
      </c>
      <c r="H2837" t="s">
        <v>92</v>
      </c>
      <c r="I2837">
        <v>0</v>
      </c>
      <c r="J2837">
        <v>255</v>
      </c>
    </row>
    <row r="2838" spans="1:10">
      <c r="A2838" s="112" t="str">
        <f>COL_SIZES[[#This Row],[datatype]]&amp;"_"&amp;COL_SIZES[[#This Row],[column_prec]]&amp;"_"&amp;COL_SIZES[[#This Row],[col_len]]</f>
        <v>varchar_0_255</v>
      </c>
      <c r="B283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38" s="113">
        <f>VLOOKUP(A2838,DBMS_TYPE_SIZES[],2,FALSE)</f>
        <v>255</v>
      </c>
      <c r="D2838" s="113">
        <f>VLOOKUP(A2838,DBMS_TYPE_SIZES[],3,FALSE)</f>
        <v>255</v>
      </c>
      <c r="E2838" s="114">
        <f>VLOOKUP(A2838,DBMS_TYPE_SIZES[],4,FALSE)</f>
        <v>257</v>
      </c>
      <c r="F2838" t="s">
        <v>244</v>
      </c>
      <c r="G2838" t="s">
        <v>806</v>
      </c>
      <c r="H2838" t="s">
        <v>92</v>
      </c>
      <c r="I2838">
        <v>0</v>
      </c>
      <c r="J2838">
        <v>255</v>
      </c>
    </row>
    <row r="2839" spans="1:10">
      <c r="A2839" s="112" t="str">
        <f>COL_SIZES[[#This Row],[datatype]]&amp;"_"&amp;COL_SIZES[[#This Row],[column_prec]]&amp;"_"&amp;COL_SIZES[[#This Row],[col_len]]</f>
        <v>int_10_4</v>
      </c>
      <c r="B28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39" s="113">
        <f>VLOOKUP(A2839,DBMS_TYPE_SIZES[],2,FALSE)</f>
        <v>9</v>
      </c>
      <c r="D2839" s="113">
        <f>VLOOKUP(A2839,DBMS_TYPE_SIZES[],3,FALSE)</f>
        <v>4</v>
      </c>
      <c r="E2839" s="114">
        <f>VLOOKUP(A2839,DBMS_TYPE_SIZES[],4,FALSE)</f>
        <v>9</v>
      </c>
      <c r="F2839" t="s">
        <v>244</v>
      </c>
      <c r="G2839" t="s">
        <v>807</v>
      </c>
      <c r="H2839" t="s">
        <v>20</v>
      </c>
      <c r="I2839">
        <v>10</v>
      </c>
      <c r="J2839">
        <v>4</v>
      </c>
    </row>
    <row r="2840" spans="1:10">
      <c r="A2840" s="112" t="str">
        <f>COL_SIZES[[#This Row],[datatype]]&amp;"_"&amp;COL_SIZES[[#This Row],[column_prec]]&amp;"_"&amp;COL_SIZES[[#This Row],[col_len]]</f>
        <v>bigint_19_8</v>
      </c>
      <c r="B284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40" s="113">
        <f>VLOOKUP(A2840,DBMS_TYPE_SIZES[],2,FALSE)</f>
        <v>9</v>
      </c>
      <c r="D2840" s="113">
        <f>VLOOKUP(A2840,DBMS_TYPE_SIZES[],3,FALSE)</f>
        <v>8</v>
      </c>
      <c r="E2840" s="114">
        <f>VLOOKUP(A2840,DBMS_TYPE_SIZES[],4,FALSE)</f>
        <v>9</v>
      </c>
      <c r="F2840" t="s">
        <v>244</v>
      </c>
      <c r="G2840" t="s">
        <v>122</v>
      </c>
      <c r="H2840" t="s">
        <v>19</v>
      </c>
      <c r="I2840">
        <v>19</v>
      </c>
      <c r="J2840">
        <v>8</v>
      </c>
    </row>
    <row r="2841" spans="1:10">
      <c r="A2841" s="112" t="str">
        <f>COL_SIZES[[#This Row],[datatype]]&amp;"_"&amp;COL_SIZES[[#This Row],[column_prec]]&amp;"_"&amp;COL_SIZES[[#This Row],[col_len]]</f>
        <v>int_10_4</v>
      </c>
      <c r="B28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41" s="113">
        <f>VLOOKUP(A2841,DBMS_TYPE_SIZES[],2,FALSE)</f>
        <v>9</v>
      </c>
      <c r="D2841" s="113">
        <f>VLOOKUP(A2841,DBMS_TYPE_SIZES[],3,FALSE)</f>
        <v>4</v>
      </c>
      <c r="E2841" s="114">
        <f>VLOOKUP(A2841,DBMS_TYPE_SIZES[],4,FALSE)</f>
        <v>9</v>
      </c>
      <c r="F2841" t="s">
        <v>244</v>
      </c>
      <c r="G2841" t="s">
        <v>123</v>
      </c>
      <c r="H2841" t="s">
        <v>20</v>
      </c>
      <c r="I2841">
        <v>10</v>
      </c>
      <c r="J2841">
        <v>4</v>
      </c>
    </row>
    <row r="2842" spans="1:10">
      <c r="A2842" s="112" t="str">
        <f>COL_SIZES[[#This Row],[datatype]]&amp;"_"&amp;COL_SIZES[[#This Row],[column_prec]]&amp;"_"&amp;COL_SIZES[[#This Row],[col_len]]</f>
        <v>int_10_4</v>
      </c>
      <c r="B28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42" s="113">
        <f>VLOOKUP(A2842,DBMS_TYPE_SIZES[],2,FALSE)</f>
        <v>9</v>
      </c>
      <c r="D2842" s="113">
        <f>VLOOKUP(A2842,DBMS_TYPE_SIZES[],3,FALSE)</f>
        <v>4</v>
      </c>
      <c r="E2842" s="114">
        <f>VLOOKUP(A2842,DBMS_TYPE_SIZES[],4,FALSE)</f>
        <v>9</v>
      </c>
      <c r="F2842" t="s">
        <v>244</v>
      </c>
      <c r="G2842" t="s">
        <v>808</v>
      </c>
      <c r="H2842" t="s">
        <v>20</v>
      </c>
      <c r="I2842">
        <v>10</v>
      </c>
      <c r="J2842">
        <v>4</v>
      </c>
    </row>
    <row r="2843" spans="1:10">
      <c r="A2843" s="112" t="str">
        <f>COL_SIZES[[#This Row],[datatype]]&amp;"_"&amp;COL_SIZES[[#This Row],[column_prec]]&amp;"_"&amp;COL_SIZES[[#This Row],[col_len]]</f>
        <v>datetime_23_8</v>
      </c>
      <c r="B284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43" s="113">
        <f>VLOOKUP(A2843,DBMS_TYPE_SIZES[],2,FALSE)</f>
        <v>7</v>
      </c>
      <c r="D2843" s="113">
        <f>VLOOKUP(A2843,DBMS_TYPE_SIZES[],3,FALSE)</f>
        <v>8</v>
      </c>
      <c r="E2843" s="114">
        <f>VLOOKUP(A2843,DBMS_TYPE_SIZES[],4,FALSE)</f>
        <v>10</v>
      </c>
      <c r="F2843" t="s">
        <v>244</v>
      </c>
      <c r="G2843" t="s">
        <v>809</v>
      </c>
      <c r="H2843" t="s">
        <v>22</v>
      </c>
      <c r="I2843">
        <v>23</v>
      </c>
      <c r="J2843">
        <v>8</v>
      </c>
    </row>
    <row r="2844" spans="1:10">
      <c r="A2844" s="112" t="str">
        <f>COL_SIZES[[#This Row],[datatype]]&amp;"_"&amp;COL_SIZES[[#This Row],[column_prec]]&amp;"_"&amp;COL_SIZES[[#This Row],[col_len]]</f>
        <v>bigint_19_8</v>
      </c>
      <c r="B28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44" s="113">
        <f>VLOOKUP(A2844,DBMS_TYPE_SIZES[],2,FALSE)</f>
        <v>9</v>
      </c>
      <c r="D2844" s="113">
        <f>VLOOKUP(A2844,DBMS_TYPE_SIZES[],3,FALSE)</f>
        <v>8</v>
      </c>
      <c r="E2844" s="114">
        <f>VLOOKUP(A2844,DBMS_TYPE_SIZES[],4,FALSE)</f>
        <v>9</v>
      </c>
      <c r="F2844" t="s">
        <v>244</v>
      </c>
      <c r="G2844" t="s">
        <v>124</v>
      </c>
      <c r="H2844" t="s">
        <v>19</v>
      </c>
      <c r="I2844">
        <v>19</v>
      </c>
      <c r="J2844">
        <v>8</v>
      </c>
    </row>
    <row r="2845" spans="1:10">
      <c r="A2845" s="112" t="str">
        <f>COL_SIZES[[#This Row],[datatype]]&amp;"_"&amp;COL_SIZES[[#This Row],[column_prec]]&amp;"_"&amp;COL_SIZES[[#This Row],[col_len]]</f>
        <v>numeric_16_9</v>
      </c>
      <c r="B284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845" s="113">
        <f>VLOOKUP(A2845,DBMS_TYPE_SIZES[],2,FALSE)</f>
        <v>9</v>
      </c>
      <c r="D2845" s="113">
        <f>VLOOKUP(A2845,DBMS_TYPE_SIZES[],3,FALSE)</f>
        <v>9</v>
      </c>
      <c r="E2845" s="114">
        <f>VLOOKUP(A2845,DBMS_TYPE_SIZES[],4,FALSE)</f>
        <v>9</v>
      </c>
      <c r="F2845" t="s">
        <v>244</v>
      </c>
      <c r="G2845" t="s">
        <v>102</v>
      </c>
      <c r="H2845" t="s">
        <v>67</v>
      </c>
      <c r="I2845">
        <v>16</v>
      </c>
      <c r="J2845">
        <v>9</v>
      </c>
    </row>
    <row r="2846" spans="1:10">
      <c r="A2846" s="112" t="str">
        <f>COL_SIZES[[#This Row],[datatype]]&amp;"_"&amp;COL_SIZES[[#This Row],[column_prec]]&amp;"_"&amp;COL_SIZES[[#This Row],[col_len]]</f>
        <v>int_10_4</v>
      </c>
      <c r="B28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46" s="113">
        <f>VLOOKUP(A2846,DBMS_TYPE_SIZES[],2,FALSE)</f>
        <v>9</v>
      </c>
      <c r="D2846" s="113">
        <f>VLOOKUP(A2846,DBMS_TYPE_SIZES[],3,FALSE)</f>
        <v>4</v>
      </c>
      <c r="E2846" s="114">
        <f>VLOOKUP(A2846,DBMS_TYPE_SIZES[],4,FALSE)</f>
        <v>9</v>
      </c>
      <c r="F2846" t="s">
        <v>244</v>
      </c>
      <c r="G2846" t="s">
        <v>883</v>
      </c>
      <c r="H2846" t="s">
        <v>20</v>
      </c>
      <c r="I2846">
        <v>10</v>
      </c>
      <c r="J2846">
        <v>4</v>
      </c>
    </row>
    <row r="2847" spans="1:10">
      <c r="A2847" s="112" t="str">
        <f>COL_SIZES[[#This Row],[datatype]]&amp;"_"&amp;COL_SIZES[[#This Row],[column_prec]]&amp;"_"&amp;COL_SIZES[[#This Row],[col_len]]</f>
        <v>datetime_23_8</v>
      </c>
      <c r="B284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47" s="113">
        <f>VLOOKUP(A2847,DBMS_TYPE_SIZES[],2,FALSE)</f>
        <v>7</v>
      </c>
      <c r="D2847" s="113">
        <f>VLOOKUP(A2847,DBMS_TYPE_SIZES[],3,FALSE)</f>
        <v>8</v>
      </c>
      <c r="E2847" s="114">
        <f>VLOOKUP(A2847,DBMS_TYPE_SIZES[],4,FALSE)</f>
        <v>10</v>
      </c>
      <c r="F2847" t="s">
        <v>244</v>
      </c>
      <c r="G2847" t="s">
        <v>1018</v>
      </c>
      <c r="H2847" t="s">
        <v>22</v>
      </c>
      <c r="I2847">
        <v>23</v>
      </c>
      <c r="J2847">
        <v>8</v>
      </c>
    </row>
    <row r="2848" spans="1:10">
      <c r="A2848" s="112" t="str">
        <f>COL_SIZES[[#This Row],[datatype]]&amp;"_"&amp;COL_SIZES[[#This Row],[column_prec]]&amp;"_"&amp;COL_SIZES[[#This Row],[col_len]]</f>
        <v>int_10_4</v>
      </c>
      <c r="B28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48" s="113">
        <f>VLOOKUP(A2848,DBMS_TYPE_SIZES[],2,FALSE)</f>
        <v>9</v>
      </c>
      <c r="D2848" s="113">
        <f>VLOOKUP(A2848,DBMS_TYPE_SIZES[],3,FALSE)</f>
        <v>4</v>
      </c>
      <c r="E2848" s="114">
        <f>VLOOKUP(A2848,DBMS_TYPE_SIZES[],4,FALSE)</f>
        <v>9</v>
      </c>
      <c r="F2848" t="s">
        <v>244</v>
      </c>
      <c r="G2848" t="s">
        <v>1019</v>
      </c>
      <c r="H2848" t="s">
        <v>20</v>
      </c>
      <c r="I2848">
        <v>10</v>
      </c>
      <c r="J2848">
        <v>4</v>
      </c>
    </row>
    <row r="2849" spans="1:10">
      <c r="A2849" s="112" t="str">
        <f>COL_SIZES[[#This Row],[datatype]]&amp;"_"&amp;COL_SIZES[[#This Row],[column_prec]]&amp;"_"&amp;COL_SIZES[[#This Row],[col_len]]</f>
        <v>int_10_4</v>
      </c>
      <c r="B28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49" s="113">
        <f>VLOOKUP(A2849,DBMS_TYPE_SIZES[],2,FALSE)</f>
        <v>9</v>
      </c>
      <c r="D2849" s="113">
        <f>VLOOKUP(A2849,DBMS_TYPE_SIZES[],3,FALSE)</f>
        <v>4</v>
      </c>
      <c r="E2849" s="114">
        <f>VLOOKUP(A2849,DBMS_TYPE_SIZES[],4,FALSE)</f>
        <v>9</v>
      </c>
      <c r="F2849" t="s">
        <v>244</v>
      </c>
      <c r="G2849" t="s">
        <v>1020</v>
      </c>
      <c r="H2849" t="s">
        <v>20</v>
      </c>
      <c r="I2849">
        <v>10</v>
      </c>
      <c r="J2849">
        <v>4</v>
      </c>
    </row>
    <row r="2850" spans="1:10">
      <c r="A2850" s="112" t="str">
        <f>COL_SIZES[[#This Row],[datatype]]&amp;"_"&amp;COL_SIZES[[#This Row],[column_prec]]&amp;"_"&amp;COL_SIZES[[#This Row],[col_len]]</f>
        <v>int_10_4</v>
      </c>
      <c r="B28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0" s="113">
        <f>VLOOKUP(A2850,DBMS_TYPE_SIZES[],2,FALSE)</f>
        <v>9</v>
      </c>
      <c r="D2850" s="113">
        <f>VLOOKUP(A2850,DBMS_TYPE_SIZES[],3,FALSE)</f>
        <v>4</v>
      </c>
      <c r="E2850" s="114">
        <f>VLOOKUP(A2850,DBMS_TYPE_SIZES[],4,FALSE)</f>
        <v>9</v>
      </c>
      <c r="F2850" t="s">
        <v>244</v>
      </c>
      <c r="G2850" t="s">
        <v>1021</v>
      </c>
      <c r="H2850" t="s">
        <v>20</v>
      </c>
      <c r="I2850">
        <v>10</v>
      </c>
      <c r="J2850">
        <v>4</v>
      </c>
    </row>
    <row r="2851" spans="1:10">
      <c r="A2851" s="112" t="str">
        <f>COL_SIZES[[#This Row],[datatype]]&amp;"_"&amp;COL_SIZES[[#This Row],[column_prec]]&amp;"_"&amp;COL_SIZES[[#This Row],[col_len]]</f>
        <v>int_10_4</v>
      </c>
      <c r="B28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1" s="113">
        <f>VLOOKUP(A2851,DBMS_TYPE_SIZES[],2,FALSE)</f>
        <v>9</v>
      </c>
      <c r="D2851" s="113">
        <f>VLOOKUP(A2851,DBMS_TYPE_SIZES[],3,FALSE)</f>
        <v>4</v>
      </c>
      <c r="E2851" s="114">
        <f>VLOOKUP(A2851,DBMS_TYPE_SIZES[],4,FALSE)</f>
        <v>9</v>
      </c>
      <c r="F2851" t="s">
        <v>244</v>
      </c>
      <c r="G2851" t="s">
        <v>1022</v>
      </c>
      <c r="H2851" t="s">
        <v>20</v>
      </c>
      <c r="I2851">
        <v>10</v>
      </c>
      <c r="J2851">
        <v>4</v>
      </c>
    </row>
    <row r="2852" spans="1:10">
      <c r="A2852" s="112" t="str">
        <f>COL_SIZES[[#This Row],[datatype]]&amp;"_"&amp;COL_SIZES[[#This Row],[column_prec]]&amp;"_"&amp;COL_SIZES[[#This Row],[col_len]]</f>
        <v>int_10_4</v>
      </c>
      <c r="B28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2" s="113">
        <f>VLOOKUP(A2852,DBMS_TYPE_SIZES[],2,FALSE)</f>
        <v>9</v>
      </c>
      <c r="D2852" s="113">
        <f>VLOOKUP(A2852,DBMS_TYPE_SIZES[],3,FALSE)</f>
        <v>4</v>
      </c>
      <c r="E2852" s="114">
        <f>VLOOKUP(A2852,DBMS_TYPE_SIZES[],4,FALSE)</f>
        <v>9</v>
      </c>
      <c r="F2852" t="s">
        <v>244</v>
      </c>
      <c r="G2852" t="s">
        <v>1023</v>
      </c>
      <c r="H2852" t="s">
        <v>20</v>
      </c>
      <c r="I2852">
        <v>10</v>
      </c>
      <c r="J2852">
        <v>4</v>
      </c>
    </row>
    <row r="2853" spans="1:10">
      <c r="A2853" s="112" t="str">
        <f>COL_SIZES[[#This Row],[datatype]]&amp;"_"&amp;COL_SIZES[[#This Row],[column_prec]]&amp;"_"&amp;COL_SIZES[[#This Row],[col_len]]</f>
        <v>int_10_4</v>
      </c>
      <c r="B28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3" s="113">
        <f>VLOOKUP(A2853,DBMS_TYPE_SIZES[],2,FALSE)</f>
        <v>9</v>
      </c>
      <c r="D2853" s="113">
        <f>VLOOKUP(A2853,DBMS_TYPE_SIZES[],3,FALSE)</f>
        <v>4</v>
      </c>
      <c r="E2853" s="114">
        <f>VLOOKUP(A2853,DBMS_TYPE_SIZES[],4,FALSE)</f>
        <v>9</v>
      </c>
      <c r="F2853" t="s">
        <v>244</v>
      </c>
      <c r="G2853" t="s">
        <v>1024</v>
      </c>
      <c r="H2853" t="s">
        <v>20</v>
      </c>
      <c r="I2853">
        <v>10</v>
      </c>
      <c r="J2853">
        <v>4</v>
      </c>
    </row>
    <row r="2854" spans="1:10">
      <c r="A2854" s="112" t="str">
        <f>COL_SIZES[[#This Row],[datatype]]&amp;"_"&amp;COL_SIZES[[#This Row],[column_prec]]&amp;"_"&amp;COL_SIZES[[#This Row],[col_len]]</f>
        <v>int_10_4</v>
      </c>
      <c r="B28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4" s="113">
        <f>VLOOKUP(A2854,DBMS_TYPE_SIZES[],2,FALSE)</f>
        <v>9</v>
      </c>
      <c r="D2854" s="113">
        <f>VLOOKUP(A2854,DBMS_TYPE_SIZES[],3,FALSE)</f>
        <v>4</v>
      </c>
      <c r="E2854" s="114">
        <f>VLOOKUP(A2854,DBMS_TYPE_SIZES[],4,FALSE)</f>
        <v>9</v>
      </c>
      <c r="F2854" t="s">
        <v>244</v>
      </c>
      <c r="G2854" t="s">
        <v>1025</v>
      </c>
      <c r="H2854" t="s">
        <v>20</v>
      </c>
      <c r="I2854">
        <v>10</v>
      </c>
      <c r="J2854">
        <v>4</v>
      </c>
    </row>
    <row r="2855" spans="1:10">
      <c r="A2855" s="112" t="str">
        <f>COL_SIZES[[#This Row],[datatype]]&amp;"_"&amp;COL_SIZES[[#This Row],[column_prec]]&amp;"_"&amp;COL_SIZES[[#This Row],[col_len]]</f>
        <v>varchar_0_64</v>
      </c>
      <c r="B285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855" s="113">
        <f>VLOOKUP(A2855,DBMS_TYPE_SIZES[],2,FALSE)</f>
        <v>64</v>
      </c>
      <c r="D2855" s="113">
        <f>VLOOKUP(A2855,DBMS_TYPE_SIZES[],3,FALSE)</f>
        <v>64</v>
      </c>
      <c r="E2855" s="114">
        <f>VLOOKUP(A2855,DBMS_TYPE_SIZES[],4,FALSE)</f>
        <v>66</v>
      </c>
      <c r="F2855" t="s">
        <v>244</v>
      </c>
      <c r="G2855" t="s">
        <v>245</v>
      </c>
      <c r="H2855" t="s">
        <v>92</v>
      </c>
      <c r="I2855">
        <v>0</v>
      </c>
      <c r="J2855">
        <v>64</v>
      </c>
    </row>
    <row r="2856" spans="1:10">
      <c r="A2856" s="112" t="str">
        <f>COL_SIZES[[#This Row],[datatype]]&amp;"_"&amp;COL_SIZES[[#This Row],[column_prec]]&amp;"_"&amp;COL_SIZES[[#This Row],[col_len]]</f>
        <v>int_10_4</v>
      </c>
      <c r="B28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6" s="113">
        <f>VLOOKUP(A2856,DBMS_TYPE_SIZES[],2,FALSE)</f>
        <v>9</v>
      </c>
      <c r="D2856" s="113">
        <f>VLOOKUP(A2856,DBMS_TYPE_SIZES[],3,FALSE)</f>
        <v>4</v>
      </c>
      <c r="E2856" s="114">
        <f>VLOOKUP(A2856,DBMS_TYPE_SIZES[],4,FALSE)</f>
        <v>9</v>
      </c>
      <c r="F2856" t="s">
        <v>244</v>
      </c>
      <c r="G2856" t="s">
        <v>72</v>
      </c>
      <c r="H2856" t="s">
        <v>20</v>
      </c>
      <c r="I2856">
        <v>10</v>
      </c>
      <c r="J2856">
        <v>4</v>
      </c>
    </row>
    <row r="2857" spans="1:10">
      <c r="A2857" s="112" t="str">
        <f>COL_SIZES[[#This Row],[datatype]]&amp;"_"&amp;COL_SIZES[[#This Row],[column_prec]]&amp;"_"&amp;COL_SIZES[[#This Row],[col_len]]</f>
        <v>int_10_4</v>
      </c>
      <c r="B28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7" s="113">
        <f>VLOOKUP(A2857,DBMS_TYPE_SIZES[],2,FALSE)</f>
        <v>9</v>
      </c>
      <c r="D2857" s="113">
        <f>VLOOKUP(A2857,DBMS_TYPE_SIZES[],3,FALSE)</f>
        <v>4</v>
      </c>
      <c r="E2857" s="114">
        <f>VLOOKUP(A2857,DBMS_TYPE_SIZES[],4,FALSE)</f>
        <v>9</v>
      </c>
      <c r="F2857" t="s">
        <v>244</v>
      </c>
      <c r="G2857" t="s">
        <v>812</v>
      </c>
      <c r="H2857" t="s">
        <v>20</v>
      </c>
      <c r="I2857">
        <v>10</v>
      </c>
      <c r="J2857">
        <v>4</v>
      </c>
    </row>
    <row r="2858" spans="1:10">
      <c r="A2858" s="112" t="str">
        <f>COL_SIZES[[#This Row],[datatype]]&amp;"_"&amp;COL_SIZES[[#This Row],[column_prec]]&amp;"_"&amp;COL_SIZES[[#This Row],[col_len]]</f>
        <v>datetime_23_8</v>
      </c>
      <c r="B28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58" s="113">
        <f>VLOOKUP(A2858,DBMS_TYPE_SIZES[],2,FALSE)</f>
        <v>7</v>
      </c>
      <c r="D2858" s="113">
        <f>VLOOKUP(A2858,DBMS_TYPE_SIZES[],3,FALSE)</f>
        <v>8</v>
      </c>
      <c r="E2858" s="114">
        <f>VLOOKUP(A2858,DBMS_TYPE_SIZES[],4,FALSE)</f>
        <v>10</v>
      </c>
      <c r="F2858" t="s">
        <v>244</v>
      </c>
      <c r="G2858" t="s">
        <v>816</v>
      </c>
      <c r="H2858" t="s">
        <v>22</v>
      </c>
      <c r="I2858">
        <v>23</v>
      </c>
      <c r="J2858">
        <v>8</v>
      </c>
    </row>
    <row r="2859" spans="1:10">
      <c r="A2859" s="112" t="str">
        <f>COL_SIZES[[#This Row],[datatype]]&amp;"_"&amp;COL_SIZES[[#This Row],[column_prec]]&amp;"_"&amp;COL_SIZES[[#This Row],[col_len]]</f>
        <v>int_10_4</v>
      </c>
      <c r="B28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59" s="113">
        <f>VLOOKUP(A2859,DBMS_TYPE_SIZES[],2,FALSE)</f>
        <v>9</v>
      </c>
      <c r="D2859" s="113">
        <f>VLOOKUP(A2859,DBMS_TYPE_SIZES[],3,FALSE)</f>
        <v>4</v>
      </c>
      <c r="E2859" s="114">
        <f>VLOOKUP(A2859,DBMS_TYPE_SIZES[],4,FALSE)</f>
        <v>9</v>
      </c>
      <c r="F2859" t="s">
        <v>244</v>
      </c>
      <c r="G2859" t="s">
        <v>817</v>
      </c>
      <c r="H2859" t="s">
        <v>20</v>
      </c>
      <c r="I2859">
        <v>10</v>
      </c>
      <c r="J2859">
        <v>4</v>
      </c>
    </row>
    <row r="2860" spans="1:10">
      <c r="A2860" s="112" t="str">
        <f>COL_SIZES[[#This Row],[datatype]]&amp;"_"&amp;COL_SIZES[[#This Row],[column_prec]]&amp;"_"&amp;COL_SIZES[[#This Row],[col_len]]</f>
        <v>int_10_4</v>
      </c>
      <c r="B28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0" s="113">
        <f>VLOOKUP(A2860,DBMS_TYPE_SIZES[],2,FALSE)</f>
        <v>9</v>
      </c>
      <c r="D2860" s="113">
        <f>VLOOKUP(A2860,DBMS_TYPE_SIZES[],3,FALSE)</f>
        <v>4</v>
      </c>
      <c r="E2860" s="114">
        <f>VLOOKUP(A2860,DBMS_TYPE_SIZES[],4,FALSE)</f>
        <v>9</v>
      </c>
      <c r="F2860" t="s">
        <v>244</v>
      </c>
      <c r="G2860" t="s">
        <v>146</v>
      </c>
      <c r="H2860" t="s">
        <v>20</v>
      </c>
      <c r="I2860">
        <v>10</v>
      </c>
      <c r="J2860">
        <v>4</v>
      </c>
    </row>
    <row r="2861" spans="1:10">
      <c r="A2861" s="112" t="str">
        <f>COL_SIZES[[#This Row],[datatype]]&amp;"_"&amp;COL_SIZES[[#This Row],[column_prec]]&amp;"_"&amp;COL_SIZES[[#This Row],[col_len]]</f>
        <v>int_10_4</v>
      </c>
      <c r="B28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1" s="113">
        <f>VLOOKUP(A2861,DBMS_TYPE_SIZES[],2,FALSE)</f>
        <v>9</v>
      </c>
      <c r="D2861" s="113">
        <f>VLOOKUP(A2861,DBMS_TYPE_SIZES[],3,FALSE)</f>
        <v>4</v>
      </c>
      <c r="E2861" s="114">
        <f>VLOOKUP(A2861,DBMS_TYPE_SIZES[],4,FALSE)</f>
        <v>9</v>
      </c>
      <c r="F2861" t="s">
        <v>244</v>
      </c>
      <c r="G2861" t="s">
        <v>164</v>
      </c>
      <c r="H2861" t="s">
        <v>20</v>
      </c>
      <c r="I2861">
        <v>10</v>
      </c>
      <c r="J2861">
        <v>4</v>
      </c>
    </row>
    <row r="2862" spans="1:10">
      <c r="A2862" s="112" t="str">
        <f>COL_SIZES[[#This Row],[datatype]]&amp;"_"&amp;COL_SIZES[[#This Row],[column_prec]]&amp;"_"&amp;COL_SIZES[[#This Row],[col_len]]</f>
        <v>datetime_23_8</v>
      </c>
      <c r="B286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62" s="113">
        <f>VLOOKUP(A2862,DBMS_TYPE_SIZES[],2,FALSE)</f>
        <v>7</v>
      </c>
      <c r="D2862" s="113">
        <f>VLOOKUP(A2862,DBMS_TYPE_SIZES[],3,FALSE)</f>
        <v>8</v>
      </c>
      <c r="E2862" s="114">
        <f>VLOOKUP(A2862,DBMS_TYPE_SIZES[],4,FALSE)</f>
        <v>10</v>
      </c>
      <c r="F2862" t="s">
        <v>1026</v>
      </c>
      <c r="G2862" t="s">
        <v>828</v>
      </c>
      <c r="H2862" t="s">
        <v>22</v>
      </c>
      <c r="I2862">
        <v>23</v>
      </c>
      <c r="J2862">
        <v>8</v>
      </c>
    </row>
    <row r="2863" spans="1:10">
      <c r="A2863" s="112" t="str">
        <f>COL_SIZES[[#This Row],[datatype]]&amp;"_"&amp;COL_SIZES[[#This Row],[column_prec]]&amp;"_"&amp;COL_SIZES[[#This Row],[col_len]]</f>
        <v>int_10_4</v>
      </c>
      <c r="B28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3" s="113">
        <f>VLOOKUP(A2863,DBMS_TYPE_SIZES[],2,FALSE)</f>
        <v>9</v>
      </c>
      <c r="D2863" s="113">
        <f>VLOOKUP(A2863,DBMS_TYPE_SIZES[],3,FALSE)</f>
        <v>4</v>
      </c>
      <c r="E2863" s="114">
        <f>VLOOKUP(A2863,DBMS_TYPE_SIZES[],4,FALSE)</f>
        <v>9</v>
      </c>
      <c r="F2863" t="s">
        <v>1026</v>
      </c>
      <c r="G2863" t="s">
        <v>829</v>
      </c>
      <c r="H2863" t="s">
        <v>20</v>
      </c>
      <c r="I2863">
        <v>10</v>
      </c>
      <c r="J2863">
        <v>4</v>
      </c>
    </row>
    <row r="2864" spans="1:10">
      <c r="A2864" s="112" t="str">
        <f>COL_SIZES[[#This Row],[datatype]]&amp;"_"&amp;COL_SIZES[[#This Row],[column_prec]]&amp;"_"&amp;COL_SIZES[[#This Row],[col_len]]</f>
        <v>int_10_4</v>
      </c>
      <c r="B28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4" s="113">
        <f>VLOOKUP(A2864,DBMS_TYPE_SIZES[],2,FALSE)</f>
        <v>9</v>
      </c>
      <c r="D2864" s="113">
        <f>VLOOKUP(A2864,DBMS_TYPE_SIZES[],3,FALSE)</f>
        <v>4</v>
      </c>
      <c r="E2864" s="114">
        <f>VLOOKUP(A2864,DBMS_TYPE_SIZES[],4,FALSE)</f>
        <v>9</v>
      </c>
      <c r="F2864" t="s">
        <v>1026</v>
      </c>
      <c r="G2864" t="s">
        <v>142</v>
      </c>
      <c r="H2864" t="s">
        <v>20</v>
      </c>
      <c r="I2864">
        <v>10</v>
      </c>
      <c r="J2864">
        <v>4</v>
      </c>
    </row>
    <row r="2865" spans="1:10">
      <c r="A2865" s="112" t="str">
        <f>COL_SIZES[[#This Row],[datatype]]&amp;"_"&amp;COL_SIZES[[#This Row],[column_prec]]&amp;"_"&amp;COL_SIZES[[#This Row],[col_len]]</f>
        <v>int_10_4</v>
      </c>
      <c r="B28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5" s="113">
        <f>VLOOKUP(A2865,DBMS_TYPE_SIZES[],2,FALSE)</f>
        <v>9</v>
      </c>
      <c r="D2865" s="113">
        <f>VLOOKUP(A2865,DBMS_TYPE_SIZES[],3,FALSE)</f>
        <v>4</v>
      </c>
      <c r="E2865" s="114">
        <f>VLOOKUP(A2865,DBMS_TYPE_SIZES[],4,FALSE)</f>
        <v>9</v>
      </c>
      <c r="F2865" t="s">
        <v>1026</v>
      </c>
      <c r="G2865" t="s">
        <v>1027</v>
      </c>
      <c r="H2865" t="s">
        <v>20</v>
      </c>
      <c r="I2865">
        <v>10</v>
      </c>
      <c r="J2865">
        <v>4</v>
      </c>
    </row>
    <row r="2866" spans="1:10">
      <c r="A2866" s="112" t="str">
        <f>COL_SIZES[[#This Row],[datatype]]&amp;"_"&amp;COL_SIZES[[#This Row],[column_prec]]&amp;"_"&amp;COL_SIZES[[#This Row],[col_len]]</f>
        <v>int_10_4</v>
      </c>
      <c r="B28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6" s="113">
        <f>VLOOKUP(A2866,DBMS_TYPE_SIZES[],2,FALSE)</f>
        <v>9</v>
      </c>
      <c r="D2866" s="113">
        <f>VLOOKUP(A2866,DBMS_TYPE_SIZES[],3,FALSE)</f>
        <v>4</v>
      </c>
      <c r="E2866" s="114">
        <f>VLOOKUP(A2866,DBMS_TYPE_SIZES[],4,FALSE)</f>
        <v>9</v>
      </c>
      <c r="F2866" t="s">
        <v>1026</v>
      </c>
      <c r="G2866" t="s">
        <v>590</v>
      </c>
      <c r="H2866" t="s">
        <v>20</v>
      </c>
      <c r="I2866">
        <v>10</v>
      </c>
      <c r="J2866">
        <v>4</v>
      </c>
    </row>
    <row r="2867" spans="1:10">
      <c r="A2867" s="112" t="str">
        <f>COL_SIZES[[#This Row],[datatype]]&amp;"_"&amp;COL_SIZES[[#This Row],[column_prec]]&amp;"_"&amp;COL_SIZES[[#This Row],[col_len]]</f>
        <v>int_10_4</v>
      </c>
      <c r="B28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7" s="113">
        <f>VLOOKUP(A2867,DBMS_TYPE_SIZES[],2,FALSE)</f>
        <v>9</v>
      </c>
      <c r="D2867" s="113">
        <f>VLOOKUP(A2867,DBMS_TYPE_SIZES[],3,FALSE)</f>
        <v>4</v>
      </c>
      <c r="E2867" s="114">
        <f>VLOOKUP(A2867,DBMS_TYPE_SIZES[],4,FALSE)</f>
        <v>9</v>
      </c>
      <c r="F2867" t="s">
        <v>1026</v>
      </c>
      <c r="G2867" t="s">
        <v>156</v>
      </c>
      <c r="H2867" t="s">
        <v>20</v>
      </c>
      <c r="I2867">
        <v>10</v>
      </c>
      <c r="J2867">
        <v>4</v>
      </c>
    </row>
    <row r="2868" spans="1:10">
      <c r="A2868" s="112" t="str">
        <f>COL_SIZES[[#This Row],[datatype]]&amp;"_"&amp;COL_SIZES[[#This Row],[column_prec]]&amp;"_"&amp;COL_SIZES[[#This Row],[col_len]]</f>
        <v>int_10_4</v>
      </c>
      <c r="B28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8" s="113">
        <f>VLOOKUP(A2868,DBMS_TYPE_SIZES[],2,FALSE)</f>
        <v>9</v>
      </c>
      <c r="D2868" s="113">
        <f>VLOOKUP(A2868,DBMS_TYPE_SIZES[],3,FALSE)</f>
        <v>4</v>
      </c>
      <c r="E2868" s="114">
        <f>VLOOKUP(A2868,DBMS_TYPE_SIZES[],4,FALSE)</f>
        <v>9</v>
      </c>
      <c r="F2868" t="s">
        <v>1026</v>
      </c>
      <c r="G2868" t="s">
        <v>89</v>
      </c>
      <c r="H2868" t="s">
        <v>20</v>
      </c>
      <c r="I2868">
        <v>10</v>
      </c>
      <c r="J2868">
        <v>4</v>
      </c>
    </row>
    <row r="2869" spans="1:10">
      <c r="A2869" s="112" t="str">
        <f>COL_SIZES[[#This Row],[datatype]]&amp;"_"&amp;COL_SIZES[[#This Row],[column_prec]]&amp;"_"&amp;COL_SIZES[[#This Row],[col_len]]</f>
        <v>int_10_4</v>
      </c>
      <c r="B28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69" s="113">
        <f>VLOOKUP(A2869,DBMS_TYPE_SIZES[],2,FALSE)</f>
        <v>9</v>
      </c>
      <c r="D2869" s="113">
        <f>VLOOKUP(A2869,DBMS_TYPE_SIZES[],3,FALSE)</f>
        <v>4</v>
      </c>
      <c r="E2869" s="114">
        <f>VLOOKUP(A2869,DBMS_TYPE_SIZES[],4,FALSE)</f>
        <v>9</v>
      </c>
      <c r="F2869" t="s">
        <v>1026</v>
      </c>
      <c r="G2869" t="s">
        <v>803</v>
      </c>
      <c r="H2869" t="s">
        <v>20</v>
      </c>
      <c r="I2869">
        <v>10</v>
      </c>
      <c r="J2869">
        <v>4</v>
      </c>
    </row>
    <row r="2870" spans="1:10">
      <c r="A2870" s="112" t="str">
        <f>COL_SIZES[[#This Row],[datatype]]&amp;"_"&amp;COL_SIZES[[#This Row],[column_prec]]&amp;"_"&amp;COL_SIZES[[#This Row],[col_len]]</f>
        <v>int_10_4</v>
      </c>
      <c r="B28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70" s="113">
        <f>VLOOKUP(A2870,DBMS_TYPE_SIZES[],2,FALSE)</f>
        <v>9</v>
      </c>
      <c r="D2870" s="113">
        <f>VLOOKUP(A2870,DBMS_TYPE_SIZES[],3,FALSE)</f>
        <v>4</v>
      </c>
      <c r="E2870" s="114">
        <f>VLOOKUP(A2870,DBMS_TYPE_SIZES[],4,FALSE)</f>
        <v>9</v>
      </c>
      <c r="F2870" t="s">
        <v>1026</v>
      </c>
      <c r="G2870" t="s">
        <v>804</v>
      </c>
      <c r="H2870" t="s">
        <v>20</v>
      </c>
      <c r="I2870">
        <v>10</v>
      </c>
      <c r="J2870">
        <v>4</v>
      </c>
    </row>
    <row r="2871" spans="1:10">
      <c r="A2871" s="112" t="str">
        <f>COL_SIZES[[#This Row],[datatype]]&amp;"_"&amp;COL_SIZES[[#This Row],[column_prec]]&amp;"_"&amp;COL_SIZES[[#This Row],[col_len]]</f>
        <v>int_10_4</v>
      </c>
      <c r="B28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71" s="113">
        <f>VLOOKUP(A2871,DBMS_TYPE_SIZES[],2,FALSE)</f>
        <v>9</v>
      </c>
      <c r="D2871" s="113">
        <f>VLOOKUP(A2871,DBMS_TYPE_SIZES[],3,FALSE)</f>
        <v>4</v>
      </c>
      <c r="E2871" s="114">
        <f>VLOOKUP(A2871,DBMS_TYPE_SIZES[],4,FALSE)</f>
        <v>9</v>
      </c>
      <c r="F2871" t="s">
        <v>1026</v>
      </c>
      <c r="G2871" t="s">
        <v>152</v>
      </c>
      <c r="H2871" t="s">
        <v>20</v>
      </c>
      <c r="I2871">
        <v>10</v>
      </c>
      <c r="J2871">
        <v>4</v>
      </c>
    </row>
    <row r="2872" spans="1:10">
      <c r="A2872" s="112" t="str">
        <f>COL_SIZES[[#This Row],[datatype]]&amp;"_"&amp;COL_SIZES[[#This Row],[column_prec]]&amp;"_"&amp;COL_SIZES[[#This Row],[col_len]]</f>
        <v>varchar_0_255</v>
      </c>
      <c r="B287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72" s="113">
        <f>VLOOKUP(A2872,DBMS_TYPE_SIZES[],2,FALSE)</f>
        <v>255</v>
      </c>
      <c r="D2872" s="113">
        <f>VLOOKUP(A2872,DBMS_TYPE_SIZES[],3,FALSE)</f>
        <v>255</v>
      </c>
      <c r="E2872" s="114">
        <f>VLOOKUP(A2872,DBMS_TYPE_SIZES[],4,FALSE)</f>
        <v>257</v>
      </c>
      <c r="F2872" t="s">
        <v>1026</v>
      </c>
      <c r="G2872" t="s">
        <v>805</v>
      </c>
      <c r="H2872" t="s">
        <v>92</v>
      </c>
      <c r="I2872">
        <v>0</v>
      </c>
      <c r="J2872">
        <v>255</v>
      </c>
    </row>
    <row r="2873" spans="1:10">
      <c r="A2873" s="112" t="str">
        <f>COL_SIZES[[#This Row],[datatype]]&amp;"_"&amp;COL_SIZES[[#This Row],[column_prec]]&amp;"_"&amp;COL_SIZES[[#This Row],[col_len]]</f>
        <v>varchar_0_255</v>
      </c>
      <c r="B287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873" s="113">
        <f>VLOOKUP(A2873,DBMS_TYPE_SIZES[],2,FALSE)</f>
        <v>255</v>
      </c>
      <c r="D2873" s="113">
        <f>VLOOKUP(A2873,DBMS_TYPE_SIZES[],3,FALSE)</f>
        <v>255</v>
      </c>
      <c r="E2873" s="114">
        <f>VLOOKUP(A2873,DBMS_TYPE_SIZES[],4,FALSE)</f>
        <v>257</v>
      </c>
      <c r="F2873" t="s">
        <v>1026</v>
      </c>
      <c r="G2873" t="s">
        <v>806</v>
      </c>
      <c r="H2873" t="s">
        <v>92</v>
      </c>
      <c r="I2873">
        <v>0</v>
      </c>
      <c r="J2873">
        <v>255</v>
      </c>
    </row>
    <row r="2874" spans="1:10">
      <c r="A2874" s="112" t="str">
        <f>COL_SIZES[[#This Row],[datatype]]&amp;"_"&amp;COL_SIZES[[#This Row],[column_prec]]&amp;"_"&amp;COL_SIZES[[#This Row],[col_len]]</f>
        <v>int_10_4</v>
      </c>
      <c r="B28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74" s="113">
        <f>VLOOKUP(A2874,DBMS_TYPE_SIZES[],2,FALSE)</f>
        <v>9</v>
      </c>
      <c r="D2874" s="113">
        <f>VLOOKUP(A2874,DBMS_TYPE_SIZES[],3,FALSE)</f>
        <v>4</v>
      </c>
      <c r="E2874" s="114">
        <f>VLOOKUP(A2874,DBMS_TYPE_SIZES[],4,FALSE)</f>
        <v>9</v>
      </c>
      <c r="F2874" t="s">
        <v>1026</v>
      </c>
      <c r="G2874" t="s">
        <v>807</v>
      </c>
      <c r="H2874" t="s">
        <v>20</v>
      </c>
      <c r="I2874">
        <v>10</v>
      </c>
      <c r="J2874">
        <v>4</v>
      </c>
    </row>
    <row r="2875" spans="1:10">
      <c r="A2875" s="112" t="str">
        <f>COL_SIZES[[#This Row],[datatype]]&amp;"_"&amp;COL_SIZES[[#This Row],[column_prec]]&amp;"_"&amp;COL_SIZES[[#This Row],[col_len]]</f>
        <v>bigint_19_8</v>
      </c>
      <c r="B287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75" s="113">
        <f>VLOOKUP(A2875,DBMS_TYPE_SIZES[],2,FALSE)</f>
        <v>9</v>
      </c>
      <c r="D2875" s="113">
        <f>VLOOKUP(A2875,DBMS_TYPE_SIZES[],3,FALSE)</f>
        <v>8</v>
      </c>
      <c r="E2875" s="114">
        <f>VLOOKUP(A2875,DBMS_TYPE_SIZES[],4,FALSE)</f>
        <v>9</v>
      </c>
      <c r="F2875" t="s">
        <v>1026</v>
      </c>
      <c r="G2875" t="s">
        <v>122</v>
      </c>
      <c r="H2875" t="s">
        <v>19</v>
      </c>
      <c r="I2875">
        <v>19</v>
      </c>
      <c r="J2875">
        <v>8</v>
      </c>
    </row>
    <row r="2876" spans="1:10">
      <c r="A2876" s="112" t="str">
        <f>COL_SIZES[[#This Row],[datatype]]&amp;"_"&amp;COL_SIZES[[#This Row],[column_prec]]&amp;"_"&amp;COL_SIZES[[#This Row],[col_len]]</f>
        <v>int_10_4</v>
      </c>
      <c r="B28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76" s="113">
        <f>VLOOKUP(A2876,DBMS_TYPE_SIZES[],2,FALSE)</f>
        <v>9</v>
      </c>
      <c r="D2876" s="113">
        <f>VLOOKUP(A2876,DBMS_TYPE_SIZES[],3,FALSE)</f>
        <v>4</v>
      </c>
      <c r="E2876" s="114">
        <f>VLOOKUP(A2876,DBMS_TYPE_SIZES[],4,FALSE)</f>
        <v>9</v>
      </c>
      <c r="F2876" t="s">
        <v>1026</v>
      </c>
      <c r="G2876" t="s">
        <v>123</v>
      </c>
      <c r="H2876" t="s">
        <v>20</v>
      </c>
      <c r="I2876">
        <v>10</v>
      </c>
      <c r="J2876">
        <v>4</v>
      </c>
    </row>
    <row r="2877" spans="1:10">
      <c r="A2877" s="112" t="str">
        <f>COL_SIZES[[#This Row],[datatype]]&amp;"_"&amp;COL_SIZES[[#This Row],[column_prec]]&amp;"_"&amp;COL_SIZES[[#This Row],[col_len]]</f>
        <v>int_10_4</v>
      </c>
      <c r="B28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77" s="113">
        <f>VLOOKUP(A2877,DBMS_TYPE_SIZES[],2,FALSE)</f>
        <v>9</v>
      </c>
      <c r="D2877" s="113">
        <f>VLOOKUP(A2877,DBMS_TYPE_SIZES[],3,FALSE)</f>
        <v>4</v>
      </c>
      <c r="E2877" s="114">
        <f>VLOOKUP(A2877,DBMS_TYPE_SIZES[],4,FALSE)</f>
        <v>9</v>
      </c>
      <c r="F2877" t="s">
        <v>1026</v>
      </c>
      <c r="G2877" t="s">
        <v>808</v>
      </c>
      <c r="H2877" t="s">
        <v>20</v>
      </c>
      <c r="I2877">
        <v>10</v>
      </c>
      <c r="J2877">
        <v>4</v>
      </c>
    </row>
    <row r="2878" spans="1:10">
      <c r="A2878" s="112" t="str">
        <f>COL_SIZES[[#This Row],[datatype]]&amp;"_"&amp;COL_SIZES[[#This Row],[column_prec]]&amp;"_"&amp;COL_SIZES[[#This Row],[col_len]]</f>
        <v>datetime_23_8</v>
      </c>
      <c r="B287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78" s="113">
        <f>VLOOKUP(A2878,DBMS_TYPE_SIZES[],2,FALSE)</f>
        <v>7</v>
      </c>
      <c r="D2878" s="113">
        <f>VLOOKUP(A2878,DBMS_TYPE_SIZES[],3,FALSE)</f>
        <v>8</v>
      </c>
      <c r="E2878" s="114">
        <f>VLOOKUP(A2878,DBMS_TYPE_SIZES[],4,FALSE)</f>
        <v>10</v>
      </c>
      <c r="F2878" t="s">
        <v>1026</v>
      </c>
      <c r="G2878" t="s">
        <v>809</v>
      </c>
      <c r="H2878" t="s">
        <v>22</v>
      </c>
      <c r="I2878">
        <v>23</v>
      </c>
      <c r="J2878">
        <v>8</v>
      </c>
    </row>
    <row r="2879" spans="1:10">
      <c r="A2879" s="112" t="str">
        <f>COL_SIZES[[#This Row],[datatype]]&amp;"_"&amp;COL_SIZES[[#This Row],[column_prec]]&amp;"_"&amp;COL_SIZES[[#This Row],[col_len]]</f>
        <v>bigint_19_8</v>
      </c>
      <c r="B28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79" s="113">
        <f>VLOOKUP(A2879,DBMS_TYPE_SIZES[],2,FALSE)</f>
        <v>9</v>
      </c>
      <c r="D2879" s="113">
        <f>VLOOKUP(A2879,DBMS_TYPE_SIZES[],3,FALSE)</f>
        <v>8</v>
      </c>
      <c r="E2879" s="114">
        <f>VLOOKUP(A2879,DBMS_TYPE_SIZES[],4,FALSE)</f>
        <v>9</v>
      </c>
      <c r="F2879" t="s">
        <v>1026</v>
      </c>
      <c r="G2879" t="s">
        <v>124</v>
      </c>
      <c r="H2879" t="s">
        <v>19</v>
      </c>
      <c r="I2879">
        <v>19</v>
      </c>
      <c r="J2879">
        <v>8</v>
      </c>
    </row>
    <row r="2880" spans="1:10">
      <c r="A2880" s="112" t="str">
        <f>COL_SIZES[[#This Row],[datatype]]&amp;"_"&amp;COL_SIZES[[#This Row],[column_prec]]&amp;"_"&amp;COL_SIZES[[#This Row],[col_len]]</f>
        <v>numeric_16_9</v>
      </c>
      <c r="B288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880" s="113">
        <f>VLOOKUP(A2880,DBMS_TYPE_SIZES[],2,FALSE)</f>
        <v>9</v>
      </c>
      <c r="D2880" s="113">
        <f>VLOOKUP(A2880,DBMS_TYPE_SIZES[],3,FALSE)</f>
        <v>9</v>
      </c>
      <c r="E2880" s="114">
        <f>VLOOKUP(A2880,DBMS_TYPE_SIZES[],4,FALSE)</f>
        <v>9</v>
      </c>
      <c r="F2880" t="s">
        <v>1026</v>
      </c>
      <c r="G2880" t="s">
        <v>102</v>
      </c>
      <c r="H2880" t="s">
        <v>67</v>
      </c>
      <c r="I2880">
        <v>16</v>
      </c>
      <c r="J2880">
        <v>9</v>
      </c>
    </row>
    <row r="2881" spans="1:10">
      <c r="A2881" s="112" t="str">
        <f>COL_SIZES[[#This Row],[datatype]]&amp;"_"&amp;COL_SIZES[[#This Row],[column_prec]]&amp;"_"&amp;COL_SIZES[[#This Row],[col_len]]</f>
        <v>datetime_23_8</v>
      </c>
      <c r="B288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81" s="113">
        <f>VLOOKUP(A2881,DBMS_TYPE_SIZES[],2,FALSE)</f>
        <v>7</v>
      </c>
      <c r="D2881" s="113">
        <f>VLOOKUP(A2881,DBMS_TYPE_SIZES[],3,FALSE)</f>
        <v>8</v>
      </c>
      <c r="E2881" s="114">
        <f>VLOOKUP(A2881,DBMS_TYPE_SIZES[],4,FALSE)</f>
        <v>10</v>
      </c>
      <c r="F2881" t="s">
        <v>1026</v>
      </c>
      <c r="G2881" t="s">
        <v>833</v>
      </c>
      <c r="H2881" t="s">
        <v>22</v>
      </c>
      <c r="I2881">
        <v>23</v>
      </c>
      <c r="J2881">
        <v>8</v>
      </c>
    </row>
    <row r="2882" spans="1:10">
      <c r="A2882" s="112" t="str">
        <f>COL_SIZES[[#This Row],[datatype]]&amp;"_"&amp;COL_SIZES[[#This Row],[column_prec]]&amp;"_"&amp;COL_SIZES[[#This Row],[col_len]]</f>
        <v>int_10_4</v>
      </c>
      <c r="B28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2" s="113">
        <f>VLOOKUP(A2882,DBMS_TYPE_SIZES[],2,FALSE)</f>
        <v>9</v>
      </c>
      <c r="D2882" s="113">
        <f>VLOOKUP(A2882,DBMS_TYPE_SIZES[],3,FALSE)</f>
        <v>4</v>
      </c>
      <c r="E2882" s="114">
        <f>VLOOKUP(A2882,DBMS_TYPE_SIZES[],4,FALSE)</f>
        <v>9</v>
      </c>
      <c r="F2882" t="s">
        <v>1026</v>
      </c>
      <c r="G2882" t="s">
        <v>834</v>
      </c>
      <c r="H2882" t="s">
        <v>20</v>
      </c>
      <c r="I2882">
        <v>10</v>
      </c>
      <c r="J2882">
        <v>4</v>
      </c>
    </row>
    <row r="2883" spans="1:10">
      <c r="A2883" s="112" t="str">
        <f>COL_SIZES[[#This Row],[datatype]]&amp;"_"&amp;COL_SIZES[[#This Row],[column_prec]]&amp;"_"&amp;COL_SIZES[[#This Row],[col_len]]</f>
        <v>int_10_4</v>
      </c>
      <c r="B28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3" s="113">
        <f>VLOOKUP(A2883,DBMS_TYPE_SIZES[],2,FALSE)</f>
        <v>9</v>
      </c>
      <c r="D2883" s="113">
        <f>VLOOKUP(A2883,DBMS_TYPE_SIZES[],3,FALSE)</f>
        <v>4</v>
      </c>
      <c r="E2883" s="114">
        <f>VLOOKUP(A2883,DBMS_TYPE_SIZES[],4,FALSE)</f>
        <v>9</v>
      </c>
      <c r="F2883" t="s">
        <v>1026</v>
      </c>
      <c r="G2883" t="s">
        <v>835</v>
      </c>
      <c r="H2883" t="s">
        <v>20</v>
      </c>
      <c r="I2883">
        <v>10</v>
      </c>
      <c r="J2883">
        <v>4</v>
      </c>
    </row>
    <row r="2884" spans="1:10">
      <c r="A2884" s="112" t="str">
        <f>COL_SIZES[[#This Row],[datatype]]&amp;"_"&amp;COL_SIZES[[#This Row],[column_prec]]&amp;"_"&amp;COL_SIZES[[#This Row],[col_len]]</f>
        <v>int_10_4</v>
      </c>
      <c r="B28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4" s="113">
        <f>VLOOKUP(A2884,DBMS_TYPE_SIZES[],2,FALSE)</f>
        <v>9</v>
      </c>
      <c r="D2884" s="113">
        <f>VLOOKUP(A2884,DBMS_TYPE_SIZES[],3,FALSE)</f>
        <v>4</v>
      </c>
      <c r="E2884" s="114">
        <f>VLOOKUP(A2884,DBMS_TYPE_SIZES[],4,FALSE)</f>
        <v>9</v>
      </c>
      <c r="F2884" t="s">
        <v>1026</v>
      </c>
      <c r="G2884" t="s">
        <v>836</v>
      </c>
      <c r="H2884" t="s">
        <v>20</v>
      </c>
      <c r="I2884">
        <v>10</v>
      </c>
      <c r="J2884">
        <v>4</v>
      </c>
    </row>
    <row r="2885" spans="1:10">
      <c r="A2885" s="112" t="str">
        <f>COL_SIZES[[#This Row],[datatype]]&amp;"_"&amp;COL_SIZES[[#This Row],[column_prec]]&amp;"_"&amp;COL_SIZES[[#This Row],[col_len]]</f>
        <v>int_10_4</v>
      </c>
      <c r="B28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5" s="113">
        <f>VLOOKUP(A2885,DBMS_TYPE_SIZES[],2,FALSE)</f>
        <v>9</v>
      </c>
      <c r="D2885" s="113">
        <f>VLOOKUP(A2885,DBMS_TYPE_SIZES[],3,FALSE)</f>
        <v>4</v>
      </c>
      <c r="E2885" s="114">
        <f>VLOOKUP(A2885,DBMS_TYPE_SIZES[],4,FALSE)</f>
        <v>9</v>
      </c>
      <c r="F2885" t="s">
        <v>1026</v>
      </c>
      <c r="G2885" t="s">
        <v>840</v>
      </c>
      <c r="H2885" t="s">
        <v>20</v>
      </c>
      <c r="I2885">
        <v>10</v>
      </c>
      <c r="J2885">
        <v>4</v>
      </c>
    </row>
    <row r="2886" spans="1:10">
      <c r="A2886" s="112" t="str">
        <f>COL_SIZES[[#This Row],[datatype]]&amp;"_"&amp;COL_SIZES[[#This Row],[column_prec]]&amp;"_"&amp;COL_SIZES[[#This Row],[col_len]]</f>
        <v>varchar_0_64</v>
      </c>
      <c r="B288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886" s="113">
        <f>VLOOKUP(A2886,DBMS_TYPE_SIZES[],2,FALSE)</f>
        <v>64</v>
      </c>
      <c r="D2886" s="113">
        <f>VLOOKUP(A2886,DBMS_TYPE_SIZES[],3,FALSE)</f>
        <v>64</v>
      </c>
      <c r="E2886" s="114">
        <f>VLOOKUP(A2886,DBMS_TYPE_SIZES[],4,FALSE)</f>
        <v>66</v>
      </c>
      <c r="F2886" t="s">
        <v>1026</v>
      </c>
      <c r="G2886" t="s">
        <v>245</v>
      </c>
      <c r="H2886" t="s">
        <v>92</v>
      </c>
      <c r="I2886">
        <v>0</v>
      </c>
      <c r="J2886">
        <v>64</v>
      </c>
    </row>
    <row r="2887" spans="1:10">
      <c r="A2887" s="112" t="str">
        <f>COL_SIZES[[#This Row],[datatype]]&amp;"_"&amp;COL_SIZES[[#This Row],[column_prec]]&amp;"_"&amp;COL_SIZES[[#This Row],[col_len]]</f>
        <v>int_10_4</v>
      </c>
      <c r="B28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7" s="113">
        <f>VLOOKUP(A2887,DBMS_TYPE_SIZES[],2,FALSE)</f>
        <v>9</v>
      </c>
      <c r="D2887" s="113">
        <f>VLOOKUP(A2887,DBMS_TYPE_SIZES[],3,FALSE)</f>
        <v>4</v>
      </c>
      <c r="E2887" s="114">
        <f>VLOOKUP(A2887,DBMS_TYPE_SIZES[],4,FALSE)</f>
        <v>9</v>
      </c>
      <c r="F2887" t="s">
        <v>1026</v>
      </c>
      <c r="G2887" t="s">
        <v>72</v>
      </c>
      <c r="H2887" t="s">
        <v>20</v>
      </c>
      <c r="I2887">
        <v>10</v>
      </c>
      <c r="J2887">
        <v>4</v>
      </c>
    </row>
    <row r="2888" spans="1:10">
      <c r="A2888" s="112" t="str">
        <f>COL_SIZES[[#This Row],[datatype]]&amp;"_"&amp;COL_SIZES[[#This Row],[column_prec]]&amp;"_"&amp;COL_SIZES[[#This Row],[col_len]]</f>
        <v>int_10_4</v>
      </c>
      <c r="B28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8" s="113">
        <f>VLOOKUP(A2888,DBMS_TYPE_SIZES[],2,FALSE)</f>
        <v>9</v>
      </c>
      <c r="D2888" s="113">
        <f>VLOOKUP(A2888,DBMS_TYPE_SIZES[],3,FALSE)</f>
        <v>4</v>
      </c>
      <c r="E2888" s="114">
        <f>VLOOKUP(A2888,DBMS_TYPE_SIZES[],4,FALSE)</f>
        <v>9</v>
      </c>
      <c r="F2888" t="s">
        <v>1026</v>
      </c>
      <c r="G2888" t="s">
        <v>812</v>
      </c>
      <c r="H2888" t="s">
        <v>20</v>
      </c>
      <c r="I2888">
        <v>10</v>
      </c>
      <c r="J2888">
        <v>4</v>
      </c>
    </row>
    <row r="2889" spans="1:10">
      <c r="A2889" s="112" t="str">
        <f>COL_SIZES[[#This Row],[datatype]]&amp;"_"&amp;COL_SIZES[[#This Row],[column_prec]]&amp;"_"&amp;COL_SIZES[[#This Row],[col_len]]</f>
        <v>int_10_4</v>
      </c>
      <c r="B28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89" s="113">
        <f>VLOOKUP(A2889,DBMS_TYPE_SIZES[],2,FALSE)</f>
        <v>9</v>
      </c>
      <c r="D2889" s="113">
        <f>VLOOKUP(A2889,DBMS_TYPE_SIZES[],3,FALSE)</f>
        <v>4</v>
      </c>
      <c r="E2889" s="114">
        <f>VLOOKUP(A2889,DBMS_TYPE_SIZES[],4,FALSE)</f>
        <v>9</v>
      </c>
      <c r="F2889" t="s">
        <v>1026</v>
      </c>
      <c r="G2889" t="s">
        <v>1028</v>
      </c>
      <c r="H2889" t="s">
        <v>20</v>
      </c>
      <c r="I2889">
        <v>10</v>
      </c>
      <c r="J2889">
        <v>4</v>
      </c>
    </row>
    <row r="2890" spans="1:10">
      <c r="A2890" s="112" t="str">
        <f>COL_SIZES[[#This Row],[datatype]]&amp;"_"&amp;COL_SIZES[[#This Row],[column_prec]]&amp;"_"&amp;COL_SIZES[[#This Row],[col_len]]</f>
        <v>int_10_4</v>
      </c>
      <c r="B28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0" s="113">
        <f>VLOOKUP(A2890,DBMS_TYPE_SIZES[],2,FALSE)</f>
        <v>9</v>
      </c>
      <c r="D2890" s="113">
        <f>VLOOKUP(A2890,DBMS_TYPE_SIZES[],3,FALSE)</f>
        <v>4</v>
      </c>
      <c r="E2890" s="114">
        <f>VLOOKUP(A2890,DBMS_TYPE_SIZES[],4,FALSE)</f>
        <v>9</v>
      </c>
      <c r="F2890" t="s">
        <v>1026</v>
      </c>
      <c r="G2890" t="s">
        <v>164</v>
      </c>
      <c r="H2890" t="s">
        <v>20</v>
      </c>
      <c r="I2890">
        <v>10</v>
      </c>
      <c r="J2890">
        <v>4</v>
      </c>
    </row>
    <row r="2891" spans="1:10">
      <c r="A2891" s="112" t="str">
        <f>COL_SIZES[[#This Row],[datatype]]&amp;"_"&amp;COL_SIZES[[#This Row],[column_prec]]&amp;"_"&amp;COL_SIZES[[#This Row],[col_len]]</f>
        <v>int_10_4</v>
      </c>
      <c r="B28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1" s="113">
        <f>VLOOKUP(A2891,DBMS_TYPE_SIZES[],2,FALSE)</f>
        <v>9</v>
      </c>
      <c r="D2891" s="113">
        <f>VLOOKUP(A2891,DBMS_TYPE_SIZES[],3,FALSE)</f>
        <v>4</v>
      </c>
      <c r="E2891" s="114">
        <f>VLOOKUP(A2891,DBMS_TYPE_SIZES[],4,FALSE)</f>
        <v>9</v>
      </c>
      <c r="F2891" t="s">
        <v>246</v>
      </c>
      <c r="G2891" t="s">
        <v>1029</v>
      </c>
      <c r="H2891" t="s">
        <v>20</v>
      </c>
      <c r="I2891">
        <v>10</v>
      </c>
      <c r="J2891">
        <v>4</v>
      </c>
    </row>
    <row r="2892" spans="1:10">
      <c r="A2892" s="112" t="str">
        <f>COL_SIZES[[#This Row],[datatype]]&amp;"_"&amp;COL_SIZES[[#This Row],[column_prec]]&amp;"_"&amp;COL_SIZES[[#This Row],[col_len]]</f>
        <v>int_10_4</v>
      </c>
      <c r="B28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2" s="113">
        <f>VLOOKUP(A2892,DBMS_TYPE_SIZES[],2,FALSE)</f>
        <v>9</v>
      </c>
      <c r="D2892" s="113">
        <f>VLOOKUP(A2892,DBMS_TYPE_SIZES[],3,FALSE)</f>
        <v>4</v>
      </c>
      <c r="E2892" s="114">
        <f>VLOOKUP(A2892,DBMS_TYPE_SIZES[],4,FALSE)</f>
        <v>9</v>
      </c>
      <c r="F2892" t="s">
        <v>246</v>
      </c>
      <c r="G2892" t="s">
        <v>976</v>
      </c>
      <c r="H2892" t="s">
        <v>20</v>
      </c>
      <c r="I2892">
        <v>10</v>
      </c>
      <c r="J2892">
        <v>4</v>
      </c>
    </row>
    <row r="2893" spans="1:10">
      <c r="A2893" s="112" t="str">
        <f>COL_SIZES[[#This Row],[datatype]]&amp;"_"&amp;COL_SIZES[[#This Row],[column_prec]]&amp;"_"&amp;COL_SIZES[[#This Row],[col_len]]</f>
        <v>int_10_4</v>
      </c>
      <c r="B28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3" s="113">
        <f>VLOOKUP(A2893,DBMS_TYPE_SIZES[],2,FALSE)</f>
        <v>9</v>
      </c>
      <c r="D2893" s="113">
        <f>VLOOKUP(A2893,DBMS_TYPE_SIZES[],3,FALSE)</f>
        <v>4</v>
      </c>
      <c r="E2893" s="114">
        <f>VLOOKUP(A2893,DBMS_TYPE_SIZES[],4,FALSE)</f>
        <v>9</v>
      </c>
      <c r="F2893" t="s">
        <v>246</v>
      </c>
      <c r="G2893" t="s">
        <v>219</v>
      </c>
      <c r="H2893" t="s">
        <v>20</v>
      </c>
      <c r="I2893">
        <v>10</v>
      </c>
      <c r="J2893">
        <v>4</v>
      </c>
    </row>
    <row r="2894" spans="1:10">
      <c r="A2894" s="112" t="str">
        <f>COL_SIZES[[#This Row],[datatype]]&amp;"_"&amp;COL_SIZES[[#This Row],[column_prec]]&amp;"_"&amp;COL_SIZES[[#This Row],[col_len]]</f>
        <v>varchar_0_64</v>
      </c>
      <c r="B289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894" s="113">
        <f>VLOOKUP(A2894,DBMS_TYPE_SIZES[],2,FALSE)</f>
        <v>64</v>
      </c>
      <c r="D2894" s="113">
        <f>VLOOKUP(A2894,DBMS_TYPE_SIZES[],3,FALSE)</f>
        <v>64</v>
      </c>
      <c r="E2894" s="114">
        <f>VLOOKUP(A2894,DBMS_TYPE_SIZES[],4,FALSE)</f>
        <v>66</v>
      </c>
      <c r="F2894" t="s">
        <v>246</v>
      </c>
      <c r="G2894" t="s">
        <v>247</v>
      </c>
      <c r="H2894" t="s">
        <v>92</v>
      </c>
      <c r="I2894">
        <v>0</v>
      </c>
      <c r="J2894">
        <v>64</v>
      </c>
    </row>
    <row r="2895" spans="1:10">
      <c r="A2895" s="112" t="str">
        <f>COL_SIZES[[#This Row],[datatype]]&amp;"_"&amp;COL_SIZES[[#This Row],[column_prec]]&amp;"_"&amp;COL_SIZES[[#This Row],[col_len]]</f>
        <v>int_10_4</v>
      </c>
      <c r="B28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5" s="113">
        <f>VLOOKUP(A2895,DBMS_TYPE_SIZES[],2,FALSE)</f>
        <v>9</v>
      </c>
      <c r="D2895" s="113">
        <f>VLOOKUP(A2895,DBMS_TYPE_SIZES[],3,FALSE)</f>
        <v>4</v>
      </c>
      <c r="E2895" s="114">
        <f>VLOOKUP(A2895,DBMS_TYPE_SIZES[],4,FALSE)</f>
        <v>9</v>
      </c>
      <c r="F2895" t="s">
        <v>246</v>
      </c>
      <c r="G2895" t="s">
        <v>1030</v>
      </c>
      <c r="H2895" t="s">
        <v>20</v>
      </c>
      <c r="I2895">
        <v>10</v>
      </c>
      <c r="J2895">
        <v>4</v>
      </c>
    </row>
    <row r="2896" spans="1:10">
      <c r="A2896" s="112" t="str">
        <f>COL_SIZES[[#This Row],[datatype]]&amp;"_"&amp;COL_SIZES[[#This Row],[column_prec]]&amp;"_"&amp;COL_SIZES[[#This Row],[col_len]]</f>
        <v>int_10_4</v>
      </c>
      <c r="B28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6" s="113">
        <f>VLOOKUP(A2896,DBMS_TYPE_SIZES[],2,FALSE)</f>
        <v>9</v>
      </c>
      <c r="D2896" s="113">
        <f>VLOOKUP(A2896,DBMS_TYPE_SIZES[],3,FALSE)</f>
        <v>4</v>
      </c>
      <c r="E2896" s="114">
        <f>VLOOKUP(A2896,DBMS_TYPE_SIZES[],4,FALSE)</f>
        <v>9</v>
      </c>
      <c r="F2896" t="s">
        <v>246</v>
      </c>
      <c r="G2896" t="s">
        <v>1031</v>
      </c>
      <c r="H2896" t="s">
        <v>20</v>
      </c>
      <c r="I2896">
        <v>10</v>
      </c>
      <c r="J2896">
        <v>4</v>
      </c>
    </row>
    <row r="2897" spans="1:10">
      <c r="A2897" s="112" t="str">
        <f>COL_SIZES[[#This Row],[datatype]]&amp;"_"&amp;COL_SIZES[[#This Row],[column_prec]]&amp;"_"&amp;COL_SIZES[[#This Row],[col_len]]</f>
        <v>int_10_4</v>
      </c>
      <c r="B28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7" s="113">
        <f>VLOOKUP(A2897,DBMS_TYPE_SIZES[],2,FALSE)</f>
        <v>9</v>
      </c>
      <c r="D2897" s="113">
        <f>VLOOKUP(A2897,DBMS_TYPE_SIZES[],3,FALSE)</f>
        <v>4</v>
      </c>
      <c r="E2897" s="114">
        <f>VLOOKUP(A2897,DBMS_TYPE_SIZES[],4,FALSE)</f>
        <v>9</v>
      </c>
      <c r="F2897" t="s">
        <v>246</v>
      </c>
      <c r="G2897" t="s">
        <v>156</v>
      </c>
      <c r="H2897" t="s">
        <v>20</v>
      </c>
      <c r="I2897">
        <v>10</v>
      </c>
      <c r="J2897">
        <v>4</v>
      </c>
    </row>
    <row r="2898" spans="1:10">
      <c r="A2898" s="112" t="str">
        <f>COL_SIZES[[#This Row],[datatype]]&amp;"_"&amp;COL_SIZES[[#This Row],[column_prec]]&amp;"_"&amp;COL_SIZES[[#This Row],[col_len]]</f>
        <v>datetime_23_8</v>
      </c>
      <c r="B28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898" s="113">
        <f>VLOOKUP(A2898,DBMS_TYPE_SIZES[],2,FALSE)</f>
        <v>7</v>
      </c>
      <c r="D2898" s="113">
        <f>VLOOKUP(A2898,DBMS_TYPE_SIZES[],3,FALSE)</f>
        <v>8</v>
      </c>
      <c r="E2898" s="114">
        <f>VLOOKUP(A2898,DBMS_TYPE_SIZES[],4,FALSE)</f>
        <v>10</v>
      </c>
      <c r="F2898" t="s">
        <v>246</v>
      </c>
      <c r="G2898" t="s">
        <v>679</v>
      </c>
      <c r="H2898" t="s">
        <v>22</v>
      </c>
      <c r="I2898">
        <v>23</v>
      </c>
      <c r="J2898">
        <v>8</v>
      </c>
    </row>
    <row r="2899" spans="1:10">
      <c r="A2899" s="112" t="str">
        <f>COL_SIZES[[#This Row],[datatype]]&amp;"_"&amp;COL_SIZES[[#This Row],[column_prec]]&amp;"_"&amp;COL_SIZES[[#This Row],[col_len]]</f>
        <v>int_10_4</v>
      </c>
      <c r="B28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899" s="113">
        <f>VLOOKUP(A2899,DBMS_TYPE_SIZES[],2,FALSE)</f>
        <v>9</v>
      </c>
      <c r="D2899" s="113">
        <f>VLOOKUP(A2899,DBMS_TYPE_SIZES[],3,FALSE)</f>
        <v>4</v>
      </c>
      <c r="E2899" s="114">
        <f>VLOOKUP(A2899,DBMS_TYPE_SIZES[],4,FALSE)</f>
        <v>9</v>
      </c>
      <c r="F2899" t="s">
        <v>246</v>
      </c>
      <c r="G2899" t="s">
        <v>802</v>
      </c>
      <c r="H2899" t="s">
        <v>20</v>
      </c>
      <c r="I2899">
        <v>10</v>
      </c>
      <c r="J2899">
        <v>4</v>
      </c>
    </row>
    <row r="2900" spans="1:10">
      <c r="A2900" s="112" t="str">
        <f>COL_SIZES[[#This Row],[datatype]]&amp;"_"&amp;COL_SIZES[[#This Row],[column_prec]]&amp;"_"&amp;COL_SIZES[[#This Row],[col_len]]</f>
        <v>int_10_4</v>
      </c>
      <c r="B29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0" s="113">
        <f>VLOOKUP(A2900,DBMS_TYPE_SIZES[],2,FALSE)</f>
        <v>9</v>
      </c>
      <c r="D2900" s="113">
        <f>VLOOKUP(A2900,DBMS_TYPE_SIZES[],3,FALSE)</f>
        <v>4</v>
      </c>
      <c r="E2900" s="114">
        <f>VLOOKUP(A2900,DBMS_TYPE_SIZES[],4,FALSE)</f>
        <v>9</v>
      </c>
      <c r="F2900" t="s">
        <v>246</v>
      </c>
      <c r="G2900" t="s">
        <v>154</v>
      </c>
      <c r="H2900" t="s">
        <v>20</v>
      </c>
      <c r="I2900">
        <v>10</v>
      </c>
      <c r="J2900">
        <v>4</v>
      </c>
    </row>
    <row r="2901" spans="1:10">
      <c r="A2901" s="112" t="str">
        <f>COL_SIZES[[#This Row],[datatype]]&amp;"_"&amp;COL_SIZES[[#This Row],[column_prec]]&amp;"_"&amp;COL_SIZES[[#This Row],[col_len]]</f>
        <v>int_10_4</v>
      </c>
      <c r="B29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1" s="113">
        <f>VLOOKUP(A2901,DBMS_TYPE_SIZES[],2,FALSE)</f>
        <v>9</v>
      </c>
      <c r="D2901" s="113">
        <f>VLOOKUP(A2901,DBMS_TYPE_SIZES[],3,FALSE)</f>
        <v>4</v>
      </c>
      <c r="E2901" s="114">
        <f>VLOOKUP(A2901,DBMS_TYPE_SIZES[],4,FALSE)</f>
        <v>9</v>
      </c>
      <c r="F2901" t="s">
        <v>246</v>
      </c>
      <c r="G2901" t="s">
        <v>89</v>
      </c>
      <c r="H2901" t="s">
        <v>20</v>
      </c>
      <c r="I2901">
        <v>10</v>
      </c>
      <c r="J2901">
        <v>4</v>
      </c>
    </row>
    <row r="2902" spans="1:10">
      <c r="A2902" s="112" t="str">
        <f>COL_SIZES[[#This Row],[datatype]]&amp;"_"&amp;COL_SIZES[[#This Row],[column_prec]]&amp;"_"&amp;COL_SIZES[[#This Row],[col_len]]</f>
        <v>int_10_4</v>
      </c>
      <c r="B29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2" s="113">
        <f>VLOOKUP(A2902,DBMS_TYPE_SIZES[],2,FALSE)</f>
        <v>9</v>
      </c>
      <c r="D2902" s="113">
        <f>VLOOKUP(A2902,DBMS_TYPE_SIZES[],3,FALSE)</f>
        <v>4</v>
      </c>
      <c r="E2902" s="114">
        <f>VLOOKUP(A2902,DBMS_TYPE_SIZES[],4,FALSE)</f>
        <v>9</v>
      </c>
      <c r="F2902" t="s">
        <v>246</v>
      </c>
      <c r="G2902" t="s">
        <v>220</v>
      </c>
      <c r="H2902" t="s">
        <v>20</v>
      </c>
      <c r="I2902">
        <v>10</v>
      </c>
      <c r="J2902">
        <v>4</v>
      </c>
    </row>
    <row r="2903" spans="1:10">
      <c r="A2903" s="112" t="str">
        <f>COL_SIZES[[#This Row],[datatype]]&amp;"_"&amp;COL_SIZES[[#This Row],[column_prec]]&amp;"_"&amp;COL_SIZES[[#This Row],[col_len]]</f>
        <v>int_10_4</v>
      </c>
      <c r="B29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3" s="113">
        <f>VLOOKUP(A2903,DBMS_TYPE_SIZES[],2,FALSE)</f>
        <v>9</v>
      </c>
      <c r="D2903" s="113">
        <f>VLOOKUP(A2903,DBMS_TYPE_SIZES[],3,FALSE)</f>
        <v>4</v>
      </c>
      <c r="E2903" s="114">
        <f>VLOOKUP(A2903,DBMS_TYPE_SIZES[],4,FALSE)</f>
        <v>9</v>
      </c>
      <c r="F2903" t="s">
        <v>246</v>
      </c>
      <c r="G2903" t="s">
        <v>803</v>
      </c>
      <c r="H2903" t="s">
        <v>20</v>
      </c>
      <c r="I2903">
        <v>10</v>
      </c>
      <c r="J2903">
        <v>4</v>
      </c>
    </row>
    <row r="2904" spans="1:10">
      <c r="A2904" s="112" t="str">
        <f>COL_SIZES[[#This Row],[datatype]]&amp;"_"&amp;COL_SIZES[[#This Row],[column_prec]]&amp;"_"&amp;COL_SIZES[[#This Row],[col_len]]</f>
        <v>int_10_4</v>
      </c>
      <c r="B29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4" s="113">
        <f>VLOOKUP(A2904,DBMS_TYPE_SIZES[],2,FALSE)</f>
        <v>9</v>
      </c>
      <c r="D2904" s="113">
        <f>VLOOKUP(A2904,DBMS_TYPE_SIZES[],3,FALSE)</f>
        <v>4</v>
      </c>
      <c r="E2904" s="114">
        <f>VLOOKUP(A2904,DBMS_TYPE_SIZES[],4,FALSE)</f>
        <v>9</v>
      </c>
      <c r="F2904" t="s">
        <v>246</v>
      </c>
      <c r="G2904" t="s">
        <v>804</v>
      </c>
      <c r="H2904" t="s">
        <v>20</v>
      </c>
      <c r="I2904">
        <v>10</v>
      </c>
      <c r="J2904">
        <v>4</v>
      </c>
    </row>
    <row r="2905" spans="1:10">
      <c r="A2905" s="112" t="str">
        <f>COL_SIZES[[#This Row],[datatype]]&amp;"_"&amp;COL_SIZES[[#This Row],[column_prec]]&amp;"_"&amp;COL_SIZES[[#This Row],[col_len]]</f>
        <v>int_10_4</v>
      </c>
      <c r="B29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5" s="113">
        <f>VLOOKUP(A2905,DBMS_TYPE_SIZES[],2,FALSE)</f>
        <v>9</v>
      </c>
      <c r="D2905" s="113">
        <f>VLOOKUP(A2905,DBMS_TYPE_SIZES[],3,FALSE)</f>
        <v>4</v>
      </c>
      <c r="E2905" s="114">
        <f>VLOOKUP(A2905,DBMS_TYPE_SIZES[],4,FALSE)</f>
        <v>9</v>
      </c>
      <c r="F2905" t="s">
        <v>246</v>
      </c>
      <c r="G2905" t="s">
        <v>152</v>
      </c>
      <c r="H2905" t="s">
        <v>20</v>
      </c>
      <c r="I2905">
        <v>10</v>
      </c>
      <c r="J2905">
        <v>4</v>
      </c>
    </row>
    <row r="2906" spans="1:10">
      <c r="A2906" s="112" t="str">
        <f>COL_SIZES[[#This Row],[datatype]]&amp;"_"&amp;COL_SIZES[[#This Row],[column_prec]]&amp;"_"&amp;COL_SIZES[[#This Row],[col_len]]</f>
        <v>varchar_0_255</v>
      </c>
      <c r="B290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06" s="113">
        <f>VLOOKUP(A2906,DBMS_TYPE_SIZES[],2,FALSE)</f>
        <v>255</v>
      </c>
      <c r="D2906" s="113">
        <f>VLOOKUP(A2906,DBMS_TYPE_SIZES[],3,FALSE)</f>
        <v>255</v>
      </c>
      <c r="E2906" s="114">
        <f>VLOOKUP(A2906,DBMS_TYPE_SIZES[],4,FALSE)</f>
        <v>257</v>
      </c>
      <c r="F2906" t="s">
        <v>246</v>
      </c>
      <c r="G2906" t="s">
        <v>805</v>
      </c>
      <c r="H2906" t="s">
        <v>92</v>
      </c>
      <c r="I2906">
        <v>0</v>
      </c>
      <c r="J2906">
        <v>255</v>
      </c>
    </row>
    <row r="2907" spans="1:10">
      <c r="A2907" s="112" t="str">
        <f>COL_SIZES[[#This Row],[datatype]]&amp;"_"&amp;COL_SIZES[[#This Row],[column_prec]]&amp;"_"&amp;COL_SIZES[[#This Row],[col_len]]</f>
        <v>varchar_0_255</v>
      </c>
      <c r="B290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07" s="113">
        <f>VLOOKUP(A2907,DBMS_TYPE_SIZES[],2,FALSE)</f>
        <v>255</v>
      </c>
      <c r="D2907" s="113">
        <f>VLOOKUP(A2907,DBMS_TYPE_SIZES[],3,FALSE)</f>
        <v>255</v>
      </c>
      <c r="E2907" s="114">
        <f>VLOOKUP(A2907,DBMS_TYPE_SIZES[],4,FALSE)</f>
        <v>257</v>
      </c>
      <c r="F2907" t="s">
        <v>246</v>
      </c>
      <c r="G2907" t="s">
        <v>806</v>
      </c>
      <c r="H2907" t="s">
        <v>92</v>
      </c>
      <c r="I2907">
        <v>0</v>
      </c>
      <c r="J2907">
        <v>255</v>
      </c>
    </row>
    <row r="2908" spans="1:10">
      <c r="A2908" s="112" t="str">
        <f>COL_SIZES[[#This Row],[datatype]]&amp;"_"&amp;COL_SIZES[[#This Row],[column_prec]]&amp;"_"&amp;COL_SIZES[[#This Row],[col_len]]</f>
        <v>int_10_4</v>
      </c>
      <c r="B29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08" s="113">
        <f>VLOOKUP(A2908,DBMS_TYPE_SIZES[],2,FALSE)</f>
        <v>9</v>
      </c>
      <c r="D2908" s="113">
        <f>VLOOKUP(A2908,DBMS_TYPE_SIZES[],3,FALSE)</f>
        <v>4</v>
      </c>
      <c r="E2908" s="114">
        <f>VLOOKUP(A2908,DBMS_TYPE_SIZES[],4,FALSE)</f>
        <v>9</v>
      </c>
      <c r="F2908" t="s">
        <v>246</v>
      </c>
      <c r="G2908" t="s">
        <v>807</v>
      </c>
      <c r="H2908" t="s">
        <v>20</v>
      </c>
      <c r="I2908">
        <v>10</v>
      </c>
      <c r="J2908">
        <v>4</v>
      </c>
    </row>
    <row r="2909" spans="1:10">
      <c r="A2909" s="112" t="str">
        <f>COL_SIZES[[#This Row],[datatype]]&amp;"_"&amp;COL_SIZES[[#This Row],[column_prec]]&amp;"_"&amp;COL_SIZES[[#This Row],[col_len]]</f>
        <v>bigint_19_8</v>
      </c>
      <c r="B290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09" s="113">
        <f>VLOOKUP(A2909,DBMS_TYPE_SIZES[],2,FALSE)</f>
        <v>9</v>
      </c>
      <c r="D2909" s="113">
        <f>VLOOKUP(A2909,DBMS_TYPE_SIZES[],3,FALSE)</f>
        <v>8</v>
      </c>
      <c r="E2909" s="114">
        <f>VLOOKUP(A2909,DBMS_TYPE_SIZES[],4,FALSE)</f>
        <v>9</v>
      </c>
      <c r="F2909" t="s">
        <v>246</v>
      </c>
      <c r="G2909" t="s">
        <v>122</v>
      </c>
      <c r="H2909" t="s">
        <v>19</v>
      </c>
      <c r="I2909">
        <v>19</v>
      </c>
      <c r="J2909">
        <v>8</v>
      </c>
    </row>
    <row r="2910" spans="1:10">
      <c r="A2910" s="112" t="str">
        <f>COL_SIZES[[#This Row],[datatype]]&amp;"_"&amp;COL_SIZES[[#This Row],[column_prec]]&amp;"_"&amp;COL_SIZES[[#This Row],[col_len]]</f>
        <v>int_10_4</v>
      </c>
      <c r="B29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10" s="113">
        <f>VLOOKUP(A2910,DBMS_TYPE_SIZES[],2,FALSE)</f>
        <v>9</v>
      </c>
      <c r="D2910" s="113">
        <f>VLOOKUP(A2910,DBMS_TYPE_SIZES[],3,FALSE)</f>
        <v>4</v>
      </c>
      <c r="E2910" s="114">
        <f>VLOOKUP(A2910,DBMS_TYPE_SIZES[],4,FALSE)</f>
        <v>9</v>
      </c>
      <c r="F2910" t="s">
        <v>246</v>
      </c>
      <c r="G2910" t="s">
        <v>123</v>
      </c>
      <c r="H2910" t="s">
        <v>20</v>
      </c>
      <c r="I2910">
        <v>10</v>
      </c>
      <c r="J2910">
        <v>4</v>
      </c>
    </row>
    <row r="2911" spans="1:10">
      <c r="A2911" s="112" t="str">
        <f>COL_SIZES[[#This Row],[datatype]]&amp;"_"&amp;COL_SIZES[[#This Row],[column_prec]]&amp;"_"&amp;COL_SIZES[[#This Row],[col_len]]</f>
        <v>int_10_4</v>
      </c>
      <c r="B29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11" s="113">
        <f>VLOOKUP(A2911,DBMS_TYPE_SIZES[],2,FALSE)</f>
        <v>9</v>
      </c>
      <c r="D2911" s="113">
        <f>VLOOKUP(A2911,DBMS_TYPE_SIZES[],3,FALSE)</f>
        <v>4</v>
      </c>
      <c r="E2911" s="114">
        <f>VLOOKUP(A2911,DBMS_TYPE_SIZES[],4,FALSE)</f>
        <v>9</v>
      </c>
      <c r="F2911" t="s">
        <v>246</v>
      </c>
      <c r="G2911" t="s">
        <v>808</v>
      </c>
      <c r="H2911" t="s">
        <v>20</v>
      </c>
      <c r="I2911">
        <v>10</v>
      </c>
      <c r="J2911">
        <v>4</v>
      </c>
    </row>
    <row r="2912" spans="1:10">
      <c r="A2912" s="112" t="str">
        <f>COL_SIZES[[#This Row],[datatype]]&amp;"_"&amp;COL_SIZES[[#This Row],[column_prec]]&amp;"_"&amp;COL_SIZES[[#This Row],[col_len]]</f>
        <v>datetime_23_8</v>
      </c>
      <c r="B291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12" s="113">
        <f>VLOOKUP(A2912,DBMS_TYPE_SIZES[],2,FALSE)</f>
        <v>7</v>
      </c>
      <c r="D2912" s="113">
        <f>VLOOKUP(A2912,DBMS_TYPE_SIZES[],3,FALSE)</f>
        <v>8</v>
      </c>
      <c r="E2912" s="114">
        <f>VLOOKUP(A2912,DBMS_TYPE_SIZES[],4,FALSE)</f>
        <v>10</v>
      </c>
      <c r="F2912" t="s">
        <v>246</v>
      </c>
      <c r="G2912" t="s">
        <v>809</v>
      </c>
      <c r="H2912" t="s">
        <v>22</v>
      </c>
      <c r="I2912">
        <v>23</v>
      </c>
      <c r="J2912">
        <v>8</v>
      </c>
    </row>
    <row r="2913" spans="1:10">
      <c r="A2913" s="112" t="str">
        <f>COL_SIZES[[#This Row],[datatype]]&amp;"_"&amp;COL_SIZES[[#This Row],[column_prec]]&amp;"_"&amp;COL_SIZES[[#This Row],[col_len]]</f>
        <v>bigint_19_8</v>
      </c>
      <c r="B29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13" s="113">
        <f>VLOOKUP(A2913,DBMS_TYPE_SIZES[],2,FALSE)</f>
        <v>9</v>
      </c>
      <c r="D2913" s="113">
        <f>VLOOKUP(A2913,DBMS_TYPE_SIZES[],3,FALSE)</f>
        <v>8</v>
      </c>
      <c r="E2913" s="114">
        <f>VLOOKUP(A2913,DBMS_TYPE_SIZES[],4,FALSE)</f>
        <v>9</v>
      </c>
      <c r="F2913" t="s">
        <v>246</v>
      </c>
      <c r="G2913" t="s">
        <v>124</v>
      </c>
      <c r="H2913" t="s">
        <v>19</v>
      </c>
      <c r="I2913">
        <v>19</v>
      </c>
      <c r="J2913">
        <v>8</v>
      </c>
    </row>
    <row r="2914" spans="1:10">
      <c r="A2914" s="112" t="str">
        <f>COL_SIZES[[#This Row],[datatype]]&amp;"_"&amp;COL_SIZES[[#This Row],[column_prec]]&amp;"_"&amp;COL_SIZES[[#This Row],[col_len]]</f>
        <v>numeric_16_9</v>
      </c>
      <c r="B291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914" s="113">
        <f>VLOOKUP(A2914,DBMS_TYPE_SIZES[],2,FALSE)</f>
        <v>9</v>
      </c>
      <c r="D2914" s="113">
        <f>VLOOKUP(A2914,DBMS_TYPE_SIZES[],3,FALSE)</f>
        <v>9</v>
      </c>
      <c r="E2914" s="114">
        <f>VLOOKUP(A2914,DBMS_TYPE_SIZES[],4,FALSE)</f>
        <v>9</v>
      </c>
      <c r="F2914" t="s">
        <v>246</v>
      </c>
      <c r="G2914" t="s">
        <v>102</v>
      </c>
      <c r="H2914" t="s">
        <v>67</v>
      </c>
      <c r="I2914">
        <v>16</v>
      </c>
      <c r="J2914">
        <v>9</v>
      </c>
    </row>
    <row r="2915" spans="1:10">
      <c r="A2915" s="112" t="str">
        <f>COL_SIZES[[#This Row],[datatype]]&amp;"_"&amp;COL_SIZES[[#This Row],[column_prec]]&amp;"_"&amp;COL_SIZES[[#This Row],[col_len]]</f>
        <v>int_10_4</v>
      </c>
      <c r="B29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15" s="113">
        <f>VLOOKUP(A2915,DBMS_TYPE_SIZES[],2,FALSE)</f>
        <v>9</v>
      </c>
      <c r="D2915" s="113">
        <f>VLOOKUP(A2915,DBMS_TYPE_SIZES[],3,FALSE)</f>
        <v>4</v>
      </c>
      <c r="E2915" s="114">
        <f>VLOOKUP(A2915,DBMS_TYPE_SIZES[],4,FALSE)</f>
        <v>9</v>
      </c>
      <c r="F2915" t="s">
        <v>246</v>
      </c>
      <c r="G2915" t="s">
        <v>883</v>
      </c>
      <c r="H2915" t="s">
        <v>20</v>
      </c>
      <c r="I2915">
        <v>10</v>
      </c>
      <c r="J2915">
        <v>4</v>
      </c>
    </row>
    <row r="2916" spans="1:10">
      <c r="A2916" s="112" t="str">
        <f>COL_SIZES[[#This Row],[datatype]]&amp;"_"&amp;COL_SIZES[[#This Row],[column_prec]]&amp;"_"&amp;COL_SIZES[[#This Row],[col_len]]</f>
        <v>varchar_0_64</v>
      </c>
      <c r="B291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16" s="113">
        <f>VLOOKUP(A2916,DBMS_TYPE_SIZES[],2,FALSE)</f>
        <v>64</v>
      </c>
      <c r="D2916" s="113">
        <f>VLOOKUP(A2916,DBMS_TYPE_SIZES[],3,FALSE)</f>
        <v>64</v>
      </c>
      <c r="E2916" s="114">
        <f>VLOOKUP(A2916,DBMS_TYPE_SIZES[],4,FALSE)</f>
        <v>66</v>
      </c>
      <c r="F2916" t="s">
        <v>246</v>
      </c>
      <c r="G2916" t="s">
        <v>1032</v>
      </c>
      <c r="H2916" t="s">
        <v>92</v>
      </c>
      <c r="I2916">
        <v>0</v>
      </c>
      <c r="J2916">
        <v>64</v>
      </c>
    </row>
    <row r="2917" spans="1:10">
      <c r="A2917" s="112" t="str">
        <f>COL_SIZES[[#This Row],[datatype]]&amp;"_"&amp;COL_SIZES[[#This Row],[column_prec]]&amp;"_"&amp;COL_SIZES[[#This Row],[col_len]]</f>
        <v>datetime_23_8</v>
      </c>
      <c r="B291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17" s="113">
        <f>VLOOKUP(A2917,DBMS_TYPE_SIZES[],2,FALSE)</f>
        <v>7</v>
      </c>
      <c r="D2917" s="113">
        <f>VLOOKUP(A2917,DBMS_TYPE_SIZES[],3,FALSE)</f>
        <v>8</v>
      </c>
      <c r="E2917" s="114">
        <f>VLOOKUP(A2917,DBMS_TYPE_SIZES[],4,FALSE)</f>
        <v>10</v>
      </c>
      <c r="F2917" t="s">
        <v>246</v>
      </c>
      <c r="G2917" t="s">
        <v>1018</v>
      </c>
      <c r="H2917" t="s">
        <v>22</v>
      </c>
      <c r="I2917">
        <v>23</v>
      </c>
      <c r="J2917">
        <v>8</v>
      </c>
    </row>
    <row r="2918" spans="1:10">
      <c r="A2918" s="112" t="str">
        <f>COL_SIZES[[#This Row],[datatype]]&amp;"_"&amp;COL_SIZES[[#This Row],[column_prec]]&amp;"_"&amp;COL_SIZES[[#This Row],[col_len]]</f>
        <v>int_10_4</v>
      </c>
      <c r="B29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18" s="113">
        <f>VLOOKUP(A2918,DBMS_TYPE_SIZES[],2,FALSE)</f>
        <v>9</v>
      </c>
      <c r="D2918" s="113">
        <f>VLOOKUP(A2918,DBMS_TYPE_SIZES[],3,FALSE)</f>
        <v>4</v>
      </c>
      <c r="E2918" s="114">
        <f>VLOOKUP(A2918,DBMS_TYPE_SIZES[],4,FALSE)</f>
        <v>9</v>
      </c>
      <c r="F2918" t="s">
        <v>246</v>
      </c>
      <c r="G2918" t="s">
        <v>1019</v>
      </c>
      <c r="H2918" t="s">
        <v>20</v>
      </c>
      <c r="I2918">
        <v>10</v>
      </c>
      <c r="J2918">
        <v>4</v>
      </c>
    </row>
    <row r="2919" spans="1:10">
      <c r="A2919" s="112" t="str">
        <f>COL_SIZES[[#This Row],[datatype]]&amp;"_"&amp;COL_SIZES[[#This Row],[column_prec]]&amp;"_"&amp;COL_SIZES[[#This Row],[col_len]]</f>
        <v>int_10_4</v>
      </c>
      <c r="B29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19" s="113">
        <f>VLOOKUP(A2919,DBMS_TYPE_SIZES[],2,FALSE)</f>
        <v>9</v>
      </c>
      <c r="D2919" s="113">
        <f>VLOOKUP(A2919,DBMS_TYPE_SIZES[],3,FALSE)</f>
        <v>4</v>
      </c>
      <c r="E2919" s="114">
        <f>VLOOKUP(A2919,DBMS_TYPE_SIZES[],4,FALSE)</f>
        <v>9</v>
      </c>
      <c r="F2919" t="s">
        <v>246</v>
      </c>
      <c r="G2919" t="s">
        <v>1020</v>
      </c>
      <c r="H2919" t="s">
        <v>20</v>
      </c>
      <c r="I2919">
        <v>10</v>
      </c>
      <c r="J2919">
        <v>4</v>
      </c>
    </row>
    <row r="2920" spans="1:10">
      <c r="A2920" s="112" t="str">
        <f>COL_SIZES[[#This Row],[datatype]]&amp;"_"&amp;COL_SIZES[[#This Row],[column_prec]]&amp;"_"&amp;COL_SIZES[[#This Row],[col_len]]</f>
        <v>int_10_4</v>
      </c>
      <c r="B29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0" s="113">
        <f>VLOOKUP(A2920,DBMS_TYPE_SIZES[],2,FALSE)</f>
        <v>9</v>
      </c>
      <c r="D2920" s="113">
        <f>VLOOKUP(A2920,DBMS_TYPE_SIZES[],3,FALSE)</f>
        <v>4</v>
      </c>
      <c r="E2920" s="114">
        <f>VLOOKUP(A2920,DBMS_TYPE_SIZES[],4,FALSE)</f>
        <v>9</v>
      </c>
      <c r="F2920" t="s">
        <v>246</v>
      </c>
      <c r="G2920" t="s">
        <v>1021</v>
      </c>
      <c r="H2920" t="s">
        <v>20</v>
      </c>
      <c r="I2920">
        <v>10</v>
      </c>
      <c r="J2920">
        <v>4</v>
      </c>
    </row>
    <row r="2921" spans="1:10">
      <c r="A2921" s="112" t="str">
        <f>COL_SIZES[[#This Row],[datatype]]&amp;"_"&amp;COL_SIZES[[#This Row],[column_prec]]&amp;"_"&amp;COL_SIZES[[#This Row],[col_len]]</f>
        <v>varchar_0_64</v>
      </c>
      <c r="B2921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21" s="113">
        <f>VLOOKUP(A2921,DBMS_TYPE_SIZES[],2,FALSE)</f>
        <v>64</v>
      </c>
      <c r="D2921" s="113">
        <f>VLOOKUP(A2921,DBMS_TYPE_SIZES[],3,FALSE)</f>
        <v>64</v>
      </c>
      <c r="E2921" s="114">
        <f>VLOOKUP(A2921,DBMS_TYPE_SIZES[],4,FALSE)</f>
        <v>66</v>
      </c>
      <c r="F2921" t="s">
        <v>246</v>
      </c>
      <c r="G2921" t="s">
        <v>1033</v>
      </c>
      <c r="H2921" t="s">
        <v>92</v>
      </c>
      <c r="I2921">
        <v>0</v>
      </c>
      <c r="J2921">
        <v>64</v>
      </c>
    </row>
    <row r="2922" spans="1:10">
      <c r="A2922" s="112" t="str">
        <f>COL_SIZES[[#This Row],[datatype]]&amp;"_"&amp;COL_SIZES[[#This Row],[column_prec]]&amp;"_"&amp;COL_SIZES[[#This Row],[col_len]]</f>
        <v>int_10_4</v>
      </c>
      <c r="B29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2" s="113">
        <f>VLOOKUP(A2922,DBMS_TYPE_SIZES[],2,FALSE)</f>
        <v>9</v>
      </c>
      <c r="D2922" s="113">
        <f>VLOOKUP(A2922,DBMS_TYPE_SIZES[],3,FALSE)</f>
        <v>4</v>
      </c>
      <c r="E2922" s="114">
        <f>VLOOKUP(A2922,DBMS_TYPE_SIZES[],4,FALSE)</f>
        <v>9</v>
      </c>
      <c r="F2922" t="s">
        <v>246</v>
      </c>
      <c r="G2922" t="s">
        <v>249</v>
      </c>
      <c r="H2922" t="s">
        <v>20</v>
      </c>
      <c r="I2922">
        <v>10</v>
      </c>
      <c r="J2922">
        <v>4</v>
      </c>
    </row>
    <row r="2923" spans="1:10">
      <c r="A2923" s="112" t="str">
        <f>COL_SIZES[[#This Row],[datatype]]&amp;"_"&amp;COL_SIZES[[#This Row],[column_prec]]&amp;"_"&amp;COL_SIZES[[#This Row],[col_len]]</f>
        <v>varchar_0_64</v>
      </c>
      <c r="B2923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23" s="113">
        <f>VLOOKUP(A2923,DBMS_TYPE_SIZES[],2,FALSE)</f>
        <v>64</v>
      </c>
      <c r="D2923" s="113">
        <f>VLOOKUP(A2923,DBMS_TYPE_SIZES[],3,FALSE)</f>
        <v>64</v>
      </c>
      <c r="E2923" s="114">
        <f>VLOOKUP(A2923,DBMS_TYPE_SIZES[],4,FALSE)</f>
        <v>66</v>
      </c>
      <c r="F2923" t="s">
        <v>246</v>
      </c>
      <c r="G2923" t="s">
        <v>245</v>
      </c>
      <c r="H2923" t="s">
        <v>92</v>
      </c>
      <c r="I2923">
        <v>0</v>
      </c>
      <c r="J2923">
        <v>64</v>
      </c>
    </row>
    <row r="2924" spans="1:10">
      <c r="A2924" s="112" t="str">
        <f>COL_SIZES[[#This Row],[datatype]]&amp;"_"&amp;COL_SIZES[[#This Row],[column_prec]]&amp;"_"&amp;COL_SIZES[[#This Row],[col_len]]</f>
        <v>int_10_4</v>
      </c>
      <c r="B29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4" s="113">
        <f>VLOOKUP(A2924,DBMS_TYPE_SIZES[],2,FALSE)</f>
        <v>9</v>
      </c>
      <c r="D2924" s="113">
        <f>VLOOKUP(A2924,DBMS_TYPE_SIZES[],3,FALSE)</f>
        <v>4</v>
      </c>
      <c r="E2924" s="114">
        <f>VLOOKUP(A2924,DBMS_TYPE_SIZES[],4,FALSE)</f>
        <v>9</v>
      </c>
      <c r="F2924" t="s">
        <v>246</v>
      </c>
      <c r="G2924" t="s">
        <v>72</v>
      </c>
      <c r="H2924" t="s">
        <v>20</v>
      </c>
      <c r="I2924">
        <v>10</v>
      </c>
      <c r="J2924">
        <v>4</v>
      </c>
    </row>
    <row r="2925" spans="1:10">
      <c r="A2925" s="112" t="str">
        <f>COL_SIZES[[#This Row],[datatype]]&amp;"_"&amp;COL_SIZES[[#This Row],[column_prec]]&amp;"_"&amp;COL_SIZES[[#This Row],[col_len]]</f>
        <v>int_10_4</v>
      </c>
      <c r="B29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5" s="113">
        <f>VLOOKUP(A2925,DBMS_TYPE_SIZES[],2,FALSE)</f>
        <v>9</v>
      </c>
      <c r="D2925" s="113">
        <f>VLOOKUP(A2925,DBMS_TYPE_SIZES[],3,FALSE)</f>
        <v>4</v>
      </c>
      <c r="E2925" s="114">
        <f>VLOOKUP(A2925,DBMS_TYPE_SIZES[],4,FALSE)</f>
        <v>9</v>
      </c>
      <c r="F2925" t="s">
        <v>246</v>
      </c>
      <c r="G2925" t="s">
        <v>812</v>
      </c>
      <c r="H2925" t="s">
        <v>20</v>
      </c>
      <c r="I2925">
        <v>10</v>
      </c>
      <c r="J2925">
        <v>4</v>
      </c>
    </row>
    <row r="2926" spans="1:10">
      <c r="A2926" s="112" t="str">
        <f>COL_SIZES[[#This Row],[datatype]]&amp;"_"&amp;COL_SIZES[[#This Row],[column_prec]]&amp;"_"&amp;COL_SIZES[[#This Row],[col_len]]</f>
        <v>int_10_4</v>
      </c>
      <c r="B29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6" s="113">
        <f>VLOOKUP(A2926,DBMS_TYPE_SIZES[],2,FALSE)</f>
        <v>9</v>
      </c>
      <c r="D2926" s="113">
        <f>VLOOKUP(A2926,DBMS_TYPE_SIZES[],3,FALSE)</f>
        <v>4</v>
      </c>
      <c r="E2926" s="114">
        <f>VLOOKUP(A2926,DBMS_TYPE_SIZES[],4,FALSE)</f>
        <v>9</v>
      </c>
      <c r="F2926" t="s">
        <v>246</v>
      </c>
      <c r="G2926" t="s">
        <v>814</v>
      </c>
      <c r="H2926" t="s">
        <v>20</v>
      </c>
      <c r="I2926">
        <v>10</v>
      </c>
      <c r="J2926">
        <v>4</v>
      </c>
    </row>
    <row r="2927" spans="1:10">
      <c r="A2927" s="112" t="str">
        <f>COL_SIZES[[#This Row],[datatype]]&amp;"_"&amp;COL_SIZES[[#This Row],[column_prec]]&amp;"_"&amp;COL_SIZES[[#This Row],[col_len]]</f>
        <v>datetime_23_8</v>
      </c>
      <c r="B292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27" s="113">
        <f>VLOOKUP(A2927,DBMS_TYPE_SIZES[],2,FALSE)</f>
        <v>7</v>
      </c>
      <c r="D2927" s="113">
        <f>VLOOKUP(A2927,DBMS_TYPE_SIZES[],3,FALSE)</f>
        <v>8</v>
      </c>
      <c r="E2927" s="114">
        <f>VLOOKUP(A2927,DBMS_TYPE_SIZES[],4,FALSE)</f>
        <v>10</v>
      </c>
      <c r="F2927" t="s">
        <v>246</v>
      </c>
      <c r="G2927" t="s">
        <v>816</v>
      </c>
      <c r="H2927" t="s">
        <v>22</v>
      </c>
      <c r="I2927">
        <v>23</v>
      </c>
      <c r="J2927">
        <v>8</v>
      </c>
    </row>
    <row r="2928" spans="1:10">
      <c r="A2928" s="112" t="str">
        <f>COL_SIZES[[#This Row],[datatype]]&amp;"_"&amp;COL_SIZES[[#This Row],[column_prec]]&amp;"_"&amp;COL_SIZES[[#This Row],[col_len]]</f>
        <v>int_10_4</v>
      </c>
      <c r="B29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8" s="113">
        <f>VLOOKUP(A2928,DBMS_TYPE_SIZES[],2,FALSE)</f>
        <v>9</v>
      </c>
      <c r="D2928" s="113">
        <f>VLOOKUP(A2928,DBMS_TYPE_SIZES[],3,FALSE)</f>
        <v>4</v>
      </c>
      <c r="E2928" s="114">
        <f>VLOOKUP(A2928,DBMS_TYPE_SIZES[],4,FALSE)</f>
        <v>9</v>
      </c>
      <c r="F2928" t="s">
        <v>246</v>
      </c>
      <c r="G2928" t="s">
        <v>817</v>
      </c>
      <c r="H2928" t="s">
        <v>20</v>
      </c>
      <c r="I2928">
        <v>10</v>
      </c>
      <c r="J2928">
        <v>4</v>
      </c>
    </row>
    <row r="2929" spans="1:10">
      <c r="A2929" s="112" t="str">
        <f>COL_SIZES[[#This Row],[datatype]]&amp;"_"&amp;COL_SIZES[[#This Row],[column_prec]]&amp;"_"&amp;COL_SIZES[[#This Row],[col_len]]</f>
        <v>int_10_4</v>
      </c>
      <c r="B29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29" s="113">
        <f>VLOOKUP(A2929,DBMS_TYPE_SIZES[],2,FALSE)</f>
        <v>9</v>
      </c>
      <c r="D2929" s="113">
        <f>VLOOKUP(A2929,DBMS_TYPE_SIZES[],3,FALSE)</f>
        <v>4</v>
      </c>
      <c r="E2929" s="114">
        <f>VLOOKUP(A2929,DBMS_TYPE_SIZES[],4,FALSE)</f>
        <v>9</v>
      </c>
      <c r="F2929" t="s">
        <v>246</v>
      </c>
      <c r="G2929" t="s">
        <v>146</v>
      </c>
      <c r="H2929" t="s">
        <v>20</v>
      </c>
      <c r="I2929">
        <v>10</v>
      </c>
      <c r="J2929">
        <v>4</v>
      </c>
    </row>
    <row r="2930" spans="1:10">
      <c r="A2930" s="112" t="str">
        <f>COL_SIZES[[#This Row],[datatype]]&amp;"_"&amp;COL_SIZES[[#This Row],[column_prec]]&amp;"_"&amp;COL_SIZES[[#This Row],[col_len]]</f>
        <v>int_10_4</v>
      </c>
      <c r="B29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0" s="113">
        <f>VLOOKUP(A2930,DBMS_TYPE_SIZES[],2,FALSE)</f>
        <v>9</v>
      </c>
      <c r="D2930" s="113">
        <f>VLOOKUP(A2930,DBMS_TYPE_SIZES[],3,FALSE)</f>
        <v>4</v>
      </c>
      <c r="E2930" s="114">
        <f>VLOOKUP(A2930,DBMS_TYPE_SIZES[],4,FALSE)</f>
        <v>9</v>
      </c>
      <c r="F2930" t="s">
        <v>246</v>
      </c>
      <c r="G2930" t="s">
        <v>164</v>
      </c>
      <c r="H2930" t="s">
        <v>20</v>
      </c>
      <c r="I2930">
        <v>10</v>
      </c>
      <c r="J2930">
        <v>4</v>
      </c>
    </row>
    <row r="2931" spans="1:10">
      <c r="A2931" s="112" t="str">
        <f>COL_SIZES[[#This Row],[datatype]]&amp;"_"&amp;COL_SIZES[[#This Row],[column_prec]]&amp;"_"&amp;COL_SIZES[[#This Row],[col_len]]</f>
        <v>datetime_23_8</v>
      </c>
      <c r="B29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31" s="113">
        <f>VLOOKUP(A2931,DBMS_TYPE_SIZES[],2,FALSE)</f>
        <v>7</v>
      </c>
      <c r="D2931" s="113">
        <f>VLOOKUP(A2931,DBMS_TYPE_SIZES[],3,FALSE)</f>
        <v>8</v>
      </c>
      <c r="E2931" s="114">
        <f>VLOOKUP(A2931,DBMS_TYPE_SIZES[],4,FALSE)</f>
        <v>10</v>
      </c>
      <c r="F2931" t="s">
        <v>1034</v>
      </c>
      <c r="G2931" t="s">
        <v>828</v>
      </c>
      <c r="H2931" t="s">
        <v>22</v>
      </c>
      <c r="I2931">
        <v>23</v>
      </c>
      <c r="J2931">
        <v>8</v>
      </c>
    </row>
    <row r="2932" spans="1:10">
      <c r="A2932" s="112" t="str">
        <f>COL_SIZES[[#This Row],[datatype]]&amp;"_"&amp;COL_SIZES[[#This Row],[column_prec]]&amp;"_"&amp;COL_SIZES[[#This Row],[col_len]]</f>
        <v>int_10_4</v>
      </c>
      <c r="B29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2" s="113">
        <f>VLOOKUP(A2932,DBMS_TYPE_SIZES[],2,FALSE)</f>
        <v>9</v>
      </c>
      <c r="D2932" s="113">
        <f>VLOOKUP(A2932,DBMS_TYPE_SIZES[],3,FALSE)</f>
        <v>4</v>
      </c>
      <c r="E2932" s="114">
        <f>VLOOKUP(A2932,DBMS_TYPE_SIZES[],4,FALSE)</f>
        <v>9</v>
      </c>
      <c r="F2932" t="s">
        <v>1034</v>
      </c>
      <c r="G2932" t="s">
        <v>829</v>
      </c>
      <c r="H2932" t="s">
        <v>20</v>
      </c>
      <c r="I2932">
        <v>10</v>
      </c>
      <c r="J2932">
        <v>4</v>
      </c>
    </row>
    <row r="2933" spans="1:10">
      <c r="A2933" s="112" t="str">
        <f>COL_SIZES[[#This Row],[datatype]]&amp;"_"&amp;COL_SIZES[[#This Row],[column_prec]]&amp;"_"&amp;COL_SIZES[[#This Row],[col_len]]</f>
        <v>int_10_4</v>
      </c>
      <c r="B29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3" s="113">
        <f>VLOOKUP(A2933,DBMS_TYPE_SIZES[],2,FALSE)</f>
        <v>9</v>
      </c>
      <c r="D2933" s="113">
        <f>VLOOKUP(A2933,DBMS_TYPE_SIZES[],3,FALSE)</f>
        <v>4</v>
      </c>
      <c r="E2933" s="114">
        <f>VLOOKUP(A2933,DBMS_TYPE_SIZES[],4,FALSE)</f>
        <v>9</v>
      </c>
      <c r="F2933" t="s">
        <v>1034</v>
      </c>
      <c r="G2933" t="s">
        <v>142</v>
      </c>
      <c r="H2933" t="s">
        <v>20</v>
      </c>
      <c r="I2933">
        <v>10</v>
      </c>
      <c r="J2933">
        <v>4</v>
      </c>
    </row>
    <row r="2934" spans="1:10">
      <c r="A2934" s="112" t="str">
        <f>COL_SIZES[[#This Row],[datatype]]&amp;"_"&amp;COL_SIZES[[#This Row],[column_prec]]&amp;"_"&amp;COL_SIZES[[#This Row],[col_len]]</f>
        <v>int_10_4</v>
      </c>
      <c r="B29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4" s="113">
        <f>VLOOKUP(A2934,DBMS_TYPE_SIZES[],2,FALSE)</f>
        <v>9</v>
      </c>
      <c r="D2934" s="113">
        <f>VLOOKUP(A2934,DBMS_TYPE_SIZES[],3,FALSE)</f>
        <v>4</v>
      </c>
      <c r="E2934" s="114">
        <f>VLOOKUP(A2934,DBMS_TYPE_SIZES[],4,FALSE)</f>
        <v>9</v>
      </c>
      <c r="F2934" t="s">
        <v>1034</v>
      </c>
      <c r="G2934" t="s">
        <v>170</v>
      </c>
      <c r="H2934" t="s">
        <v>20</v>
      </c>
      <c r="I2934">
        <v>10</v>
      </c>
      <c r="J2934">
        <v>4</v>
      </c>
    </row>
    <row r="2935" spans="1:10">
      <c r="A2935" s="112" t="str">
        <f>COL_SIZES[[#This Row],[datatype]]&amp;"_"&amp;COL_SIZES[[#This Row],[column_prec]]&amp;"_"&amp;COL_SIZES[[#This Row],[col_len]]</f>
        <v>int_10_4</v>
      </c>
      <c r="B29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5" s="113">
        <f>VLOOKUP(A2935,DBMS_TYPE_SIZES[],2,FALSE)</f>
        <v>9</v>
      </c>
      <c r="D2935" s="113">
        <f>VLOOKUP(A2935,DBMS_TYPE_SIZES[],3,FALSE)</f>
        <v>4</v>
      </c>
      <c r="E2935" s="114">
        <f>VLOOKUP(A2935,DBMS_TYPE_SIZES[],4,FALSE)</f>
        <v>9</v>
      </c>
      <c r="F2935" t="s">
        <v>1034</v>
      </c>
      <c r="G2935" t="s">
        <v>1035</v>
      </c>
      <c r="H2935" t="s">
        <v>20</v>
      </c>
      <c r="I2935">
        <v>10</v>
      </c>
      <c r="J2935">
        <v>4</v>
      </c>
    </row>
    <row r="2936" spans="1:10">
      <c r="A2936" s="112" t="str">
        <f>COL_SIZES[[#This Row],[datatype]]&amp;"_"&amp;COL_SIZES[[#This Row],[column_prec]]&amp;"_"&amp;COL_SIZES[[#This Row],[col_len]]</f>
        <v>varchar_0_64</v>
      </c>
      <c r="B293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36" s="113">
        <f>VLOOKUP(A2936,DBMS_TYPE_SIZES[],2,FALSE)</f>
        <v>64</v>
      </c>
      <c r="D2936" s="113">
        <f>VLOOKUP(A2936,DBMS_TYPE_SIZES[],3,FALSE)</f>
        <v>64</v>
      </c>
      <c r="E2936" s="114">
        <f>VLOOKUP(A2936,DBMS_TYPE_SIZES[],4,FALSE)</f>
        <v>66</v>
      </c>
      <c r="F2936" t="s">
        <v>1034</v>
      </c>
      <c r="G2936" t="s">
        <v>1036</v>
      </c>
      <c r="H2936" t="s">
        <v>92</v>
      </c>
      <c r="I2936">
        <v>0</v>
      </c>
      <c r="J2936">
        <v>64</v>
      </c>
    </row>
    <row r="2937" spans="1:10">
      <c r="A2937" s="112" t="str">
        <f>COL_SIZES[[#This Row],[datatype]]&amp;"_"&amp;COL_SIZES[[#This Row],[column_prec]]&amp;"_"&amp;COL_SIZES[[#This Row],[col_len]]</f>
        <v>int_10_4</v>
      </c>
      <c r="B29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7" s="113">
        <f>VLOOKUP(A2937,DBMS_TYPE_SIZES[],2,FALSE)</f>
        <v>9</v>
      </c>
      <c r="D2937" s="113">
        <f>VLOOKUP(A2937,DBMS_TYPE_SIZES[],3,FALSE)</f>
        <v>4</v>
      </c>
      <c r="E2937" s="114">
        <f>VLOOKUP(A2937,DBMS_TYPE_SIZES[],4,FALSE)</f>
        <v>9</v>
      </c>
      <c r="F2937" t="s">
        <v>1034</v>
      </c>
      <c r="G2937" t="s">
        <v>976</v>
      </c>
      <c r="H2937" t="s">
        <v>20</v>
      </c>
      <c r="I2937">
        <v>10</v>
      </c>
      <c r="J2937">
        <v>4</v>
      </c>
    </row>
    <row r="2938" spans="1:10">
      <c r="A2938" s="112" t="str">
        <f>COL_SIZES[[#This Row],[datatype]]&amp;"_"&amp;COL_SIZES[[#This Row],[column_prec]]&amp;"_"&amp;COL_SIZES[[#This Row],[col_len]]</f>
        <v>int_10_4</v>
      </c>
      <c r="B29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38" s="113">
        <f>VLOOKUP(A2938,DBMS_TYPE_SIZES[],2,FALSE)</f>
        <v>9</v>
      </c>
      <c r="D2938" s="113">
        <f>VLOOKUP(A2938,DBMS_TYPE_SIZES[],3,FALSE)</f>
        <v>4</v>
      </c>
      <c r="E2938" s="114">
        <f>VLOOKUP(A2938,DBMS_TYPE_SIZES[],4,FALSE)</f>
        <v>9</v>
      </c>
      <c r="F2938" t="s">
        <v>1034</v>
      </c>
      <c r="G2938" t="s">
        <v>590</v>
      </c>
      <c r="H2938" t="s">
        <v>20</v>
      </c>
      <c r="I2938">
        <v>10</v>
      </c>
      <c r="J2938">
        <v>4</v>
      </c>
    </row>
    <row r="2939" spans="1:10">
      <c r="A2939" s="112" t="str">
        <f>COL_SIZES[[#This Row],[datatype]]&amp;"_"&amp;COL_SIZES[[#This Row],[column_prec]]&amp;"_"&amp;COL_SIZES[[#This Row],[col_len]]</f>
        <v>varchar_0_64</v>
      </c>
      <c r="B2939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39" s="113">
        <f>VLOOKUP(A2939,DBMS_TYPE_SIZES[],2,FALSE)</f>
        <v>64</v>
      </c>
      <c r="D2939" s="113">
        <f>VLOOKUP(A2939,DBMS_TYPE_SIZES[],3,FALSE)</f>
        <v>64</v>
      </c>
      <c r="E2939" s="114">
        <f>VLOOKUP(A2939,DBMS_TYPE_SIZES[],4,FALSE)</f>
        <v>66</v>
      </c>
      <c r="F2939" t="s">
        <v>1034</v>
      </c>
      <c r="G2939" t="s">
        <v>247</v>
      </c>
      <c r="H2939" t="s">
        <v>92</v>
      </c>
      <c r="I2939">
        <v>0</v>
      </c>
      <c r="J2939">
        <v>64</v>
      </c>
    </row>
    <row r="2940" spans="1:10">
      <c r="A2940" s="112" t="str">
        <f>COL_SIZES[[#This Row],[datatype]]&amp;"_"&amp;COL_SIZES[[#This Row],[column_prec]]&amp;"_"&amp;COL_SIZES[[#This Row],[col_len]]</f>
        <v>int_10_4</v>
      </c>
      <c r="B29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0" s="113">
        <f>VLOOKUP(A2940,DBMS_TYPE_SIZES[],2,FALSE)</f>
        <v>9</v>
      </c>
      <c r="D2940" s="113">
        <f>VLOOKUP(A2940,DBMS_TYPE_SIZES[],3,FALSE)</f>
        <v>4</v>
      </c>
      <c r="E2940" s="114">
        <f>VLOOKUP(A2940,DBMS_TYPE_SIZES[],4,FALSE)</f>
        <v>9</v>
      </c>
      <c r="F2940" t="s">
        <v>1034</v>
      </c>
      <c r="G2940" t="s">
        <v>1031</v>
      </c>
      <c r="H2940" t="s">
        <v>20</v>
      </c>
      <c r="I2940">
        <v>10</v>
      </c>
      <c r="J2940">
        <v>4</v>
      </c>
    </row>
    <row r="2941" spans="1:10">
      <c r="A2941" s="112" t="str">
        <f>COL_SIZES[[#This Row],[datatype]]&amp;"_"&amp;COL_SIZES[[#This Row],[column_prec]]&amp;"_"&amp;COL_SIZES[[#This Row],[col_len]]</f>
        <v>int_10_4</v>
      </c>
      <c r="B29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1" s="113">
        <f>VLOOKUP(A2941,DBMS_TYPE_SIZES[],2,FALSE)</f>
        <v>9</v>
      </c>
      <c r="D2941" s="113">
        <f>VLOOKUP(A2941,DBMS_TYPE_SIZES[],3,FALSE)</f>
        <v>4</v>
      </c>
      <c r="E2941" s="114">
        <f>VLOOKUP(A2941,DBMS_TYPE_SIZES[],4,FALSE)</f>
        <v>9</v>
      </c>
      <c r="F2941" t="s">
        <v>1034</v>
      </c>
      <c r="G2941" t="s">
        <v>156</v>
      </c>
      <c r="H2941" t="s">
        <v>20</v>
      </c>
      <c r="I2941">
        <v>10</v>
      </c>
      <c r="J2941">
        <v>4</v>
      </c>
    </row>
    <row r="2942" spans="1:10">
      <c r="A2942" s="112" t="str">
        <f>COL_SIZES[[#This Row],[datatype]]&amp;"_"&amp;COL_SIZES[[#This Row],[column_prec]]&amp;"_"&amp;COL_SIZES[[#This Row],[col_len]]</f>
        <v>int_10_4</v>
      </c>
      <c r="B29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2" s="113">
        <f>VLOOKUP(A2942,DBMS_TYPE_SIZES[],2,FALSE)</f>
        <v>9</v>
      </c>
      <c r="D2942" s="113">
        <f>VLOOKUP(A2942,DBMS_TYPE_SIZES[],3,FALSE)</f>
        <v>4</v>
      </c>
      <c r="E2942" s="114">
        <f>VLOOKUP(A2942,DBMS_TYPE_SIZES[],4,FALSE)</f>
        <v>9</v>
      </c>
      <c r="F2942" t="s">
        <v>1034</v>
      </c>
      <c r="G2942" t="s">
        <v>89</v>
      </c>
      <c r="H2942" t="s">
        <v>20</v>
      </c>
      <c r="I2942">
        <v>10</v>
      </c>
      <c r="J2942">
        <v>4</v>
      </c>
    </row>
    <row r="2943" spans="1:10">
      <c r="A2943" s="112" t="str">
        <f>COL_SIZES[[#This Row],[datatype]]&amp;"_"&amp;COL_SIZES[[#This Row],[column_prec]]&amp;"_"&amp;COL_SIZES[[#This Row],[col_len]]</f>
        <v>int_10_4</v>
      </c>
      <c r="B29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3" s="113">
        <f>VLOOKUP(A2943,DBMS_TYPE_SIZES[],2,FALSE)</f>
        <v>9</v>
      </c>
      <c r="D2943" s="113">
        <f>VLOOKUP(A2943,DBMS_TYPE_SIZES[],3,FALSE)</f>
        <v>4</v>
      </c>
      <c r="E2943" s="114">
        <f>VLOOKUP(A2943,DBMS_TYPE_SIZES[],4,FALSE)</f>
        <v>9</v>
      </c>
      <c r="F2943" t="s">
        <v>1034</v>
      </c>
      <c r="G2943" t="s">
        <v>1037</v>
      </c>
      <c r="H2943" t="s">
        <v>20</v>
      </c>
      <c r="I2943">
        <v>10</v>
      </c>
      <c r="J2943">
        <v>4</v>
      </c>
    </row>
    <row r="2944" spans="1:10">
      <c r="A2944" s="112" t="str">
        <f>COL_SIZES[[#This Row],[datatype]]&amp;"_"&amp;COL_SIZES[[#This Row],[column_prec]]&amp;"_"&amp;COL_SIZES[[#This Row],[col_len]]</f>
        <v>int_10_4</v>
      </c>
      <c r="B29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4" s="113">
        <f>VLOOKUP(A2944,DBMS_TYPE_SIZES[],2,FALSE)</f>
        <v>9</v>
      </c>
      <c r="D2944" s="113">
        <f>VLOOKUP(A2944,DBMS_TYPE_SIZES[],3,FALSE)</f>
        <v>4</v>
      </c>
      <c r="E2944" s="114">
        <f>VLOOKUP(A2944,DBMS_TYPE_SIZES[],4,FALSE)</f>
        <v>9</v>
      </c>
      <c r="F2944" t="s">
        <v>1034</v>
      </c>
      <c r="G2944" t="s">
        <v>986</v>
      </c>
      <c r="H2944" t="s">
        <v>20</v>
      </c>
      <c r="I2944">
        <v>10</v>
      </c>
      <c r="J2944">
        <v>4</v>
      </c>
    </row>
    <row r="2945" spans="1:10">
      <c r="A2945" s="112" t="str">
        <f>COL_SIZES[[#This Row],[datatype]]&amp;"_"&amp;COL_SIZES[[#This Row],[column_prec]]&amp;"_"&amp;COL_SIZES[[#This Row],[col_len]]</f>
        <v>int_10_4</v>
      </c>
      <c r="B29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5" s="113">
        <f>VLOOKUP(A2945,DBMS_TYPE_SIZES[],2,FALSE)</f>
        <v>9</v>
      </c>
      <c r="D2945" s="113">
        <f>VLOOKUP(A2945,DBMS_TYPE_SIZES[],3,FALSE)</f>
        <v>4</v>
      </c>
      <c r="E2945" s="114">
        <f>VLOOKUP(A2945,DBMS_TYPE_SIZES[],4,FALSE)</f>
        <v>9</v>
      </c>
      <c r="F2945" t="s">
        <v>1034</v>
      </c>
      <c r="G2945" t="s">
        <v>225</v>
      </c>
      <c r="H2945" t="s">
        <v>20</v>
      </c>
      <c r="I2945">
        <v>10</v>
      </c>
      <c r="J2945">
        <v>4</v>
      </c>
    </row>
    <row r="2946" spans="1:10">
      <c r="A2946" s="112" t="str">
        <f>COL_SIZES[[#This Row],[datatype]]&amp;"_"&amp;COL_SIZES[[#This Row],[column_prec]]&amp;"_"&amp;COL_SIZES[[#This Row],[col_len]]</f>
        <v>int_10_4</v>
      </c>
      <c r="B29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6" s="113">
        <f>VLOOKUP(A2946,DBMS_TYPE_SIZES[],2,FALSE)</f>
        <v>9</v>
      </c>
      <c r="D2946" s="113">
        <f>VLOOKUP(A2946,DBMS_TYPE_SIZES[],3,FALSE)</f>
        <v>4</v>
      </c>
      <c r="E2946" s="114">
        <f>VLOOKUP(A2946,DBMS_TYPE_SIZES[],4,FALSE)</f>
        <v>9</v>
      </c>
      <c r="F2946" t="s">
        <v>1034</v>
      </c>
      <c r="G2946" t="s">
        <v>803</v>
      </c>
      <c r="H2946" t="s">
        <v>20</v>
      </c>
      <c r="I2946">
        <v>10</v>
      </c>
      <c r="J2946">
        <v>4</v>
      </c>
    </row>
    <row r="2947" spans="1:10">
      <c r="A2947" s="112" t="str">
        <f>COL_SIZES[[#This Row],[datatype]]&amp;"_"&amp;COL_SIZES[[#This Row],[column_prec]]&amp;"_"&amp;COL_SIZES[[#This Row],[col_len]]</f>
        <v>int_10_4</v>
      </c>
      <c r="B29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7" s="113">
        <f>VLOOKUP(A2947,DBMS_TYPE_SIZES[],2,FALSE)</f>
        <v>9</v>
      </c>
      <c r="D2947" s="113">
        <f>VLOOKUP(A2947,DBMS_TYPE_SIZES[],3,FALSE)</f>
        <v>4</v>
      </c>
      <c r="E2947" s="114">
        <f>VLOOKUP(A2947,DBMS_TYPE_SIZES[],4,FALSE)</f>
        <v>9</v>
      </c>
      <c r="F2947" t="s">
        <v>1034</v>
      </c>
      <c r="G2947" t="s">
        <v>804</v>
      </c>
      <c r="H2947" t="s">
        <v>20</v>
      </c>
      <c r="I2947">
        <v>10</v>
      </c>
      <c r="J2947">
        <v>4</v>
      </c>
    </row>
    <row r="2948" spans="1:10">
      <c r="A2948" s="112" t="str">
        <f>COL_SIZES[[#This Row],[datatype]]&amp;"_"&amp;COL_SIZES[[#This Row],[column_prec]]&amp;"_"&amp;COL_SIZES[[#This Row],[col_len]]</f>
        <v>int_10_4</v>
      </c>
      <c r="B29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48" s="113">
        <f>VLOOKUP(A2948,DBMS_TYPE_SIZES[],2,FALSE)</f>
        <v>9</v>
      </c>
      <c r="D2948" s="113">
        <f>VLOOKUP(A2948,DBMS_TYPE_SIZES[],3,FALSE)</f>
        <v>4</v>
      </c>
      <c r="E2948" s="114">
        <f>VLOOKUP(A2948,DBMS_TYPE_SIZES[],4,FALSE)</f>
        <v>9</v>
      </c>
      <c r="F2948" t="s">
        <v>1034</v>
      </c>
      <c r="G2948" t="s">
        <v>152</v>
      </c>
      <c r="H2948" t="s">
        <v>20</v>
      </c>
      <c r="I2948">
        <v>10</v>
      </c>
      <c r="J2948">
        <v>4</v>
      </c>
    </row>
    <row r="2949" spans="1:10">
      <c r="A2949" s="112" t="str">
        <f>COL_SIZES[[#This Row],[datatype]]&amp;"_"&amp;COL_SIZES[[#This Row],[column_prec]]&amp;"_"&amp;COL_SIZES[[#This Row],[col_len]]</f>
        <v>varchar_0_255</v>
      </c>
      <c r="B294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49" s="113">
        <f>VLOOKUP(A2949,DBMS_TYPE_SIZES[],2,FALSE)</f>
        <v>255</v>
      </c>
      <c r="D2949" s="113">
        <f>VLOOKUP(A2949,DBMS_TYPE_SIZES[],3,FALSE)</f>
        <v>255</v>
      </c>
      <c r="E2949" s="114">
        <f>VLOOKUP(A2949,DBMS_TYPE_SIZES[],4,FALSE)</f>
        <v>257</v>
      </c>
      <c r="F2949" t="s">
        <v>1034</v>
      </c>
      <c r="G2949" t="s">
        <v>805</v>
      </c>
      <c r="H2949" t="s">
        <v>92</v>
      </c>
      <c r="I2949">
        <v>0</v>
      </c>
      <c r="J2949">
        <v>255</v>
      </c>
    </row>
    <row r="2950" spans="1:10">
      <c r="A2950" s="112" t="str">
        <f>COL_SIZES[[#This Row],[datatype]]&amp;"_"&amp;COL_SIZES[[#This Row],[column_prec]]&amp;"_"&amp;COL_SIZES[[#This Row],[col_len]]</f>
        <v>varchar_0_255</v>
      </c>
      <c r="B2950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50" s="113">
        <f>VLOOKUP(A2950,DBMS_TYPE_SIZES[],2,FALSE)</f>
        <v>255</v>
      </c>
      <c r="D2950" s="113">
        <f>VLOOKUP(A2950,DBMS_TYPE_SIZES[],3,FALSE)</f>
        <v>255</v>
      </c>
      <c r="E2950" s="114">
        <f>VLOOKUP(A2950,DBMS_TYPE_SIZES[],4,FALSE)</f>
        <v>257</v>
      </c>
      <c r="F2950" t="s">
        <v>1034</v>
      </c>
      <c r="G2950" t="s">
        <v>806</v>
      </c>
      <c r="H2950" t="s">
        <v>92</v>
      </c>
      <c r="I2950">
        <v>0</v>
      </c>
      <c r="J2950">
        <v>255</v>
      </c>
    </row>
    <row r="2951" spans="1:10">
      <c r="A2951" s="112" t="str">
        <f>COL_SIZES[[#This Row],[datatype]]&amp;"_"&amp;COL_SIZES[[#This Row],[column_prec]]&amp;"_"&amp;COL_SIZES[[#This Row],[col_len]]</f>
        <v>int_10_4</v>
      </c>
      <c r="B29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51" s="113">
        <f>VLOOKUP(A2951,DBMS_TYPE_SIZES[],2,FALSE)</f>
        <v>9</v>
      </c>
      <c r="D2951" s="113">
        <f>VLOOKUP(A2951,DBMS_TYPE_SIZES[],3,FALSE)</f>
        <v>4</v>
      </c>
      <c r="E2951" s="114">
        <f>VLOOKUP(A2951,DBMS_TYPE_SIZES[],4,FALSE)</f>
        <v>9</v>
      </c>
      <c r="F2951" t="s">
        <v>1034</v>
      </c>
      <c r="G2951" t="s">
        <v>807</v>
      </c>
      <c r="H2951" t="s">
        <v>20</v>
      </c>
      <c r="I2951">
        <v>10</v>
      </c>
      <c r="J2951">
        <v>4</v>
      </c>
    </row>
    <row r="2952" spans="1:10">
      <c r="A2952" s="112" t="str">
        <f>COL_SIZES[[#This Row],[datatype]]&amp;"_"&amp;COL_SIZES[[#This Row],[column_prec]]&amp;"_"&amp;COL_SIZES[[#This Row],[col_len]]</f>
        <v>bigint_19_8</v>
      </c>
      <c r="B295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52" s="113">
        <f>VLOOKUP(A2952,DBMS_TYPE_SIZES[],2,FALSE)</f>
        <v>9</v>
      </c>
      <c r="D2952" s="113">
        <f>VLOOKUP(A2952,DBMS_TYPE_SIZES[],3,FALSE)</f>
        <v>8</v>
      </c>
      <c r="E2952" s="114">
        <f>VLOOKUP(A2952,DBMS_TYPE_SIZES[],4,FALSE)</f>
        <v>9</v>
      </c>
      <c r="F2952" t="s">
        <v>1034</v>
      </c>
      <c r="G2952" t="s">
        <v>122</v>
      </c>
      <c r="H2952" t="s">
        <v>19</v>
      </c>
      <c r="I2952">
        <v>19</v>
      </c>
      <c r="J2952">
        <v>8</v>
      </c>
    </row>
    <row r="2953" spans="1:10">
      <c r="A2953" s="112" t="str">
        <f>COL_SIZES[[#This Row],[datatype]]&amp;"_"&amp;COL_SIZES[[#This Row],[column_prec]]&amp;"_"&amp;COL_SIZES[[#This Row],[col_len]]</f>
        <v>int_10_4</v>
      </c>
      <c r="B29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53" s="113">
        <f>VLOOKUP(A2953,DBMS_TYPE_SIZES[],2,FALSE)</f>
        <v>9</v>
      </c>
      <c r="D2953" s="113">
        <f>VLOOKUP(A2953,DBMS_TYPE_SIZES[],3,FALSE)</f>
        <v>4</v>
      </c>
      <c r="E2953" s="114">
        <f>VLOOKUP(A2953,DBMS_TYPE_SIZES[],4,FALSE)</f>
        <v>9</v>
      </c>
      <c r="F2953" t="s">
        <v>1034</v>
      </c>
      <c r="G2953" t="s">
        <v>123</v>
      </c>
      <c r="H2953" t="s">
        <v>20</v>
      </c>
      <c r="I2953">
        <v>10</v>
      </c>
      <c r="J2953">
        <v>4</v>
      </c>
    </row>
    <row r="2954" spans="1:10">
      <c r="A2954" s="112" t="str">
        <f>COL_SIZES[[#This Row],[datatype]]&amp;"_"&amp;COL_SIZES[[#This Row],[column_prec]]&amp;"_"&amp;COL_SIZES[[#This Row],[col_len]]</f>
        <v>int_10_4</v>
      </c>
      <c r="B29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54" s="113">
        <f>VLOOKUP(A2954,DBMS_TYPE_SIZES[],2,FALSE)</f>
        <v>9</v>
      </c>
      <c r="D2954" s="113">
        <f>VLOOKUP(A2954,DBMS_TYPE_SIZES[],3,FALSE)</f>
        <v>4</v>
      </c>
      <c r="E2954" s="114">
        <f>VLOOKUP(A2954,DBMS_TYPE_SIZES[],4,FALSE)</f>
        <v>9</v>
      </c>
      <c r="F2954" t="s">
        <v>1034</v>
      </c>
      <c r="G2954" t="s">
        <v>808</v>
      </c>
      <c r="H2954" t="s">
        <v>20</v>
      </c>
      <c r="I2954">
        <v>10</v>
      </c>
      <c r="J2954">
        <v>4</v>
      </c>
    </row>
    <row r="2955" spans="1:10">
      <c r="A2955" s="112" t="str">
        <f>COL_SIZES[[#This Row],[datatype]]&amp;"_"&amp;COL_SIZES[[#This Row],[column_prec]]&amp;"_"&amp;COL_SIZES[[#This Row],[col_len]]</f>
        <v>datetime_23_8</v>
      </c>
      <c r="B295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55" s="113">
        <f>VLOOKUP(A2955,DBMS_TYPE_SIZES[],2,FALSE)</f>
        <v>7</v>
      </c>
      <c r="D2955" s="113">
        <f>VLOOKUP(A2955,DBMS_TYPE_SIZES[],3,FALSE)</f>
        <v>8</v>
      </c>
      <c r="E2955" s="114">
        <f>VLOOKUP(A2955,DBMS_TYPE_SIZES[],4,FALSE)</f>
        <v>10</v>
      </c>
      <c r="F2955" t="s">
        <v>1034</v>
      </c>
      <c r="G2955" t="s">
        <v>809</v>
      </c>
      <c r="H2955" t="s">
        <v>22</v>
      </c>
      <c r="I2955">
        <v>23</v>
      </c>
      <c r="J2955">
        <v>8</v>
      </c>
    </row>
    <row r="2956" spans="1:10">
      <c r="A2956" s="112" t="str">
        <f>COL_SIZES[[#This Row],[datatype]]&amp;"_"&amp;COL_SIZES[[#This Row],[column_prec]]&amp;"_"&amp;COL_SIZES[[#This Row],[col_len]]</f>
        <v>bigint_19_8</v>
      </c>
      <c r="B295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56" s="113">
        <f>VLOOKUP(A2956,DBMS_TYPE_SIZES[],2,FALSE)</f>
        <v>9</v>
      </c>
      <c r="D2956" s="113">
        <f>VLOOKUP(A2956,DBMS_TYPE_SIZES[],3,FALSE)</f>
        <v>8</v>
      </c>
      <c r="E2956" s="114">
        <f>VLOOKUP(A2956,DBMS_TYPE_SIZES[],4,FALSE)</f>
        <v>9</v>
      </c>
      <c r="F2956" t="s">
        <v>1034</v>
      </c>
      <c r="G2956" t="s">
        <v>124</v>
      </c>
      <c r="H2956" t="s">
        <v>19</v>
      </c>
      <c r="I2956">
        <v>19</v>
      </c>
      <c r="J2956">
        <v>8</v>
      </c>
    </row>
    <row r="2957" spans="1:10">
      <c r="A2957" s="112" t="str">
        <f>COL_SIZES[[#This Row],[datatype]]&amp;"_"&amp;COL_SIZES[[#This Row],[column_prec]]&amp;"_"&amp;COL_SIZES[[#This Row],[col_len]]</f>
        <v>numeric_16_9</v>
      </c>
      <c r="B295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957" s="113">
        <f>VLOOKUP(A2957,DBMS_TYPE_SIZES[],2,FALSE)</f>
        <v>9</v>
      </c>
      <c r="D2957" s="113">
        <f>VLOOKUP(A2957,DBMS_TYPE_SIZES[],3,FALSE)</f>
        <v>9</v>
      </c>
      <c r="E2957" s="114">
        <f>VLOOKUP(A2957,DBMS_TYPE_SIZES[],4,FALSE)</f>
        <v>9</v>
      </c>
      <c r="F2957" t="s">
        <v>1034</v>
      </c>
      <c r="G2957" t="s">
        <v>102</v>
      </c>
      <c r="H2957" t="s">
        <v>67</v>
      </c>
      <c r="I2957">
        <v>16</v>
      </c>
      <c r="J2957">
        <v>9</v>
      </c>
    </row>
    <row r="2958" spans="1:10">
      <c r="A2958" s="112" t="str">
        <f>COL_SIZES[[#This Row],[datatype]]&amp;"_"&amp;COL_SIZES[[#This Row],[column_prec]]&amp;"_"&amp;COL_SIZES[[#This Row],[col_len]]</f>
        <v>datetime_23_8</v>
      </c>
      <c r="B295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58" s="113">
        <f>VLOOKUP(A2958,DBMS_TYPE_SIZES[],2,FALSE)</f>
        <v>7</v>
      </c>
      <c r="D2958" s="113">
        <f>VLOOKUP(A2958,DBMS_TYPE_SIZES[],3,FALSE)</f>
        <v>8</v>
      </c>
      <c r="E2958" s="114">
        <f>VLOOKUP(A2958,DBMS_TYPE_SIZES[],4,FALSE)</f>
        <v>10</v>
      </c>
      <c r="F2958" t="s">
        <v>1034</v>
      </c>
      <c r="G2958" t="s">
        <v>833</v>
      </c>
      <c r="H2958" t="s">
        <v>22</v>
      </c>
      <c r="I2958">
        <v>23</v>
      </c>
      <c r="J2958">
        <v>8</v>
      </c>
    </row>
    <row r="2959" spans="1:10">
      <c r="A2959" s="112" t="str">
        <f>COL_SIZES[[#This Row],[datatype]]&amp;"_"&amp;COL_SIZES[[#This Row],[column_prec]]&amp;"_"&amp;COL_SIZES[[#This Row],[col_len]]</f>
        <v>int_10_4</v>
      </c>
      <c r="B29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59" s="113">
        <f>VLOOKUP(A2959,DBMS_TYPE_SIZES[],2,FALSE)</f>
        <v>9</v>
      </c>
      <c r="D2959" s="113">
        <f>VLOOKUP(A2959,DBMS_TYPE_SIZES[],3,FALSE)</f>
        <v>4</v>
      </c>
      <c r="E2959" s="114">
        <f>VLOOKUP(A2959,DBMS_TYPE_SIZES[],4,FALSE)</f>
        <v>9</v>
      </c>
      <c r="F2959" t="s">
        <v>1034</v>
      </c>
      <c r="G2959" t="s">
        <v>834</v>
      </c>
      <c r="H2959" t="s">
        <v>20</v>
      </c>
      <c r="I2959">
        <v>10</v>
      </c>
      <c r="J2959">
        <v>4</v>
      </c>
    </row>
    <row r="2960" spans="1:10">
      <c r="A2960" s="112" t="str">
        <f>COL_SIZES[[#This Row],[datatype]]&amp;"_"&amp;COL_SIZES[[#This Row],[column_prec]]&amp;"_"&amp;COL_SIZES[[#This Row],[col_len]]</f>
        <v>int_10_4</v>
      </c>
      <c r="B29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0" s="113">
        <f>VLOOKUP(A2960,DBMS_TYPE_SIZES[],2,FALSE)</f>
        <v>9</v>
      </c>
      <c r="D2960" s="113">
        <f>VLOOKUP(A2960,DBMS_TYPE_SIZES[],3,FALSE)</f>
        <v>4</v>
      </c>
      <c r="E2960" s="114">
        <f>VLOOKUP(A2960,DBMS_TYPE_SIZES[],4,FALSE)</f>
        <v>9</v>
      </c>
      <c r="F2960" t="s">
        <v>1034</v>
      </c>
      <c r="G2960" t="s">
        <v>835</v>
      </c>
      <c r="H2960" t="s">
        <v>20</v>
      </c>
      <c r="I2960">
        <v>10</v>
      </c>
      <c r="J2960">
        <v>4</v>
      </c>
    </row>
    <row r="2961" spans="1:10">
      <c r="A2961" s="112" t="str">
        <f>COL_SIZES[[#This Row],[datatype]]&amp;"_"&amp;COL_SIZES[[#This Row],[column_prec]]&amp;"_"&amp;COL_SIZES[[#This Row],[col_len]]</f>
        <v>int_10_4</v>
      </c>
      <c r="B29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1" s="113">
        <f>VLOOKUP(A2961,DBMS_TYPE_SIZES[],2,FALSE)</f>
        <v>9</v>
      </c>
      <c r="D2961" s="113">
        <f>VLOOKUP(A2961,DBMS_TYPE_SIZES[],3,FALSE)</f>
        <v>4</v>
      </c>
      <c r="E2961" s="114">
        <f>VLOOKUP(A2961,DBMS_TYPE_SIZES[],4,FALSE)</f>
        <v>9</v>
      </c>
      <c r="F2961" t="s">
        <v>1034</v>
      </c>
      <c r="G2961" t="s">
        <v>836</v>
      </c>
      <c r="H2961" t="s">
        <v>20</v>
      </c>
      <c r="I2961">
        <v>10</v>
      </c>
      <c r="J2961">
        <v>4</v>
      </c>
    </row>
    <row r="2962" spans="1:10">
      <c r="A2962" s="112" t="str">
        <f>COL_SIZES[[#This Row],[datatype]]&amp;"_"&amp;COL_SIZES[[#This Row],[column_prec]]&amp;"_"&amp;COL_SIZES[[#This Row],[col_len]]</f>
        <v>int_10_4</v>
      </c>
      <c r="B29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2" s="113">
        <f>VLOOKUP(A2962,DBMS_TYPE_SIZES[],2,FALSE)</f>
        <v>9</v>
      </c>
      <c r="D2962" s="113">
        <f>VLOOKUP(A2962,DBMS_TYPE_SIZES[],3,FALSE)</f>
        <v>4</v>
      </c>
      <c r="E2962" s="114">
        <f>VLOOKUP(A2962,DBMS_TYPE_SIZES[],4,FALSE)</f>
        <v>9</v>
      </c>
      <c r="F2962" t="s">
        <v>1034</v>
      </c>
      <c r="G2962" t="s">
        <v>249</v>
      </c>
      <c r="H2962" t="s">
        <v>20</v>
      </c>
      <c r="I2962">
        <v>10</v>
      </c>
      <c r="J2962">
        <v>4</v>
      </c>
    </row>
    <row r="2963" spans="1:10">
      <c r="A2963" s="112" t="str">
        <f>COL_SIZES[[#This Row],[datatype]]&amp;"_"&amp;COL_SIZES[[#This Row],[column_prec]]&amp;"_"&amp;COL_SIZES[[#This Row],[col_len]]</f>
        <v>int_10_4</v>
      </c>
      <c r="B29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3" s="113">
        <f>VLOOKUP(A2963,DBMS_TYPE_SIZES[],2,FALSE)</f>
        <v>9</v>
      </c>
      <c r="D2963" s="113">
        <f>VLOOKUP(A2963,DBMS_TYPE_SIZES[],3,FALSE)</f>
        <v>4</v>
      </c>
      <c r="E2963" s="114">
        <f>VLOOKUP(A2963,DBMS_TYPE_SIZES[],4,FALSE)</f>
        <v>9</v>
      </c>
      <c r="F2963" t="s">
        <v>1034</v>
      </c>
      <c r="G2963" t="s">
        <v>1038</v>
      </c>
      <c r="H2963" t="s">
        <v>20</v>
      </c>
      <c r="I2963">
        <v>10</v>
      </c>
      <c r="J2963">
        <v>4</v>
      </c>
    </row>
    <row r="2964" spans="1:10">
      <c r="A2964" s="112" t="str">
        <f>COL_SIZES[[#This Row],[datatype]]&amp;"_"&amp;COL_SIZES[[#This Row],[column_prec]]&amp;"_"&amp;COL_SIZES[[#This Row],[col_len]]</f>
        <v>int_10_4</v>
      </c>
      <c r="B29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4" s="113">
        <f>VLOOKUP(A2964,DBMS_TYPE_SIZES[],2,FALSE)</f>
        <v>9</v>
      </c>
      <c r="D2964" s="113">
        <f>VLOOKUP(A2964,DBMS_TYPE_SIZES[],3,FALSE)</f>
        <v>4</v>
      </c>
      <c r="E2964" s="114">
        <f>VLOOKUP(A2964,DBMS_TYPE_SIZES[],4,FALSE)</f>
        <v>9</v>
      </c>
      <c r="F2964" t="s">
        <v>1034</v>
      </c>
      <c r="G2964" t="s">
        <v>840</v>
      </c>
      <c r="H2964" t="s">
        <v>20</v>
      </c>
      <c r="I2964">
        <v>10</v>
      </c>
      <c r="J2964">
        <v>4</v>
      </c>
    </row>
    <row r="2965" spans="1:10">
      <c r="A2965" s="112" t="str">
        <f>COL_SIZES[[#This Row],[datatype]]&amp;"_"&amp;COL_SIZES[[#This Row],[column_prec]]&amp;"_"&amp;COL_SIZES[[#This Row],[col_len]]</f>
        <v>int_10_4</v>
      </c>
      <c r="B29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5" s="113">
        <f>VLOOKUP(A2965,DBMS_TYPE_SIZES[],2,FALSE)</f>
        <v>9</v>
      </c>
      <c r="D2965" s="113">
        <f>VLOOKUP(A2965,DBMS_TYPE_SIZES[],3,FALSE)</f>
        <v>4</v>
      </c>
      <c r="E2965" s="114">
        <f>VLOOKUP(A2965,DBMS_TYPE_SIZES[],4,FALSE)</f>
        <v>9</v>
      </c>
      <c r="F2965" t="s">
        <v>1034</v>
      </c>
      <c r="G2965" t="s">
        <v>72</v>
      </c>
      <c r="H2965" t="s">
        <v>20</v>
      </c>
      <c r="I2965">
        <v>10</v>
      </c>
      <c r="J2965">
        <v>4</v>
      </c>
    </row>
    <row r="2966" spans="1:10">
      <c r="A2966" s="112" t="str">
        <f>COL_SIZES[[#This Row],[datatype]]&amp;"_"&amp;COL_SIZES[[#This Row],[column_prec]]&amp;"_"&amp;COL_SIZES[[#This Row],[col_len]]</f>
        <v>int_10_4</v>
      </c>
      <c r="B29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6" s="113">
        <f>VLOOKUP(A2966,DBMS_TYPE_SIZES[],2,FALSE)</f>
        <v>9</v>
      </c>
      <c r="D2966" s="113">
        <f>VLOOKUP(A2966,DBMS_TYPE_SIZES[],3,FALSE)</f>
        <v>4</v>
      </c>
      <c r="E2966" s="114">
        <f>VLOOKUP(A2966,DBMS_TYPE_SIZES[],4,FALSE)</f>
        <v>9</v>
      </c>
      <c r="F2966" t="s">
        <v>1034</v>
      </c>
      <c r="G2966" t="s">
        <v>812</v>
      </c>
      <c r="H2966" t="s">
        <v>20</v>
      </c>
      <c r="I2966">
        <v>10</v>
      </c>
      <c r="J2966">
        <v>4</v>
      </c>
    </row>
    <row r="2967" spans="1:10">
      <c r="A2967" s="112" t="str">
        <f>COL_SIZES[[#This Row],[datatype]]&amp;"_"&amp;COL_SIZES[[#This Row],[column_prec]]&amp;"_"&amp;COL_SIZES[[#This Row],[col_len]]</f>
        <v>int_10_4</v>
      </c>
      <c r="B29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7" s="113">
        <f>VLOOKUP(A2967,DBMS_TYPE_SIZES[],2,FALSE)</f>
        <v>9</v>
      </c>
      <c r="D2967" s="113">
        <f>VLOOKUP(A2967,DBMS_TYPE_SIZES[],3,FALSE)</f>
        <v>4</v>
      </c>
      <c r="E2967" s="114">
        <f>VLOOKUP(A2967,DBMS_TYPE_SIZES[],4,FALSE)</f>
        <v>9</v>
      </c>
      <c r="F2967" t="s">
        <v>1034</v>
      </c>
      <c r="G2967" t="s">
        <v>814</v>
      </c>
      <c r="H2967" t="s">
        <v>20</v>
      </c>
      <c r="I2967">
        <v>10</v>
      </c>
      <c r="J2967">
        <v>4</v>
      </c>
    </row>
    <row r="2968" spans="1:10">
      <c r="A2968" s="112" t="str">
        <f>COL_SIZES[[#This Row],[datatype]]&amp;"_"&amp;COL_SIZES[[#This Row],[column_prec]]&amp;"_"&amp;COL_SIZES[[#This Row],[col_len]]</f>
        <v>int_10_4</v>
      </c>
      <c r="B29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8" s="113">
        <f>VLOOKUP(A2968,DBMS_TYPE_SIZES[],2,FALSE)</f>
        <v>9</v>
      </c>
      <c r="D2968" s="113">
        <f>VLOOKUP(A2968,DBMS_TYPE_SIZES[],3,FALSE)</f>
        <v>4</v>
      </c>
      <c r="E2968" s="114">
        <f>VLOOKUP(A2968,DBMS_TYPE_SIZES[],4,FALSE)</f>
        <v>9</v>
      </c>
      <c r="F2968" t="s">
        <v>1034</v>
      </c>
      <c r="G2968" t="s">
        <v>1028</v>
      </c>
      <c r="H2968" t="s">
        <v>20</v>
      </c>
      <c r="I2968">
        <v>10</v>
      </c>
      <c r="J2968">
        <v>4</v>
      </c>
    </row>
    <row r="2969" spans="1:10">
      <c r="A2969" s="112" t="str">
        <f>COL_SIZES[[#This Row],[datatype]]&amp;"_"&amp;COL_SIZES[[#This Row],[column_prec]]&amp;"_"&amp;COL_SIZES[[#This Row],[col_len]]</f>
        <v>int_10_4</v>
      </c>
      <c r="B29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69" s="113">
        <f>VLOOKUP(A2969,DBMS_TYPE_SIZES[],2,FALSE)</f>
        <v>9</v>
      </c>
      <c r="D2969" s="113">
        <f>VLOOKUP(A2969,DBMS_TYPE_SIZES[],3,FALSE)</f>
        <v>4</v>
      </c>
      <c r="E2969" s="114">
        <f>VLOOKUP(A2969,DBMS_TYPE_SIZES[],4,FALSE)</f>
        <v>9</v>
      </c>
      <c r="F2969" t="s">
        <v>1034</v>
      </c>
      <c r="G2969" t="s">
        <v>234</v>
      </c>
      <c r="H2969" t="s">
        <v>20</v>
      </c>
      <c r="I2969">
        <v>10</v>
      </c>
      <c r="J2969">
        <v>4</v>
      </c>
    </row>
    <row r="2970" spans="1:10">
      <c r="A2970" s="112" t="str">
        <f>COL_SIZES[[#This Row],[datatype]]&amp;"_"&amp;COL_SIZES[[#This Row],[column_prec]]&amp;"_"&amp;COL_SIZES[[#This Row],[col_len]]</f>
        <v>int_10_4</v>
      </c>
      <c r="B29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0" s="113">
        <f>VLOOKUP(A2970,DBMS_TYPE_SIZES[],2,FALSE)</f>
        <v>9</v>
      </c>
      <c r="D2970" s="113">
        <f>VLOOKUP(A2970,DBMS_TYPE_SIZES[],3,FALSE)</f>
        <v>4</v>
      </c>
      <c r="E2970" s="114">
        <f>VLOOKUP(A2970,DBMS_TYPE_SIZES[],4,FALSE)</f>
        <v>9</v>
      </c>
      <c r="F2970" t="s">
        <v>1034</v>
      </c>
      <c r="G2970" t="s">
        <v>164</v>
      </c>
      <c r="H2970" t="s">
        <v>20</v>
      </c>
      <c r="I2970">
        <v>10</v>
      </c>
      <c r="J2970">
        <v>4</v>
      </c>
    </row>
    <row r="2971" spans="1:10">
      <c r="A2971" s="112" t="str">
        <f>COL_SIZES[[#This Row],[datatype]]&amp;"_"&amp;COL_SIZES[[#This Row],[column_prec]]&amp;"_"&amp;COL_SIZES[[#This Row],[col_len]]</f>
        <v>datetime_23_8</v>
      </c>
      <c r="B297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71" s="113">
        <f>VLOOKUP(A2971,DBMS_TYPE_SIZES[],2,FALSE)</f>
        <v>7</v>
      </c>
      <c r="D2971" s="113">
        <f>VLOOKUP(A2971,DBMS_TYPE_SIZES[],3,FALSE)</f>
        <v>8</v>
      </c>
      <c r="E2971" s="114">
        <f>VLOOKUP(A2971,DBMS_TYPE_SIZES[],4,FALSE)</f>
        <v>10</v>
      </c>
      <c r="F2971" t="s">
        <v>1039</v>
      </c>
      <c r="G2971" t="s">
        <v>828</v>
      </c>
      <c r="H2971" t="s">
        <v>22</v>
      </c>
      <c r="I2971">
        <v>23</v>
      </c>
      <c r="J2971">
        <v>8</v>
      </c>
    </row>
    <row r="2972" spans="1:10">
      <c r="A2972" s="112" t="str">
        <f>COL_SIZES[[#This Row],[datatype]]&amp;"_"&amp;COL_SIZES[[#This Row],[column_prec]]&amp;"_"&amp;COL_SIZES[[#This Row],[col_len]]</f>
        <v>int_10_4</v>
      </c>
      <c r="B29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2" s="113">
        <f>VLOOKUP(A2972,DBMS_TYPE_SIZES[],2,FALSE)</f>
        <v>9</v>
      </c>
      <c r="D2972" s="113">
        <f>VLOOKUP(A2972,DBMS_TYPE_SIZES[],3,FALSE)</f>
        <v>4</v>
      </c>
      <c r="E2972" s="114">
        <f>VLOOKUP(A2972,DBMS_TYPE_SIZES[],4,FALSE)</f>
        <v>9</v>
      </c>
      <c r="F2972" t="s">
        <v>1039</v>
      </c>
      <c r="G2972" t="s">
        <v>829</v>
      </c>
      <c r="H2972" t="s">
        <v>20</v>
      </c>
      <c r="I2972">
        <v>10</v>
      </c>
      <c r="J2972">
        <v>4</v>
      </c>
    </row>
    <row r="2973" spans="1:10">
      <c r="A2973" s="112" t="str">
        <f>COL_SIZES[[#This Row],[datatype]]&amp;"_"&amp;COL_SIZES[[#This Row],[column_prec]]&amp;"_"&amp;COL_SIZES[[#This Row],[col_len]]</f>
        <v>int_10_4</v>
      </c>
      <c r="B29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3" s="113">
        <f>VLOOKUP(A2973,DBMS_TYPE_SIZES[],2,FALSE)</f>
        <v>9</v>
      </c>
      <c r="D2973" s="113">
        <f>VLOOKUP(A2973,DBMS_TYPE_SIZES[],3,FALSE)</f>
        <v>4</v>
      </c>
      <c r="E2973" s="114">
        <f>VLOOKUP(A2973,DBMS_TYPE_SIZES[],4,FALSE)</f>
        <v>9</v>
      </c>
      <c r="F2973" t="s">
        <v>1039</v>
      </c>
      <c r="G2973" t="s">
        <v>142</v>
      </c>
      <c r="H2973" t="s">
        <v>20</v>
      </c>
      <c r="I2973">
        <v>10</v>
      </c>
      <c r="J2973">
        <v>4</v>
      </c>
    </row>
    <row r="2974" spans="1:10">
      <c r="A2974" s="112" t="str">
        <f>COL_SIZES[[#This Row],[datatype]]&amp;"_"&amp;COL_SIZES[[#This Row],[column_prec]]&amp;"_"&amp;COL_SIZES[[#This Row],[col_len]]</f>
        <v>varchar_0_50</v>
      </c>
      <c r="B297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2974" s="113">
        <f>VLOOKUP(A2974,DBMS_TYPE_SIZES[],2,FALSE)</f>
        <v>50</v>
      </c>
      <c r="D2974" s="113">
        <f>VLOOKUP(A2974,DBMS_TYPE_SIZES[],3,FALSE)</f>
        <v>50</v>
      </c>
      <c r="E2974" s="114">
        <f>VLOOKUP(A2974,DBMS_TYPE_SIZES[],4,FALSE)</f>
        <v>52</v>
      </c>
      <c r="F2974" t="s">
        <v>1039</v>
      </c>
      <c r="G2974" t="s">
        <v>1036</v>
      </c>
      <c r="H2974" t="s">
        <v>92</v>
      </c>
      <c r="I2974">
        <v>0</v>
      </c>
      <c r="J2974">
        <v>50</v>
      </c>
    </row>
    <row r="2975" spans="1:10">
      <c r="A2975" s="112" t="str">
        <f>COL_SIZES[[#This Row],[datatype]]&amp;"_"&amp;COL_SIZES[[#This Row],[column_prec]]&amp;"_"&amp;COL_SIZES[[#This Row],[col_len]]</f>
        <v>varchar_0_64</v>
      </c>
      <c r="B297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2975" s="113">
        <f>VLOOKUP(A2975,DBMS_TYPE_SIZES[],2,FALSE)</f>
        <v>64</v>
      </c>
      <c r="D2975" s="113">
        <f>VLOOKUP(A2975,DBMS_TYPE_SIZES[],3,FALSE)</f>
        <v>64</v>
      </c>
      <c r="E2975" s="114">
        <f>VLOOKUP(A2975,DBMS_TYPE_SIZES[],4,FALSE)</f>
        <v>66</v>
      </c>
      <c r="F2975" t="s">
        <v>1039</v>
      </c>
      <c r="G2975" t="s">
        <v>247</v>
      </c>
      <c r="H2975" t="s">
        <v>92</v>
      </c>
      <c r="I2975">
        <v>0</v>
      </c>
      <c r="J2975">
        <v>64</v>
      </c>
    </row>
    <row r="2976" spans="1:10">
      <c r="A2976" s="112" t="str">
        <f>COL_SIZES[[#This Row],[datatype]]&amp;"_"&amp;COL_SIZES[[#This Row],[column_prec]]&amp;"_"&amp;COL_SIZES[[#This Row],[col_len]]</f>
        <v>int_10_4</v>
      </c>
      <c r="B29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6" s="113">
        <f>VLOOKUP(A2976,DBMS_TYPE_SIZES[],2,FALSE)</f>
        <v>9</v>
      </c>
      <c r="D2976" s="113">
        <f>VLOOKUP(A2976,DBMS_TYPE_SIZES[],3,FALSE)</f>
        <v>4</v>
      </c>
      <c r="E2976" s="114">
        <f>VLOOKUP(A2976,DBMS_TYPE_SIZES[],4,FALSE)</f>
        <v>9</v>
      </c>
      <c r="F2976" t="s">
        <v>1039</v>
      </c>
      <c r="G2976" t="s">
        <v>1040</v>
      </c>
      <c r="H2976" t="s">
        <v>20</v>
      </c>
      <c r="I2976">
        <v>10</v>
      </c>
      <c r="J2976">
        <v>4</v>
      </c>
    </row>
    <row r="2977" spans="1:10">
      <c r="A2977" s="112" t="str">
        <f>COL_SIZES[[#This Row],[datatype]]&amp;"_"&amp;COL_SIZES[[#This Row],[column_prec]]&amp;"_"&amp;COL_SIZES[[#This Row],[col_len]]</f>
        <v>int_10_4</v>
      </c>
      <c r="B29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7" s="113">
        <f>VLOOKUP(A2977,DBMS_TYPE_SIZES[],2,FALSE)</f>
        <v>9</v>
      </c>
      <c r="D2977" s="113">
        <f>VLOOKUP(A2977,DBMS_TYPE_SIZES[],3,FALSE)</f>
        <v>4</v>
      </c>
      <c r="E2977" s="114">
        <f>VLOOKUP(A2977,DBMS_TYPE_SIZES[],4,FALSE)</f>
        <v>9</v>
      </c>
      <c r="F2977" t="s">
        <v>1039</v>
      </c>
      <c r="G2977" t="s">
        <v>156</v>
      </c>
      <c r="H2977" t="s">
        <v>20</v>
      </c>
      <c r="I2977">
        <v>10</v>
      </c>
      <c r="J2977">
        <v>4</v>
      </c>
    </row>
    <row r="2978" spans="1:10">
      <c r="A2978" s="112" t="str">
        <f>COL_SIZES[[#This Row],[datatype]]&amp;"_"&amp;COL_SIZES[[#This Row],[column_prec]]&amp;"_"&amp;COL_SIZES[[#This Row],[col_len]]</f>
        <v>int_10_4</v>
      </c>
      <c r="B29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8" s="113">
        <f>VLOOKUP(A2978,DBMS_TYPE_SIZES[],2,FALSE)</f>
        <v>9</v>
      </c>
      <c r="D2978" s="113">
        <f>VLOOKUP(A2978,DBMS_TYPE_SIZES[],3,FALSE)</f>
        <v>4</v>
      </c>
      <c r="E2978" s="114">
        <f>VLOOKUP(A2978,DBMS_TYPE_SIZES[],4,FALSE)</f>
        <v>9</v>
      </c>
      <c r="F2978" t="s">
        <v>1039</v>
      </c>
      <c r="G2978" t="s">
        <v>89</v>
      </c>
      <c r="H2978" t="s">
        <v>20</v>
      </c>
      <c r="I2978">
        <v>10</v>
      </c>
      <c r="J2978">
        <v>4</v>
      </c>
    </row>
    <row r="2979" spans="1:10">
      <c r="A2979" s="112" t="str">
        <f>COL_SIZES[[#This Row],[datatype]]&amp;"_"&amp;COL_SIZES[[#This Row],[column_prec]]&amp;"_"&amp;COL_SIZES[[#This Row],[col_len]]</f>
        <v>int_10_4</v>
      </c>
      <c r="B29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79" s="113">
        <f>VLOOKUP(A2979,DBMS_TYPE_SIZES[],2,FALSE)</f>
        <v>9</v>
      </c>
      <c r="D2979" s="113">
        <f>VLOOKUP(A2979,DBMS_TYPE_SIZES[],3,FALSE)</f>
        <v>4</v>
      </c>
      <c r="E2979" s="114">
        <f>VLOOKUP(A2979,DBMS_TYPE_SIZES[],4,FALSE)</f>
        <v>9</v>
      </c>
      <c r="F2979" t="s">
        <v>1039</v>
      </c>
      <c r="G2979" t="s">
        <v>227</v>
      </c>
      <c r="H2979" t="s">
        <v>20</v>
      </c>
      <c r="I2979">
        <v>10</v>
      </c>
      <c r="J2979">
        <v>4</v>
      </c>
    </row>
    <row r="2980" spans="1:10">
      <c r="A2980" s="112" t="str">
        <f>COL_SIZES[[#This Row],[datatype]]&amp;"_"&amp;COL_SIZES[[#This Row],[column_prec]]&amp;"_"&amp;COL_SIZES[[#This Row],[col_len]]</f>
        <v>int_10_4</v>
      </c>
      <c r="B29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0" s="113">
        <f>VLOOKUP(A2980,DBMS_TYPE_SIZES[],2,FALSE)</f>
        <v>9</v>
      </c>
      <c r="D2980" s="113">
        <f>VLOOKUP(A2980,DBMS_TYPE_SIZES[],3,FALSE)</f>
        <v>4</v>
      </c>
      <c r="E2980" s="114">
        <f>VLOOKUP(A2980,DBMS_TYPE_SIZES[],4,FALSE)</f>
        <v>9</v>
      </c>
      <c r="F2980" t="s">
        <v>1039</v>
      </c>
      <c r="G2980" t="s">
        <v>803</v>
      </c>
      <c r="H2980" t="s">
        <v>20</v>
      </c>
      <c r="I2980">
        <v>10</v>
      </c>
      <c r="J2980">
        <v>4</v>
      </c>
    </row>
    <row r="2981" spans="1:10">
      <c r="A2981" s="112" t="str">
        <f>COL_SIZES[[#This Row],[datatype]]&amp;"_"&amp;COL_SIZES[[#This Row],[column_prec]]&amp;"_"&amp;COL_SIZES[[#This Row],[col_len]]</f>
        <v>int_10_4</v>
      </c>
      <c r="B29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1" s="113">
        <f>VLOOKUP(A2981,DBMS_TYPE_SIZES[],2,FALSE)</f>
        <v>9</v>
      </c>
      <c r="D2981" s="113">
        <f>VLOOKUP(A2981,DBMS_TYPE_SIZES[],3,FALSE)</f>
        <v>4</v>
      </c>
      <c r="E2981" s="114">
        <f>VLOOKUP(A2981,DBMS_TYPE_SIZES[],4,FALSE)</f>
        <v>9</v>
      </c>
      <c r="F2981" t="s">
        <v>1039</v>
      </c>
      <c r="G2981" t="s">
        <v>804</v>
      </c>
      <c r="H2981" t="s">
        <v>20</v>
      </c>
      <c r="I2981">
        <v>10</v>
      </c>
      <c r="J2981">
        <v>4</v>
      </c>
    </row>
    <row r="2982" spans="1:10">
      <c r="A2982" s="112" t="str">
        <f>COL_SIZES[[#This Row],[datatype]]&amp;"_"&amp;COL_SIZES[[#This Row],[column_prec]]&amp;"_"&amp;COL_SIZES[[#This Row],[col_len]]</f>
        <v>int_10_4</v>
      </c>
      <c r="B29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2" s="113">
        <f>VLOOKUP(A2982,DBMS_TYPE_SIZES[],2,FALSE)</f>
        <v>9</v>
      </c>
      <c r="D2982" s="113">
        <f>VLOOKUP(A2982,DBMS_TYPE_SIZES[],3,FALSE)</f>
        <v>4</v>
      </c>
      <c r="E2982" s="114">
        <f>VLOOKUP(A2982,DBMS_TYPE_SIZES[],4,FALSE)</f>
        <v>9</v>
      </c>
      <c r="F2982" t="s">
        <v>1039</v>
      </c>
      <c r="G2982" t="s">
        <v>152</v>
      </c>
      <c r="H2982" t="s">
        <v>20</v>
      </c>
      <c r="I2982">
        <v>10</v>
      </c>
      <c r="J2982">
        <v>4</v>
      </c>
    </row>
    <row r="2983" spans="1:10">
      <c r="A2983" s="112" t="str">
        <f>COL_SIZES[[#This Row],[datatype]]&amp;"_"&amp;COL_SIZES[[#This Row],[column_prec]]&amp;"_"&amp;COL_SIZES[[#This Row],[col_len]]</f>
        <v>varchar_0_255</v>
      </c>
      <c r="B298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83" s="113">
        <f>VLOOKUP(A2983,DBMS_TYPE_SIZES[],2,FALSE)</f>
        <v>255</v>
      </c>
      <c r="D2983" s="113">
        <f>VLOOKUP(A2983,DBMS_TYPE_SIZES[],3,FALSE)</f>
        <v>255</v>
      </c>
      <c r="E2983" s="114">
        <f>VLOOKUP(A2983,DBMS_TYPE_SIZES[],4,FALSE)</f>
        <v>257</v>
      </c>
      <c r="F2983" t="s">
        <v>1039</v>
      </c>
      <c r="G2983" t="s">
        <v>805</v>
      </c>
      <c r="H2983" t="s">
        <v>92</v>
      </c>
      <c r="I2983">
        <v>0</v>
      </c>
      <c r="J2983">
        <v>255</v>
      </c>
    </row>
    <row r="2984" spans="1:10">
      <c r="A2984" s="112" t="str">
        <f>COL_SIZES[[#This Row],[datatype]]&amp;"_"&amp;COL_SIZES[[#This Row],[column_prec]]&amp;"_"&amp;COL_SIZES[[#This Row],[col_len]]</f>
        <v>varchar_0_255</v>
      </c>
      <c r="B298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84" s="113">
        <f>VLOOKUP(A2984,DBMS_TYPE_SIZES[],2,FALSE)</f>
        <v>255</v>
      </c>
      <c r="D2984" s="113">
        <f>VLOOKUP(A2984,DBMS_TYPE_SIZES[],3,FALSE)</f>
        <v>255</v>
      </c>
      <c r="E2984" s="114">
        <f>VLOOKUP(A2984,DBMS_TYPE_SIZES[],4,FALSE)</f>
        <v>257</v>
      </c>
      <c r="F2984" t="s">
        <v>1039</v>
      </c>
      <c r="G2984" t="s">
        <v>806</v>
      </c>
      <c r="H2984" t="s">
        <v>92</v>
      </c>
      <c r="I2984">
        <v>0</v>
      </c>
      <c r="J2984">
        <v>255</v>
      </c>
    </row>
    <row r="2985" spans="1:10">
      <c r="A2985" s="112" t="str">
        <f>COL_SIZES[[#This Row],[datatype]]&amp;"_"&amp;COL_SIZES[[#This Row],[column_prec]]&amp;"_"&amp;COL_SIZES[[#This Row],[col_len]]</f>
        <v>int_10_4</v>
      </c>
      <c r="B29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5" s="113">
        <f>VLOOKUP(A2985,DBMS_TYPE_SIZES[],2,FALSE)</f>
        <v>9</v>
      </c>
      <c r="D2985" s="113">
        <f>VLOOKUP(A2985,DBMS_TYPE_SIZES[],3,FALSE)</f>
        <v>4</v>
      </c>
      <c r="E2985" s="114">
        <f>VLOOKUP(A2985,DBMS_TYPE_SIZES[],4,FALSE)</f>
        <v>9</v>
      </c>
      <c r="F2985" t="s">
        <v>1039</v>
      </c>
      <c r="G2985" t="s">
        <v>807</v>
      </c>
      <c r="H2985" t="s">
        <v>20</v>
      </c>
      <c r="I2985">
        <v>10</v>
      </c>
      <c r="J2985">
        <v>4</v>
      </c>
    </row>
    <row r="2986" spans="1:10">
      <c r="A2986" s="112" t="str">
        <f>COL_SIZES[[#This Row],[datatype]]&amp;"_"&amp;COL_SIZES[[#This Row],[column_prec]]&amp;"_"&amp;COL_SIZES[[#This Row],[col_len]]</f>
        <v>bigint_19_8</v>
      </c>
      <c r="B298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86" s="113">
        <f>VLOOKUP(A2986,DBMS_TYPE_SIZES[],2,FALSE)</f>
        <v>9</v>
      </c>
      <c r="D2986" s="113">
        <f>VLOOKUP(A2986,DBMS_TYPE_SIZES[],3,FALSE)</f>
        <v>8</v>
      </c>
      <c r="E2986" s="114">
        <f>VLOOKUP(A2986,DBMS_TYPE_SIZES[],4,FALSE)</f>
        <v>9</v>
      </c>
      <c r="F2986" t="s">
        <v>1039</v>
      </c>
      <c r="G2986" t="s">
        <v>122</v>
      </c>
      <c r="H2986" t="s">
        <v>19</v>
      </c>
      <c r="I2986">
        <v>19</v>
      </c>
      <c r="J2986">
        <v>8</v>
      </c>
    </row>
    <row r="2987" spans="1:10">
      <c r="A2987" s="112" t="str">
        <f>COL_SIZES[[#This Row],[datatype]]&amp;"_"&amp;COL_SIZES[[#This Row],[column_prec]]&amp;"_"&amp;COL_SIZES[[#This Row],[col_len]]</f>
        <v>int_10_4</v>
      </c>
      <c r="B29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7" s="113">
        <f>VLOOKUP(A2987,DBMS_TYPE_SIZES[],2,FALSE)</f>
        <v>9</v>
      </c>
      <c r="D2987" s="113">
        <f>VLOOKUP(A2987,DBMS_TYPE_SIZES[],3,FALSE)</f>
        <v>4</v>
      </c>
      <c r="E2987" s="114">
        <f>VLOOKUP(A2987,DBMS_TYPE_SIZES[],4,FALSE)</f>
        <v>9</v>
      </c>
      <c r="F2987" t="s">
        <v>1039</v>
      </c>
      <c r="G2987" t="s">
        <v>123</v>
      </c>
      <c r="H2987" t="s">
        <v>20</v>
      </c>
      <c r="I2987">
        <v>10</v>
      </c>
      <c r="J2987">
        <v>4</v>
      </c>
    </row>
    <row r="2988" spans="1:10">
      <c r="A2988" s="112" t="str">
        <f>COL_SIZES[[#This Row],[datatype]]&amp;"_"&amp;COL_SIZES[[#This Row],[column_prec]]&amp;"_"&amp;COL_SIZES[[#This Row],[col_len]]</f>
        <v>int_10_4</v>
      </c>
      <c r="B29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88" s="113">
        <f>VLOOKUP(A2988,DBMS_TYPE_SIZES[],2,FALSE)</f>
        <v>9</v>
      </c>
      <c r="D2988" s="113">
        <f>VLOOKUP(A2988,DBMS_TYPE_SIZES[],3,FALSE)</f>
        <v>4</v>
      </c>
      <c r="E2988" s="114">
        <f>VLOOKUP(A2988,DBMS_TYPE_SIZES[],4,FALSE)</f>
        <v>9</v>
      </c>
      <c r="F2988" t="s">
        <v>1039</v>
      </c>
      <c r="G2988" t="s">
        <v>808</v>
      </c>
      <c r="H2988" t="s">
        <v>20</v>
      </c>
      <c r="I2988">
        <v>10</v>
      </c>
      <c r="J2988">
        <v>4</v>
      </c>
    </row>
    <row r="2989" spans="1:10">
      <c r="A2989" s="112" t="str">
        <f>COL_SIZES[[#This Row],[datatype]]&amp;"_"&amp;COL_SIZES[[#This Row],[column_prec]]&amp;"_"&amp;COL_SIZES[[#This Row],[col_len]]</f>
        <v>datetime_23_8</v>
      </c>
      <c r="B298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89" s="113">
        <f>VLOOKUP(A2989,DBMS_TYPE_SIZES[],2,FALSE)</f>
        <v>7</v>
      </c>
      <c r="D2989" s="113">
        <f>VLOOKUP(A2989,DBMS_TYPE_SIZES[],3,FALSE)</f>
        <v>8</v>
      </c>
      <c r="E2989" s="114">
        <f>VLOOKUP(A2989,DBMS_TYPE_SIZES[],4,FALSE)</f>
        <v>10</v>
      </c>
      <c r="F2989" t="s">
        <v>1039</v>
      </c>
      <c r="G2989" t="s">
        <v>809</v>
      </c>
      <c r="H2989" t="s">
        <v>22</v>
      </c>
      <c r="I2989">
        <v>23</v>
      </c>
      <c r="J2989">
        <v>8</v>
      </c>
    </row>
    <row r="2990" spans="1:10">
      <c r="A2990" s="112" t="str">
        <f>COL_SIZES[[#This Row],[datatype]]&amp;"_"&amp;COL_SIZES[[#This Row],[column_prec]]&amp;"_"&amp;COL_SIZES[[#This Row],[col_len]]</f>
        <v>bigint_19_8</v>
      </c>
      <c r="B299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90" s="113">
        <f>VLOOKUP(A2990,DBMS_TYPE_SIZES[],2,FALSE)</f>
        <v>9</v>
      </c>
      <c r="D2990" s="113">
        <f>VLOOKUP(A2990,DBMS_TYPE_SIZES[],3,FALSE)</f>
        <v>8</v>
      </c>
      <c r="E2990" s="114">
        <f>VLOOKUP(A2990,DBMS_TYPE_SIZES[],4,FALSE)</f>
        <v>9</v>
      </c>
      <c r="F2990" t="s">
        <v>1039</v>
      </c>
      <c r="G2990" t="s">
        <v>124</v>
      </c>
      <c r="H2990" t="s">
        <v>19</v>
      </c>
      <c r="I2990">
        <v>19</v>
      </c>
      <c r="J2990">
        <v>8</v>
      </c>
    </row>
    <row r="2991" spans="1:10">
      <c r="A2991" s="112" t="str">
        <f>COL_SIZES[[#This Row],[datatype]]&amp;"_"&amp;COL_SIZES[[#This Row],[column_prec]]&amp;"_"&amp;COL_SIZES[[#This Row],[col_len]]</f>
        <v>numeric_16_9</v>
      </c>
      <c r="B299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2991" s="113">
        <f>VLOOKUP(A2991,DBMS_TYPE_SIZES[],2,FALSE)</f>
        <v>9</v>
      </c>
      <c r="D2991" s="113">
        <f>VLOOKUP(A2991,DBMS_TYPE_SIZES[],3,FALSE)</f>
        <v>9</v>
      </c>
      <c r="E2991" s="114">
        <f>VLOOKUP(A2991,DBMS_TYPE_SIZES[],4,FALSE)</f>
        <v>9</v>
      </c>
      <c r="F2991" t="s">
        <v>1039</v>
      </c>
      <c r="G2991" t="s">
        <v>102</v>
      </c>
      <c r="H2991" t="s">
        <v>67</v>
      </c>
      <c r="I2991">
        <v>16</v>
      </c>
      <c r="J2991">
        <v>9</v>
      </c>
    </row>
    <row r="2992" spans="1:10">
      <c r="A2992" s="112" t="str">
        <f>COL_SIZES[[#This Row],[datatype]]&amp;"_"&amp;COL_SIZES[[#This Row],[column_prec]]&amp;"_"&amp;COL_SIZES[[#This Row],[col_len]]</f>
        <v>varchar_0_255</v>
      </c>
      <c r="B29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92" s="113">
        <f>VLOOKUP(A2992,DBMS_TYPE_SIZES[],2,FALSE)</f>
        <v>255</v>
      </c>
      <c r="D2992" s="113">
        <f>VLOOKUP(A2992,DBMS_TYPE_SIZES[],3,FALSE)</f>
        <v>255</v>
      </c>
      <c r="E2992" s="114">
        <f>VLOOKUP(A2992,DBMS_TYPE_SIZES[],4,FALSE)</f>
        <v>257</v>
      </c>
      <c r="F2992" t="s">
        <v>1039</v>
      </c>
      <c r="G2992" t="s">
        <v>1041</v>
      </c>
      <c r="H2992" t="s">
        <v>92</v>
      </c>
      <c r="I2992">
        <v>0</v>
      </c>
      <c r="J2992">
        <v>255</v>
      </c>
    </row>
    <row r="2993" spans="1:10">
      <c r="A2993" s="112" t="str">
        <f>COL_SIZES[[#This Row],[datatype]]&amp;"_"&amp;COL_SIZES[[#This Row],[column_prec]]&amp;"_"&amp;COL_SIZES[[#This Row],[col_len]]</f>
        <v>varchar_0_255</v>
      </c>
      <c r="B299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2993" s="113">
        <f>VLOOKUP(A2993,DBMS_TYPE_SIZES[],2,FALSE)</f>
        <v>255</v>
      </c>
      <c r="D2993" s="113">
        <f>VLOOKUP(A2993,DBMS_TYPE_SIZES[],3,FALSE)</f>
        <v>255</v>
      </c>
      <c r="E2993" s="114">
        <f>VLOOKUP(A2993,DBMS_TYPE_SIZES[],4,FALSE)</f>
        <v>257</v>
      </c>
      <c r="F2993" t="s">
        <v>1039</v>
      </c>
      <c r="G2993" t="s">
        <v>1042</v>
      </c>
      <c r="H2993" t="s">
        <v>92</v>
      </c>
      <c r="I2993">
        <v>0</v>
      </c>
      <c r="J2993">
        <v>255</v>
      </c>
    </row>
    <row r="2994" spans="1:10">
      <c r="A2994" s="112" t="str">
        <f>COL_SIZES[[#This Row],[datatype]]&amp;"_"&amp;COL_SIZES[[#This Row],[column_prec]]&amp;"_"&amp;COL_SIZES[[#This Row],[col_len]]</f>
        <v>datetime_23_8</v>
      </c>
      <c r="B299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2994" s="113">
        <f>VLOOKUP(A2994,DBMS_TYPE_SIZES[],2,FALSE)</f>
        <v>7</v>
      </c>
      <c r="D2994" s="113">
        <f>VLOOKUP(A2994,DBMS_TYPE_SIZES[],3,FALSE)</f>
        <v>8</v>
      </c>
      <c r="E2994" s="114">
        <f>VLOOKUP(A2994,DBMS_TYPE_SIZES[],4,FALSE)</f>
        <v>10</v>
      </c>
      <c r="F2994" t="s">
        <v>1039</v>
      </c>
      <c r="G2994" t="s">
        <v>1043</v>
      </c>
      <c r="H2994" t="s">
        <v>22</v>
      </c>
      <c r="I2994">
        <v>23</v>
      </c>
      <c r="J2994">
        <v>8</v>
      </c>
    </row>
    <row r="2995" spans="1:10">
      <c r="A2995" s="112" t="str">
        <f>COL_SIZES[[#This Row],[datatype]]&amp;"_"&amp;COL_SIZES[[#This Row],[column_prec]]&amp;"_"&amp;COL_SIZES[[#This Row],[col_len]]</f>
        <v>int_10_4</v>
      </c>
      <c r="B29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95" s="113">
        <f>VLOOKUP(A2995,DBMS_TYPE_SIZES[],2,FALSE)</f>
        <v>9</v>
      </c>
      <c r="D2995" s="113">
        <f>VLOOKUP(A2995,DBMS_TYPE_SIZES[],3,FALSE)</f>
        <v>4</v>
      </c>
      <c r="E2995" s="114">
        <f>VLOOKUP(A2995,DBMS_TYPE_SIZES[],4,FALSE)</f>
        <v>9</v>
      </c>
      <c r="F2995" t="s">
        <v>1039</v>
      </c>
      <c r="G2995" t="s">
        <v>1044</v>
      </c>
      <c r="H2995" t="s">
        <v>20</v>
      </c>
      <c r="I2995">
        <v>10</v>
      </c>
      <c r="J2995">
        <v>4</v>
      </c>
    </row>
    <row r="2996" spans="1:10">
      <c r="A2996" s="112" t="str">
        <f>COL_SIZES[[#This Row],[datatype]]&amp;"_"&amp;COL_SIZES[[#This Row],[column_prec]]&amp;"_"&amp;COL_SIZES[[#This Row],[col_len]]</f>
        <v>int_10_4</v>
      </c>
      <c r="B29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96" s="113">
        <f>VLOOKUP(A2996,DBMS_TYPE_SIZES[],2,FALSE)</f>
        <v>9</v>
      </c>
      <c r="D2996" s="113">
        <f>VLOOKUP(A2996,DBMS_TYPE_SIZES[],3,FALSE)</f>
        <v>4</v>
      </c>
      <c r="E2996" s="114">
        <f>VLOOKUP(A2996,DBMS_TYPE_SIZES[],4,FALSE)</f>
        <v>9</v>
      </c>
      <c r="F2996" t="s">
        <v>1039</v>
      </c>
      <c r="G2996" t="s">
        <v>1045</v>
      </c>
      <c r="H2996" t="s">
        <v>20</v>
      </c>
      <c r="I2996">
        <v>10</v>
      </c>
      <c r="J2996">
        <v>4</v>
      </c>
    </row>
    <row r="2997" spans="1:10">
      <c r="A2997" s="112" t="str">
        <f>COL_SIZES[[#This Row],[datatype]]&amp;"_"&amp;COL_SIZES[[#This Row],[column_prec]]&amp;"_"&amp;COL_SIZES[[#This Row],[col_len]]</f>
        <v>int_10_4</v>
      </c>
      <c r="B29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97" s="113">
        <f>VLOOKUP(A2997,DBMS_TYPE_SIZES[],2,FALSE)</f>
        <v>9</v>
      </c>
      <c r="D2997" s="113">
        <f>VLOOKUP(A2997,DBMS_TYPE_SIZES[],3,FALSE)</f>
        <v>4</v>
      </c>
      <c r="E2997" s="114">
        <f>VLOOKUP(A2997,DBMS_TYPE_SIZES[],4,FALSE)</f>
        <v>9</v>
      </c>
      <c r="F2997" t="s">
        <v>1039</v>
      </c>
      <c r="G2997" t="s">
        <v>249</v>
      </c>
      <c r="H2997" t="s">
        <v>20</v>
      </c>
      <c r="I2997">
        <v>10</v>
      </c>
      <c r="J2997">
        <v>4</v>
      </c>
    </row>
    <row r="2998" spans="1:10">
      <c r="A2998" s="112" t="str">
        <f>COL_SIZES[[#This Row],[datatype]]&amp;"_"&amp;COL_SIZES[[#This Row],[column_prec]]&amp;"_"&amp;COL_SIZES[[#This Row],[col_len]]</f>
        <v>int_10_4</v>
      </c>
      <c r="B29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98" s="113">
        <f>VLOOKUP(A2998,DBMS_TYPE_SIZES[],2,FALSE)</f>
        <v>9</v>
      </c>
      <c r="D2998" s="113">
        <f>VLOOKUP(A2998,DBMS_TYPE_SIZES[],3,FALSE)</f>
        <v>4</v>
      </c>
      <c r="E2998" s="114">
        <f>VLOOKUP(A2998,DBMS_TYPE_SIZES[],4,FALSE)</f>
        <v>9</v>
      </c>
      <c r="F2998" t="s">
        <v>1039</v>
      </c>
      <c r="G2998" t="s">
        <v>840</v>
      </c>
      <c r="H2998" t="s">
        <v>20</v>
      </c>
      <c r="I2998">
        <v>10</v>
      </c>
      <c r="J2998">
        <v>4</v>
      </c>
    </row>
    <row r="2999" spans="1:10">
      <c r="A2999" s="112" t="str">
        <f>COL_SIZES[[#This Row],[datatype]]&amp;"_"&amp;COL_SIZES[[#This Row],[column_prec]]&amp;"_"&amp;COL_SIZES[[#This Row],[col_len]]</f>
        <v>int_10_4</v>
      </c>
      <c r="B29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2999" s="113">
        <f>VLOOKUP(A2999,DBMS_TYPE_SIZES[],2,FALSE)</f>
        <v>9</v>
      </c>
      <c r="D2999" s="113">
        <f>VLOOKUP(A2999,DBMS_TYPE_SIZES[],3,FALSE)</f>
        <v>4</v>
      </c>
      <c r="E2999" s="114">
        <f>VLOOKUP(A2999,DBMS_TYPE_SIZES[],4,FALSE)</f>
        <v>9</v>
      </c>
      <c r="F2999" t="s">
        <v>1039</v>
      </c>
      <c r="G2999" t="s">
        <v>72</v>
      </c>
      <c r="H2999" t="s">
        <v>20</v>
      </c>
      <c r="I2999">
        <v>10</v>
      </c>
      <c r="J2999">
        <v>4</v>
      </c>
    </row>
    <row r="3000" spans="1:10">
      <c r="A3000" s="112" t="str">
        <f>COL_SIZES[[#This Row],[datatype]]&amp;"_"&amp;COL_SIZES[[#This Row],[column_prec]]&amp;"_"&amp;COL_SIZES[[#This Row],[col_len]]</f>
        <v>int_10_4</v>
      </c>
      <c r="B30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0" s="113">
        <f>VLOOKUP(A3000,DBMS_TYPE_SIZES[],2,FALSE)</f>
        <v>9</v>
      </c>
      <c r="D3000" s="113">
        <f>VLOOKUP(A3000,DBMS_TYPE_SIZES[],3,FALSE)</f>
        <v>4</v>
      </c>
      <c r="E3000" s="114">
        <f>VLOOKUP(A3000,DBMS_TYPE_SIZES[],4,FALSE)</f>
        <v>9</v>
      </c>
      <c r="F3000" t="s">
        <v>1039</v>
      </c>
      <c r="G3000" t="s">
        <v>164</v>
      </c>
      <c r="H3000" t="s">
        <v>20</v>
      </c>
      <c r="I3000">
        <v>10</v>
      </c>
      <c r="J3000">
        <v>4</v>
      </c>
    </row>
    <row r="3001" spans="1:10">
      <c r="A3001" s="112" t="str">
        <f>COL_SIZES[[#This Row],[datatype]]&amp;"_"&amp;COL_SIZES[[#This Row],[column_prec]]&amp;"_"&amp;COL_SIZES[[#This Row],[col_len]]</f>
        <v>datetime_23_8</v>
      </c>
      <c r="B30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01" s="113">
        <f>VLOOKUP(A3001,DBMS_TYPE_SIZES[],2,FALSE)</f>
        <v>7</v>
      </c>
      <c r="D3001" s="113">
        <f>VLOOKUP(A3001,DBMS_TYPE_SIZES[],3,FALSE)</f>
        <v>8</v>
      </c>
      <c r="E3001" s="114">
        <f>VLOOKUP(A3001,DBMS_TYPE_SIZES[],4,FALSE)</f>
        <v>10</v>
      </c>
      <c r="F3001" t="s">
        <v>1046</v>
      </c>
      <c r="G3001" t="s">
        <v>828</v>
      </c>
      <c r="H3001" t="s">
        <v>22</v>
      </c>
      <c r="I3001">
        <v>23</v>
      </c>
      <c r="J3001">
        <v>8</v>
      </c>
    </row>
    <row r="3002" spans="1:10">
      <c r="A3002" s="112" t="str">
        <f>COL_SIZES[[#This Row],[datatype]]&amp;"_"&amp;COL_SIZES[[#This Row],[column_prec]]&amp;"_"&amp;COL_SIZES[[#This Row],[col_len]]</f>
        <v>int_10_4</v>
      </c>
      <c r="B30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2" s="113">
        <f>VLOOKUP(A3002,DBMS_TYPE_SIZES[],2,FALSE)</f>
        <v>9</v>
      </c>
      <c r="D3002" s="113">
        <f>VLOOKUP(A3002,DBMS_TYPE_SIZES[],3,FALSE)</f>
        <v>4</v>
      </c>
      <c r="E3002" s="114">
        <f>VLOOKUP(A3002,DBMS_TYPE_SIZES[],4,FALSE)</f>
        <v>9</v>
      </c>
      <c r="F3002" t="s">
        <v>1046</v>
      </c>
      <c r="G3002" t="s">
        <v>829</v>
      </c>
      <c r="H3002" t="s">
        <v>20</v>
      </c>
      <c r="I3002">
        <v>10</v>
      </c>
      <c r="J3002">
        <v>4</v>
      </c>
    </row>
    <row r="3003" spans="1:10">
      <c r="A3003" s="112" t="str">
        <f>COL_SIZES[[#This Row],[datatype]]&amp;"_"&amp;COL_SIZES[[#This Row],[column_prec]]&amp;"_"&amp;COL_SIZES[[#This Row],[col_len]]</f>
        <v>int_10_4</v>
      </c>
      <c r="B30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3" s="113">
        <f>VLOOKUP(A3003,DBMS_TYPE_SIZES[],2,FALSE)</f>
        <v>9</v>
      </c>
      <c r="D3003" s="113">
        <f>VLOOKUP(A3003,DBMS_TYPE_SIZES[],3,FALSE)</f>
        <v>4</v>
      </c>
      <c r="E3003" s="114">
        <f>VLOOKUP(A3003,DBMS_TYPE_SIZES[],4,FALSE)</f>
        <v>9</v>
      </c>
      <c r="F3003" t="s">
        <v>1046</v>
      </c>
      <c r="G3003" t="s">
        <v>142</v>
      </c>
      <c r="H3003" t="s">
        <v>20</v>
      </c>
      <c r="I3003">
        <v>10</v>
      </c>
      <c r="J3003">
        <v>4</v>
      </c>
    </row>
    <row r="3004" spans="1:10">
      <c r="A3004" s="112" t="str">
        <f>COL_SIZES[[#This Row],[datatype]]&amp;"_"&amp;COL_SIZES[[#This Row],[column_prec]]&amp;"_"&amp;COL_SIZES[[#This Row],[col_len]]</f>
        <v>varchar_0_64</v>
      </c>
      <c r="B300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04" s="113">
        <f>VLOOKUP(A3004,DBMS_TYPE_SIZES[],2,FALSE)</f>
        <v>64</v>
      </c>
      <c r="D3004" s="113">
        <f>VLOOKUP(A3004,DBMS_TYPE_SIZES[],3,FALSE)</f>
        <v>64</v>
      </c>
      <c r="E3004" s="114">
        <f>VLOOKUP(A3004,DBMS_TYPE_SIZES[],4,FALSE)</f>
        <v>66</v>
      </c>
      <c r="F3004" t="s">
        <v>1046</v>
      </c>
      <c r="G3004" t="s">
        <v>1036</v>
      </c>
      <c r="H3004" t="s">
        <v>92</v>
      </c>
      <c r="I3004">
        <v>0</v>
      </c>
      <c r="J3004">
        <v>64</v>
      </c>
    </row>
    <row r="3005" spans="1:10">
      <c r="A3005" s="112" t="str">
        <f>COL_SIZES[[#This Row],[datatype]]&amp;"_"&amp;COL_SIZES[[#This Row],[column_prec]]&amp;"_"&amp;COL_SIZES[[#This Row],[col_len]]</f>
        <v>int_10_4</v>
      </c>
      <c r="B30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5" s="113">
        <f>VLOOKUP(A3005,DBMS_TYPE_SIZES[],2,FALSE)</f>
        <v>9</v>
      </c>
      <c r="D3005" s="113">
        <f>VLOOKUP(A3005,DBMS_TYPE_SIZES[],3,FALSE)</f>
        <v>4</v>
      </c>
      <c r="E3005" s="114">
        <f>VLOOKUP(A3005,DBMS_TYPE_SIZES[],4,FALSE)</f>
        <v>9</v>
      </c>
      <c r="F3005" t="s">
        <v>1046</v>
      </c>
      <c r="G3005" t="s">
        <v>1029</v>
      </c>
      <c r="H3005" t="s">
        <v>20</v>
      </c>
      <c r="I3005">
        <v>10</v>
      </c>
      <c r="J3005">
        <v>4</v>
      </c>
    </row>
    <row r="3006" spans="1:10">
      <c r="A3006" s="112" t="str">
        <f>COL_SIZES[[#This Row],[datatype]]&amp;"_"&amp;COL_SIZES[[#This Row],[column_prec]]&amp;"_"&amp;COL_SIZES[[#This Row],[col_len]]</f>
        <v>varchar_0_64</v>
      </c>
      <c r="B300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06" s="113">
        <f>VLOOKUP(A3006,DBMS_TYPE_SIZES[],2,FALSE)</f>
        <v>64</v>
      </c>
      <c r="D3006" s="113">
        <f>VLOOKUP(A3006,DBMS_TYPE_SIZES[],3,FALSE)</f>
        <v>64</v>
      </c>
      <c r="E3006" s="114">
        <f>VLOOKUP(A3006,DBMS_TYPE_SIZES[],4,FALSE)</f>
        <v>66</v>
      </c>
      <c r="F3006" t="s">
        <v>1046</v>
      </c>
      <c r="G3006" t="s">
        <v>247</v>
      </c>
      <c r="H3006" t="s">
        <v>92</v>
      </c>
      <c r="I3006">
        <v>0</v>
      </c>
      <c r="J3006">
        <v>64</v>
      </c>
    </row>
    <row r="3007" spans="1:10">
      <c r="A3007" s="112" t="str">
        <f>COL_SIZES[[#This Row],[datatype]]&amp;"_"&amp;COL_SIZES[[#This Row],[column_prec]]&amp;"_"&amp;COL_SIZES[[#This Row],[col_len]]</f>
        <v>int_10_4</v>
      </c>
      <c r="B30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7" s="113">
        <f>VLOOKUP(A3007,DBMS_TYPE_SIZES[],2,FALSE)</f>
        <v>9</v>
      </c>
      <c r="D3007" s="113">
        <f>VLOOKUP(A3007,DBMS_TYPE_SIZES[],3,FALSE)</f>
        <v>4</v>
      </c>
      <c r="E3007" s="114">
        <f>VLOOKUP(A3007,DBMS_TYPE_SIZES[],4,FALSE)</f>
        <v>9</v>
      </c>
      <c r="F3007" t="s">
        <v>1046</v>
      </c>
      <c r="G3007" t="s">
        <v>156</v>
      </c>
      <c r="H3007" t="s">
        <v>20</v>
      </c>
      <c r="I3007">
        <v>10</v>
      </c>
      <c r="J3007">
        <v>4</v>
      </c>
    </row>
    <row r="3008" spans="1:10">
      <c r="A3008" s="112" t="str">
        <f>COL_SIZES[[#This Row],[datatype]]&amp;"_"&amp;COL_SIZES[[#This Row],[column_prec]]&amp;"_"&amp;COL_SIZES[[#This Row],[col_len]]</f>
        <v>int_10_4</v>
      </c>
      <c r="B30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8" s="113">
        <f>VLOOKUP(A3008,DBMS_TYPE_SIZES[],2,FALSE)</f>
        <v>9</v>
      </c>
      <c r="D3008" s="113">
        <f>VLOOKUP(A3008,DBMS_TYPE_SIZES[],3,FALSE)</f>
        <v>4</v>
      </c>
      <c r="E3008" s="114">
        <f>VLOOKUP(A3008,DBMS_TYPE_SIZES[],4,FALSE)</f>
        <v>9</v>
      </c>
      <c r="F3008" t="s">
        <v>1046</v>
      </c>
      <c r="G3008" t="s">
        <v>89</v>
      </c>
      <c r="H3008" t="s">
        <v>20</v>
      </c>
      <c r="I3008">
        <v>10</v>
      </c>
      <c r="J3008">
        <v>4</v>
      </c>
    </row>
    <row r="3009" spans="1:10">
      <c r="A3009" s="112" t="str">
        <f>COL_SIZES[[#This Row],[datatype]]&amp;"_"&amp;COL_SIZES[[#This Row],[column_prec]]&amp;"_"&amp;COL_SIZES[[#This Row],[col_len]]</f>
        <v>int_10_4</v>
      </c>
      <c r="B30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09" s="113">
        <f>VLOOKUP(A3009,DBMS_TYPE_SIZES[],2,FALSE)</f>
        <v>9</v>
      </c>
      <c r="D3009" s="113">
        <f>VLOOKUP(A3009,DBMS_TYPE_SIZES[],3,FALSE)</f>
        <v>4</v>
      </c>
      <c r="E3009" s="114">
        <f>VLOOKUP(A3009,DBMS_TYPE_SIZES[],4,FALSE)</f>
        <v>9</v>
      </c>
      <c r="F3009" t="s">
        <v>1046</v>
      </c>
      <c r="G3009" t="s">
        <v>803</v>
      </c>
      <c r="H3009" t="s">
        <v>20</v>
      </c>
      <c r="I3009">
        <v>10</v>
      </c>
      <c r="J3009">
        <v>4</v>
      </c>
    </row>
    <row r="3010" spans="1:10">
      <c r="A3010" s="112" t="str">
        <f>COL_SIZES[[#This Row],[datatype]]&amp;"_"&amp;COL_SIZES[[#This Row],[column_prec]]&amp;"_"&amp;COL_SIZES[[#This Row],[col_len]]</f>
        <v>int_10_4</v>
      </c>
      <c r="B30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10" s="113">
        <f>VLOOKUP(A3010,DBMS_TYPE_SIZES[],2,FALSE)</f>
        <v>9</v>
      </c>
      <c r="D3010" s="113">
        <f>VLOOKUP(A3010,DBMS_TYPE_SIZES[],3,FALSE)</f>
        <v>4</v>
      </c>
      <c r="E3010" s="114">
        <f>VLOOKUP(A3010,DBMS_TYPE_SIZES[],4,FALSE)</f>
        <v>9</v>
      </c>
      <c r="F3010" t="s">
        <v>1046</v>
      </c>
      <c r="G3010" t="s">
        <v>804</v>
      </c>
      <c r="H3010" t="s">
        <v>20</v>
      </c>
      <c r="I3010">
        <v>10</v>
      </c>
      <c r="J3010">
        <v>4</v>
      </c>
    </row>
    <row r="3011" spans="1:10">
      <c r="A3011" s="112" t="str">
        <f>COL_SIZES[[#This Row],[datatype]]&amp;"_"&amp;COL_SIZES[[#This Row],[column_prec]]&amp;"_"&amp;COL_SIZES[[#This Row],[col_len]]</f>
        <v>int_10_4</v>
      </c>
      <c r="B30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11" s="113">
        <f>VLOOKUP(A3011,DBMS_TYPE_SIZES[],2,FALSE)</f>
        <v>9</v>
      </c>
      <c r="D3011" s="113">
        <f>VLOOKUP(A3011,DBMS_TYPE_SIZES[],3,FALSE)</f>
        <v>4</v>
      </c>
      <c r="E3011" s="114">
        <f>VLOOKUP(A3011,DBMS_TYPE_SIZES[],4,FALSE)</f>
        <v>9</v>
      </c>
      <c r="F3011" t="s">
        <v>1046</v>
      </c>
      <c r="G3011" t="s">
        <v>152</v>
      </c>
      <c r="H3011" t="s">
        <v>20</v>
      </c>
      <c r="I3011">
        <v>10</v>
      </c>
      <c r="J3011">
        <v>4</v>
      </c>
    </row>
    <row r="3012" spans="1:10">
      <c r="A3012" s="112" t="str">
        <f>COL_SIZES[[#This Row],[datatype]]&amp;"_"&amp;COL_SIZES[[#This Row],[column_prec]]&amp;"_"&amp;COL_SIZES[[#This Row],[col_len]]</f>
        <v>varchar_0_255</v>
      </c>
      <c r="B301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12" s="113">
        <f>VLOOKUP(A3012,DBMS_TYPE_SIZES[],2,FALSE)</f>
        <v>255</v>
      </c>
      <c r="D3012" s="113">
        <f>VLOOKUP(A3012,DBMS_TYPE_SIZES[],3,FALSE)</f>
        <v>255</v>
      </c>
      <c r="E3012" s="114">
        <f>VLOOKUP(A3012,DBMS_TYPE_SIZES[],4,FALSE)</f>
        <v>257</v>
      </c>
      <c r="F3012" t="s">
        <v>1046</v>
      </c>
      <c r="G3012" t="s">
        <v>805</v>
      </c>
      <c r="H3012" t="s">
        <v>92</v>
      </c>
      <c r="I3012">
        <v>0</v>
      </c>
      <c r="J3012">
        <v>255</v>
      </c>
    </row>
    <row r="3013" spans="1:10">
      <c r="A3013" s="112" t="str">
        <f>COL_SIZES[[#This Row],[datatype]]&amp;"_"&amp;COL_SIZES[[#This Row],[column_prec]]&amp;"_"&amp;COL_SIZES[[#This Row],[col_len]]</f>
        <v>varchar_0_255</v>
      </c>
      <c r="B301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13" s="113">
        <f>VLOOKUP(A3013,DBMS_TYPE_SIZES[],2,FALSE)</f>
        <v>255</v>
      </c>
      <c r="D3013" s="113">
        <f>VLOOKUP(A3013,DBMS_TYPE_SIZES[],3,FALSE)</f>
        <v>255</v>
      </c>
      <c r="E3013" s="114">
        <f>VLOOKUP(A3013,DBMS_TYPE_SIZES[],4,FALSE)</f>
        <v>257</v>
      </c>
      <c r="F3013" t="s">
        <v>1046</v>
      </c>
      <c r="G3013" t="s">
        <v>806</v>
      </c>
      <c r="H3013" t="s">
        <v>92</v>
      </c>
      <c r="I3013">
        <v>0</v>
      </c>
      <c r="J3013">
        <v>255</v>
      </c>
    </row>
    <row r="3014" spans="1:10">
      <c r="A3014" s="112" t="str">
        <f>COL_SIZES[[#This Row],[datatype]]&amp;"_"&amp;COL_SIZES[[#This Row],[column_prec]]&amp;"_"&amp;COL_SIZES[[#This Row],[col_len]]</f>
        <v>int_10_4</v>
      </c>
      <c r="B30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14" s="113">
        <f>VLOOKUP(A3014,DBMS_TYPE_SIZES[],2,FALSE)</f>
        <v>9</v>
      </c>
      <c r="D3014" s="113">
        <f>VLOOKUP(A3014,DBMS_TYPE_SIZES[],3,FALSE)</f>
        <v>4</v>
      </c>
      <c r="E3014" s="114">
        <f>VLOOKUP(A3014,DBMS_TYPE_SIZES[],4,FALSE)</f>
        <v>9</v>
      </c>
      <c r="F3014" t="s">
        <v>1046</v>
      </c>
      <c r="G3014" t="s">
        <v>807</v>
      </c>
      <c r="H3014" t="s">
        <v>20</v>
      </c>
      <c r="I3014">
        <v>10</v>
      </c>
      <c r="J3014">
        <v>4</v>
      </c>
    </row>
    <row r="3015" spans="1:10">
      <c r="A3015" s="112" t="str">
        <f>COL_SIZES[[#This Row],[datatype]]&amp;"_"&amp;COL_SIZES[[#This Row],[column_prec]]&amp;"_"&amp;COL_SIZES[[#This Row],[col_len]]</f>
        <v>bigint_19_8</v>
      </c>
      <c r="B30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15" s="113">
        <f>VLOOKUP(A3015,DBMS_TYPE_SIZES[],2,FALSE)</f>
        <v>9</v>
      </c>
      <c r="D3015" s="113">
        <f>VLOOKUP(A3015,DBMS_TYPE_SIZES[],3,FALSE)</f>
        <v>8</v>
      </c>
      <c r="E3015" s="114">
        <f>VLOOKUP(A3015,DBMS_TYPE_SIZES[],4,FALSE)</f>
        <v>9</v>
      </c>
      <c r="F3015" t="s">
        <v>1046</v>
      </c>
      <c r="G3015" t="s">
        <v>122</v>
      </c>
      <c r="H3015" t="s">
        <v>19</v>
      </c>
      <c r="I3015">
        <v>19</v>
      </c>
      <c r="J3015">
        <v>8</v>
      </c>
    </row>
    <row r="3016" spans="1:10">
      <c r="A3016" s="112" t="str">
        <f>COL_SIZES[[#This Row],[datatype]]&amp;"_"&amp;COL_SIZES[[#This Row],[column_prec]]&amp;"_"&amp;COL_SIZES[[#This Row],[col_len]]</f>
        <v>int_10_4</v>
      </c>
      <c r="B30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16" s="113">
        <f>VLOOKUP(A3016,DBMS_TYPE_SIZES[],2,FALSE)</f>
        <v>9</v>
      </c>
      <c r="D3016" s="113">
        <f>VLOOKUP(A3016,DBMS_TYPE_SIZES[],3,FALSE)</f>
        <v>4</v>
      </c>
      <c r="E3016" s="114">
        <f>VLOOKUP(A3016,DBMS_TYPE_SIZES[],4,FALSE)</f>
        <v>9</v>
      </c>
      <c r="F3016" t="s">
        <v>1046</v>
      </c>
      <c r="G3016" t="s">
        <v>123</v>
      </c>
      <c r="H3016" t="s">
        <v>20</v>
      </c>
      <c r="I3016">
        <v>10</v>
      </c>
      <c r="J3016">
        <v>4</v>
      </c>
    </row>
    <row r="3017" spans="1:10">
      <c r="A3017" s="112" t="str">
        <f>COL_SIZES[[#This Row],[datatype]]&amp;"_"&amp;COL_SIZES[[#This Row],[column_prec]]&amp;"_"&amp;COL_SIZES[[#This Row],[col_len]]</f>
        <v>int_10_4</v>
      </c>
      <c r="B30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17" s="113">
        <f>VLOOKUP(A3017,DBMS_TYPE_SIZES[],2,FALSE)</f>
        <v>9</v>
      </c>
      <c r="D3017" s="113">
        <f>VLOOKUP(A3017,DBMS_TYPE_SIZES[],3,FALSE)</f>
        <v>4</v>
      </c>
      <c r="E3017" s="114">
        <f>VLOOKUP(A3017,DBMS_TYPE_SIZES[],4,FALSE)</f>
        <v>9</v>
      </c>
      <c r="F3017" t="s">
        <v>1046</v>
      </c>
      <c r="G3017" t="s">
        <v>808</v>
      </c>
      <c r="H3017" t="s">
        <v>20</v>
      </c>
      <c r="I3017">
        <v>10</v>
      </c>
      <c r="J3017">
        <v>4</v>
      </c>
    </row>
    <row r="3018" spans="1:10">
      <c r="A3018" s="112" t="str">
        <f>COL_SIZES[[#This Row],[datatype]]&amp;"_"&amp;COL_SIZES[[#This Row],[column_prec]]&amp;"_"&amp;COL_SIZES[[#This Row],[col_len]]</f>
        <v>datetime_23_8</v>
      </c>
      <c r="B301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18" s="113">
        <f>VLOOKUP(A3018,DBMS_TYPE_SIZES[],2,FALSE)</f>
        <v>7</v>
      </c>
      <c r="D3018" s="113">
        <f>VLOOKUP(A3018,DBMS_TYPE_SIZES[],3,FALSE)</f>
        <v>8</v>
      </c>
      <c r="E3018" s="114">
        <f>VLOOKUP(A3018,DBMS_TYPE_SIZES[],4,FALSE)</f>
        <v>10</v>
      </c>
      <c r="F3018" t="s">
        <v>1046</v>
      </c>
      <c r="G3018" t="s">
        <v>809</v>
      </c>
      <c r="H3018" t="s">
        <v>22</v>
      </c>
      <c r="I3018">
        <v>23</v>
      </c>
      <c r="J3018">
        <v>8</v>
      </c>
    </row>
    <row r="3019" spans="1:10">
      <c r="A3019" s="112" t="str">
        <f>COL_SIZES[[#This Row],[datatype]]&amp;"_"&amp;COL_SIZES[[#This Row],[column_prec]]&amp;"_"&amp;COL_SIZES[[#This Row],[col_len]]</f>
        <v>bigint_19_8</v>
      </c>
      <c r="B301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19" s="113">
        <f>VLOOKUP(A3019,DBMS_TYPE_SIZES[],2,FALSE)</f>
        <v>9</v>
      </c>
      <c r="D3019" s="113">
        <f>VLOOKUP(A3019,DBMS_TYPE_SIZES[],3,FALSE)</f>
        <v>8</v>
      </c>
      <c r="E3019" s="114">
        <f>VLOOKUP(A3019,DBMS_TYPE_SIZES[],4,FALSE)</f>
        <v>9</v>
      </c>
      <c r="F3019" t="s">
        <v>1046</v>
      </c>
      <c r="G3019" t="s">
        <v>124</v>
      </c>
      <c r="H3019" t="s">
        <v>19</v>
      </c>
      <c r="I3019">
        <v>19</v>
      </c>
      <c r="J3019">
        <v>8</v>
      </c>
    </row>
    <row r="3020" spans="1:10">
      <c r="A3020" s="112" t="str">
        <f>COL_SIZES[[#This Row],[datatype]]&amp;"_"&amp;COL_SIZES[[#This Row],[column_prec]]&amp;"_"&amp;COL_SIZES[[#This Row],[col_len]]</f>
        <v>numeric_16_9</v>
      </c>
      <c r="B302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020" s="113">
        <f>VLOOKUP(A3020,DBMS_TYPE_SIZES[],2,FALSE)</f>
        <v>9</v>
      </c>
      <c r="D3020" s="113">
        <f>VLOOKUP(A3020,DBMS_TYPE_SIZES[],3,FALSE)</f>
        <v>9</v>
      </c>
      <c r="E3020" s="114">
        <f>VLOOKUP(A3020,DBMS_TYPE_SIZES[],4,FALSE)</f>
        <v>9</v>
      </c>
      <c r="F3020" t="s">
        <v>1046</v>
      </c>
      <c r="G3020" t="s">
        <v>102</v>
      </c>
      <c r="H3020" t="s">
        <v>67</v>
      </c>
      <c r="I3020">
        <v>16</v>
      </c>
      <c r="J3020">
        <v>9</v>
      </c>
    </row>
    <row r="3021" spans="1:10">
      <c r="A3021" s="112" t="str">
        <f>COL_SIZES[[#This Row],[datatype]]&amp;"_"&amp;COL_SIZES[[#This Row],[column_prec]]&amp;"_"&amp;COL_SIZES[[#This Row],[col_len]]</f>
        <v>int_10_4</v>
      </c>
      <c r="B30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1" s="113">
        <f>VLOOKUP(A3021,DBMS_TYPE_SIZES[],2,FALSE)</f>
        <v>9</v>
      </c>
      <c r="D3021" s="113">
        <f>VLOOKUP(A3021,DBMS_TYPE_SIZES[],3,FALSE)</f>
        <v>4</v>
      </c>
      <c r="E3021" s="114">
        <f>VLOOKUP(A3021,DBMS_TYPE_SIZES[],4,FALSE)</f>
        <v>9</v>
      </c>
      <c r="F3021" t="s">
        <v>1046</v>
      </c>
      <c r="G3021" t="s">
        <v>1021</v>
      </c>
      <c r="H3021" t="s">
        <v>20</v>
      </c>
      <c r="I3021">
        <v>10</v>
      </c>
      <c r="J3021">
        <v>4</v>
      </c>
    </row>
    <row r="3022" spans="1:10">
      <c r="A3022" s="112" t="str">
        <f>COL_SIZES[[#This Row],[datatype]]&amp;"_"&amp;COL_SIZES[[#This Row],[column_prec]]&amp;"_"&amp;COL_SIZES[[#This Row],[col_len]]</f>
        <v>int_10_4</v>
      </c>
      <c r="B30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2" s="113">
        <f>VLOOKUP(A3022,DBMS_TYPE_SIZES[],2,FALSE)</f>
        <v>9</v>
      </c>
      <c r="D3022" s="113">
        <f>VLOOKUP(A3022,DBMS_TYPE_SIZES[],3,FALSE)</f>
        <v>4</v>
      </c>
      <c r="E3022" s="114">
        <f>VLOOKUP(A3022,DBMS_TYPE_SIZES[],4,FALSE)</f>
        <v>9</v>
      </c>
      <c r="F3022" t="s">
        <v>1046</v>
      </c>
      <c r="G3022" t="s">
        <v>249</v>
      </c>
      <c r="H3022" t="s">
        <v>20</v>
      </c>
      <c r="I3022">
        <v>10</v>
      </c>
      <c r="J3022">
        <v>4</v>
      </c>
    </row>
    <row r="3023" spans="1:10">
      <c r="A3023" s="112" t="str">
        <f>COL_SIZES[[#This Row],[datatype]]&amp;"_"&amp;COL_SIZES[[#This Row],[column_prec]]&amp;"_"&amp;COL_SIZES[[#This Row],[col_len]]</f>
        <v>varchar_0_64</v>
      </c>
      <c r="B3023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23" s="113">
        <f>VLOOKUP(A3023,DBMS_TYPE_SIZES[],2,FALSE)</f>
        <v>64</v>
      </c>
      <c r="D3023" s="113">
        <f>VLOOKUP(A3023,DBMS_TYPE_SIZES[],3,FALSE)</f>
        <v>64</v>
      </c>
      <c r="E3023" s="114">
        <f>VLOOKUP(A3023,DBMS_TYPE_SIZES[],4,FALSE)</f>
        <v>66</v>
      </c>
      <c r="F3023" t="s">
        <v>1046</v>
      </c>
      <c r="G3023" t="s">
        <v>1047</v>
      </c>
      <c r="H3023" t="s">
        <v>92</v>
      </c>
      <c r="I3023">
        <v>0</v>
      </c>
      <c r="J3023">
        <v>64</v>
      </c>
    </row>
    <row r="3024" spans="1:10">
      <c r="A3024" s="112" t="str">
        <f>COL_SIZES[[#This Row],[datatype]]&amp;"_"&amp;COL_SIZES[[#This Row],[column_prec]]&amp;"_"&amp;COL_SIZES[[#This Row],[col_len]]</f>
        <v>varchar_0_64</v>
      </c>
      <c r="B302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24" s="113">
        <f>VLOOKUP(A3024,DBMS_TYPE_SIZES[],2,FALSE)</f>
        <v>64</v>
      </c>
      <c r="D3024" s="113">
        <f>VLOOKUP(A3024,DBMS_TYPE_SIZES[],3,FALSE)</f>
        <v>64</v>
      </c>
      <c r="E3024" s="114">
        <f>VLOOKUP(A3024,DBMS_TYPE_SIZES[],4,FALSE)</f>
        <v>66</v>
      </c>
      <c r="F3024" t="s">
        <v>1046</v>
      </c>
      <c r="G3024" t="s">
        <v>1048</v>
      </c>
      <c r="H3024" t="s">
        <v>92</v>
      </c>
      <c r="I3024">
        <v>0</v>
      </c>
      <c r="J3024">
        <v>64</v>
      </c>
    </row>
    <row r="3025" spans="1:10">
      <c r="A3025" s="112" t="str">
        <f>COL_SIZES[[#This Row],[datatype]]&amp;"_"&amp;COL_SIZES[[#This Row],[column_prec]]&amp;"_"&amp;COL_SIZES[[#This Row],[col_len]]</f>
        <v>int_10_4</v>
      </c>
      <c r="B30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5" s="113">
        <f>VLOOKUP(A3025,DBMS_TYPE_SIZES[],2,FALSE)</f>
        <v>9</v>
      </c>
      <c r="D3025" s="113">
        <f>VLOOKUP(A3025,DBMS_TYPE_SIZES[],3,FALSE)</f>
        <v>4</v>
      </c>
      <c r="E3025" s="114">
        <f>VLOOKUP(A3025,DBMS_TYPE_SIZES[],4,FALSE)</f>
        <v>9</v>
      </c>
      <c r="F3025" t="s">
        <v>1046</v>
      </c>
      <c r="G3025" t="s">
        <v>840</v>
      </c>
      <c r="H3025" t="s">
        <v>20</v>
      </c>
      <c r="I3025">
        <v>10</v>
      </c>
      <c r="J3025">
        <v>4</v>
      </c>
    </row>
    <row r="3026" spans="1:10">
      <c r="A3026" s="112" t="str">
        <f>COL_SIZES[[#This Row],[datatype]]&amp;"_"&amp;COL_SIZES[[#This Row],[column_prec]]&amp;"_"&amp;COL_SIZES[[#This Row],[col_len]]</f>
        <v>varchar_0_64</v>
      </c>
      <c r="B302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26" s="113">
        <f>VLOOKUP(A3026,DBMS_TYPE_SIZES[],2,FALSE)</f>
        <v>64</v>
      </c>
      <c r="D3026" s="113">
        <f>VLOOKUP(A3026,DBMS_TYPE_SIZES[],3,FALSE)</f>
        <v>64</v>
      </c>
      <c r="E3026" s="114">
        <f>VLOOKUP(A3026,DBMS_TYPE_SIZES[],4,FALSE)</f>
        <v>66</v>
      </c>
      <c r="F3026" t="s">
        <v>1046</v>
      </c>
      <c r="G3026" t="s">
        <v>245</v>
      </c>
      <c r="H3026" t="s">
        <v>92</v>
      </c>
      <c r="I3026">
        <v>0</v>
      </c>
      <c r="J3026">
        <v>64</v>
      </c>
    </row>
    <row r="3027" spans="1:10">
      <c r="A3027" s="112" t="str">
        <f>COL_SIZES[[#This Row],[datatype]]&amp;"_"&amp;COL_SIZES[[#This Row],[column_prec]]&amp;"_"&amp;COL_SIZES[[#This Row],[col_len]]</f>
        <v>int_10_4</v>
      </c>
      <c r="B30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7" s="113">
        <f>VLOOKUP(A3027,DBMS_TYPE_SIZES[],2,FALSE)</f>
        <v>9</v>
      </c>
      <c r="D3027" s="113">
        <f>VLOOKUP(A3027,DBMS_TYPE_SIZES[],3,FALSE)</f>
        <v>4</v>
      </c>
      <c r="E3027" s="114">
        <f>VLOOKUP(A3027,DBMS_TYPE_SIZES[],4,FALSE)</f>
        <v>9</v>
      </c>
      <c r="F3027" t="s">
        <v>1046</v>
      </c>
      <c r="G3027" t="s">
        <v>72</v>
      </c>
      <c r="H3027" t="s">
        <v>20</v>
      </c>
      <c r="I3027">
        <v>10</v>
      </c>
      <c r="J3027">
        <v>4</v>
      </c>
    </row>
    <row r="3028" spans="1:10">
      <c r="A3028" s="112" t="str">
        <f>COL_SIZES[[#This Row],[datatype]]&amp;"_"&amp;COL_SIZES[[#This Row],[column_prec]]&amp;"_"&amp;COL_SIZES[[#This Row],[col_len]]</f>
        <v>int_10_4</v>
      </c>
      <c r="B30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8" s="113">
        <f>VLOOKUP(A3028,DBMS_TYPE_SIZES[],2,FALSE)</f>
        <v>9</v>
      </c>
      <c r="D3028" s="113">
        <f>VLOOKUP(A3028,DBMS_TYPE_SIZES[],3,FALSE)</f>
        <v>4</v>
      </c>
      <c r="E3028" s="114">
        <f>VLOOKUP(A3028,DBMS_TYPE_SIZES[],4,FALSE)</f>
        <v>9</v>
      </c>
      <c r="F3028" t="s">
        <v>1046</v>
      </c>
      <c r="G3028" t="s">
        <v>252</v>
      </c>
      <c r="H3028" t="s">
        <v>20</v>
      </c>
      <c r="I3028">
        <v>10</v>
      </c>
      <c r="J3028">
        <v>4</v>
      </c>
    </row>
    <row r="3029" spans="1:10">
      <c r="A3029" s="112" t="str">
        <f>COL_SIZES[[#This Row],[datatype]]&amp;"_"&amp;COL_SIZES[[#This Row],[column_prec]]&amp;"_"&amp;COL_SIZES[[#This Row],[col_len]]</f>
        <v>int_10_4</v>
      </c>
      <c r="B30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29" s="113">
        <f>VLOOKUP(A3029,DBMS_TYPE_SIZES[],2,FALSE)</f>
        <v>9</v>
      </c>
      <c r="D3029" s="113">
        <f>VLOOKUP(A3029,DBMS_TYPE_SIZES[],3,FALSE)</f>
        <v>4</v>
      </c>
      <c r="E3029" s="114">
        <f>VLOOKUP(A3029,DBMS_TYPE_SIZES[],4,FALSE)</f>
        <v>9</v>
      </c>
      <c r="F3029" t="s">
        <v>1046</v>
      </c>
      <c r="G3029" t="s">
        <v>164</v>
      </c>
      <c r="H3029" t="s">
        <v>20</v>
      </c>
      <c r="I3029">
        <v>10</v>
      </c>
      <c r="J3029">
        <v>4</v>
      </c>
    </row>
    <row r="3030" spans="1:10">
      <c r="A3030" s="112" t="str">
        <f>COL_SIZES[[#This Row],[datatype]]&amp;"_"&amp;COL_SIZES[[#This Row],[column_prec]]&amp;"_"&amp;COL_SIZES[[#This Row],[col_len]]</f>
        <v>int_10_4</v>
      </c>
      <c r="B30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0" s="113">
        <f>VLOOKUP(A3030,DBMS_TYPE_SIZES[],2,FALSE)</f>
        <v>9</v>
      </c>
      <c r="D3030" s="113">
        <f>VLOOKUP(A3030,DBMS_TYPE_SIZES[],3,FALSE)</f>
        <v>4</v>
      </c>
      <c r="E3030" s="114">
        <f>VLOOKUP(A3030,DBMS_TYPE_SIZES[],4,FALSE)</f>
        <v>9</v>
      </c>
      <c r="F3030" t="s">
        <v>1046</v>
      </c>
      <c r="G3030" t="s">
        <v>1049</v>
      </c>
      <c r="H3030" t="s">
        <v>20</v>
      </c>
      <c r="I3030">
        <v>10</v>
      </c>
      <c r="J3030">
        <v>4</v>
      </c>
    </row>
    <row r="3031" spans="1:10">
      <c r="A3031" s="112" t="str">
        <f>COL_SIZES[[#This Row],[datatype]]&amp;"_"&amp;COL_SIZES[[#This Row],[column_prec]]&amp;"_"&amp;COL_SIZES[[#This Row],[col_len]]</f>
        <v>int_10_4</v>
      </c>
      <c r="B30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1" s="113">
        <f>VLOOKUP(A3031,DBMS_TYPE_SIZES[],2,FALSE)</f>
        <v>9</v>
      </c>
      <c r="D3031" s="113">
        <f>VLOOKUP(A3031,DBMS_TYPE_SIZES[],3,FALSE)</f>
        <v>4</v>
      </c>
      <c r="E3031" s="114">
        <f>VLOOKUP(A3031,DBMS_TYPE_SIZES[],4,FALSE)</f>
        <v>9</v>
      </c>
      <c r="F3031" t="s">
        <v>1046</v>
      </c>
      <c r="G3031" t="s">
        <v>848</v>
      </c>
      <c r="H3031" t="s">
        <v>20</v>
      </c>
      <c r="I3031">
        <v>10</v>
      </c>
      <c r="J3031">
        <v>4</v>
      </c>
    </row>
    <row r="3032" spans="1:10">
      <c r="A3032" s="112" t="str">
        <f>COL_SIZES[[#This Row],[datatype]]&amp;"_"&amp;COL_SIZES[[#This Row],[column_prec]]&amp;"_"&amp;COL_SIZES[[#This Row],[col_len]]</f>
        <v>varchar_0_64</v>
      </c>
      <c r="B303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32" s="113">
        <f>VLOOKUP(A3032,DBMS_TYPE_SIZES[],2,FALSE)</f>
        <v>64</v>
      </c>
      <c r="D3032" s="113">
        <f>VLOOKUP(A3032,DBMS_TYPE_SIZES[],3,FALSE)</f>
        <v>64</v>
      </c>
      <c r="E3032" s="114">
        <f>VLOOKUP(A3032,DBMS_TYPE_SIZES[],4,FALSE)</f>
        <v>66</v>
      </c>
      <c r="F3032" t="s">
        <v>248</v>
      </c>
      <c r="G3032" t="s">
        <v>247</v>
      </c>
      <c r="H3032" t="s">
        <v>92</v>
      </c>
      <c r="I3032">
        <v>0</v>
      </c>
      <c r="J3032">
        <v>64</v>
      </c>
    </row>
    <row r="3033" spans="1:10">
      <c r="A3033" s="112" t="str">
        <f>COL_SIZES[[#This Row],[datatype]]&amp;"_"&amp;COL_SIZES[[#This Row],[column_prec]]&amp;"_"&amp;COL_SIZES[[#This Row],[col_len]]</f>
        <v>int_10_4</v>
      </c>
      <c r="B30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3" s="113">
        <f>VLOOKUP(A3033,DBMS_TYPE_SIZES[],2,FALSE)</f>
        <v>9</v>
      </c>
      <c r="D3033" s="113">
        <f>VLOOKUP(A3033,DBMS_TYPE_SIZES[],3,FALSE)</f>
        <v>4</v>
      </c>
      <c r="E3033" s="114">
        <f>VLOOKUP(A3033,DBMS_TYPE_SIZES[],4,FALSE)</f>
        <v>9</v>
      </c>
      <c r="F3033" t="s">
        <v>248</v>
      </c>
      <c r="G3033" t="s">
        <v>156</v>
      </c>
      <c r="H3033" t="s">
        <v>20</v>
      </c>
      <c r="I3033">
        <v>10</v>
      </c>
      <c r="J3033">
        <v>4</v>
      </c>
    </row>
    <row r="3034" spans="1:10">
      <c r="A3034" s="112" t="str">
        <f>COL_SIZES[[#This Row],[datatype]]&amp;"_"&amp;COL_SIZES[[#This Row],[column_prec]]&amp;"_"&amp;COL_SIZES[[#This Row],[col_len]]</f>
        <v>int_10_4</v>
      </c>
      <c r="B30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4" s="113">
        <f>VLOOKUP(A3034,DBMS_TYPE_SIZES[],2,FALSE)</f>
        <v>9</v>
      </c>
      <c r="D3034" s="113">
        <f>VLOOKUP(A3034,DBMS_TYPE_SIZES[],3,FALSE)</f>
        <v>4</v>
      </c>
      <c r="E3034" s="114">
        <f>VLOOKUP(A3034,DBMS_TYPE_SIZES[],4,FALSE)</f>
        <v>9</v>
      </c>
      <c r="F3034" t="s">
        <v>248</v>
      </c>
      <c r="G3034" t="s">
        <v>89</v>
      </c>
      <c r="H3034" t="s">
        <v>20</v>
      </c>
      <c r="I3034">
        <v>10</v>
      </c>
      <c r="J3034">
        <v>4</v>
      </c>
    </row>
    <row r="3035" spans="1:10">
      <c r="A3035" s="112" t="str">
        <f>COL_SIZES[[#This Row],[datatype]]&amp;"_"&amp;COL_SIZES[[#This Row],[column_prec]]&amp;"_"&amp;COL_SIZES[[#This Row],[col_len]]</f>
        <v>int_10_4</v>
      </c>
      <c r="B30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5" s="113">
        <f>VLOOKUP(A3035,DBMS_TYPE_SIZES[],2,FALSE)</f>
        <v>9</v>
      </c>
      <c r="D3035" s="113">
        <f>VLOOKUP(A3035,DBMS_TYPE_SIZES[],3,FALSE)</f>
        <v>4</v>
      </c>
      <c r="E3035" s="114">
        <f>VLOOKUP(A3035,DBMS_TYPE_SIZES[],4,FALSE)</f>
        <v>9</v>
      </c>
      <c r="F3035" t="s">
        <v>248</v>
      </c>
      <c r="G3035" t="s">
        <v>803</v>
      </c>
      <c r="H3035" t="s">
        <v>20</v>
      </c>
      <c r="I3035">
        <v>10</v>
      </c>
      <c r="J3035">
        <v>4</v>
      </c>
    </row>
    <row r="3036" spans="1:10">
      <c r="A3036" s="112" t="str">
        <f>COL_SIZES[[#This Row],[datatype]]&amp;"_"&amp;COL_SIZES[[#This Row],[column_prec]]&amp;"_"&amp;COL_SIZES[[#This Row],[col_len]]</f>
        <v>int_10_4</v>
      </c>
      <c r="B30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6" s="113">
        <f>VLOOKUP(A3036,DBMS_TYPE_SIZES[],2,FALSE)</f>
        <v>9</v>
      </c>
      <c r="D3036" s="113">
        <f>VLOOKUP(A3036,DBMS_TYPE_SIZES[],3,FALSE)</f>
        <v>4</v>
      </c>
      <c r="E3036" s="114">
        <f>VLOOKUP(A3036,DBMS_TYPE_SIZES[],4,FALSE)</f>
        <v>9</v>
      </c>
      <c r="F3036" t="s">
        <v>248</v>
      </c>
      <c r="G3036" t="s">
        <v>804</v>
      </c>
      <c r="H3036" t="s">
        <v>20</v>
      </c>
      <c r="I3036">
        <v>10</v>
      </c>
      <c r="J3036">
        <v>4</v>
      </c>
    </row>
    <row r="3037" spans="1:10">
      <c r="A3037" s="112" t="str">
        <f>COL_SIZES[[#This Row],[datatype]]&amp;"_"&amp;COL_SIZES[[#This Row],[column_prec]]&amp;"_"&amp;COL_SIZES[[#This Row],[col_len]]</f>
        <v>int_10_4</v>
      </c>
      <c r="B30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37" s="113">
        <f>VLOOKUP(A3037,DBMS_TYPE_SIZES[],2,FALSE)</f>
        <v>9</v>
      </c>
      <c r="D3037" s="113">
        <f>VLOOKUP(A3037,DBMS_TYPE_SIZES[],3,FALSE)</f>
        <v>4</v>
      </c>
      <c r="E3037" s="114">
        <f>VLOOKUP(A3037,DBMS_TYPE_SIZES[],4,FALSE)</f>
        <v>9</v>
      </c>
      <c r="F3037" t="s">
        <v>248</v>
      </c>
      <c r="G3037" t="s">
        <v>152</v>
      </c>
      <c r="H3037" t="s">
        <v>20</v>
      </c>
      <c r="I3037">
        <v>10</v>
      </c>
      <c r="J3037">
        <v>4</v>
      </c>
    </row>
    <row r="3038" spans="1:10">
      <c r="A3038" s="112" t="str">
        <f>COL_SIZES[[#This Row],[datatype]]&amp;"_"&amp;COL_SIZES[[#This Row],[column_prec]]&amp;"_"&amp;COL_SIZES[[#This Row],[col_len]]</f>
        <v>varchar_0_255</v>
      </c>
      <c r="B303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38" s="113">
        <f>VLOOKUP(A3038,DBMS_TYPE_SIZES[],2,FALSE)</f>
        <v>255</v>
      </c>
      <c r="D3038" s="113">
        <f>VLOOKUP(A3038,DBMS_TYPE_SIZES[],3,FALSE)</f>
        <v>255</v>
      </c>
      <c r="E3038" s="114">
        <f>VLOOKUP(A3038,DBMS_TYPE_SIZES[],4,FALSE)</f>
        <v>257</v>
      </c>
      <c r="F3038" t="s">
        <v>248</v>
      </c>
      <c r="G3038" t="s">
        <v>805</v>
      </c>
      <c r="H3038" t="s">
        <v>92</v>
      </c>
      <c r="I3038">
        <v>0</v>
      </c>
      <c r="J3038">
        <v>255</v>
      </c>
    </row>
    <row r="3039" spans="1:10">
      <c r="A3039" s="112" t="str">
        <f>COL_SIZES[[#This Row],[datatype]]&amp;"_"&amp;COL_SIZES[[#This Row],[column_prec]]&amp;"_"&amp;COL_SIZES[[#This Row],[col_len]]</f>
        <v>varchar_0_255</v>
      </c>
      <c r="B303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39" s="113">
        <f>VLOOKUP(A3039,DBMS_TYPE_SIZES[],2,FALSE)</f>
        <v>255</v>
      </c>
      <c r="D3039" s="113">
        <f>VLOOKUP(A3039,DBMS_TYPE_SIZES[],3,FALSE)</f>
        <v>255</v>
      </c>
      <c r="E3039" s="114">
        <f>VLOOKUP(A3039,DBMS_TYPE_SIZES[],4,FALSE)</f>
        <v>257</v>
      </c>
      <c r="F3039" t="s">
        <v>248</v>
      </c>
      <c r="G3039" t="s">
        <v>806</v>
      </c>
      <c r="H3039" t="s">
        <v>92</v>
      </c>
      <c r="I3039">
        <v>0</v>
      </c>
      <c r="J3039">
        <v>255</v>
      </c>
    </row>
    <row r="3040" spans="1:10">
      <c r="A3040" s="112" t="str">
        <f>COL_SIZES[[#This Row],[datatype]]&amp;"_"&amp;COL_SIZES[[#This Row],[column_prec]]&amp;"_"&amp;COL_SIZES[[#This Row],[col_len]]</f>
        <v>int_10_4</v>
      </c>
      <c r="B30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0" s="113">
        <f>VLOOKUP(A3040,DBMS_TYPE_SIZES[],2,FALSE)</f>
        <v>9</v>
      </c>
      <c r="D3040" s="113">
        <f>VLOOKUP(A3040,DBMS_TYPE_SIZES[],3,FALSE)</f>
        <v>4</v>
      </c>
      <c r="E3040" s="114">
        <f>VLOOKUP(A3040,DBMS_TYPE_SIZES[],4,FALSE)</f>
        <v>9</v>
      </c>
      <c r="F3040" t="s">
        <v>248</v>
      </c>
      <c r="G3040" t="s">
        <v>807</v>
      </c>
      <c r="H3040" t="s">
        <v>20</v>
      </c>
      <c r="I3040">
        <v>10</v>
      </c>
      <c r="J3040">
        <v>4</v>
      </c>
    </row>
    <row r="3041" spans="1:10">
      <c r="A3041" s="112" t="str">
        <f>COL_SIZES[[#This Row],[datatype]]&amp;"_"&amp;COL_SIZES[[#This Row],[column_prec]]&amp;"_"&amp;COL_SIZES[[#This Row],[col_len]]</f>
        <v>bigint_19_8</v>
      </c>
      <c r="B304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41" s="113">
        <f>VLOOKUP(A3041,DBMS_TYPE_SIZES[],2,FALSE)</f>
        <v>9</v>
      </c>
      <c r="D3041" s="113">
        <f>VLOOKUP(A3041,DBMS_TYPE_SIZES[],3,FALSE)</f>
        <v>8</v>
      </c>
      <c r="E3041" s="114">
        <f>VLOOKUP(A3041,DBMS_TYPE_SIZES[],4,FALSE)</f>
        <v>9</v>
      </c>
      <c r="F3041" t="s">
        <v>248</v>
      </c>
      <c r="G3041" t="s">
        <v>122</v>
      </c>
      <c r="H3041" t="s">
        <v>19</v>
      </c>
      <c r="I3041">
        <v>19</v>
      </c>
      <c r="J3041">
        <v>8</v>
      </c>
    </row>
    <row r="3042" spans="1:10">
      <c r="A3042" s="112" t="str">
        <f>COL_SIZES[[#This Row],[datatype]]&amp;"_"&amp;COL_SIZES[[#This Row],[column_prec]]&amp;"_"&amp;COL_SIZES[[#This Row],[col_len]]</f>
        <v>int_10_4</v>
      </c>
      <c r="B30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2" s="113">
        <f>VLOOKUP(A3042,DBMS_TYPE_SIZES[],2,FALSE)</f>
        <v>9</v>
      </c>
      <c r="D3042" s="113">
        <f>VLOOKUP(A3042,DBMS_TYPE_SIZES[],3,FALSE)</f>
        <v>4</v>
      </c>
      <c r="E3042" s="114">
        <f>VLOOKUP(A3042,DBMS_TYPE_SIZES[],4,FALSE)</f>
        <v>9</v>
      </c>
      <c r="F3042" t="s">
        <v>248</v>
      </c>
      <c r="G3042" t="s">
        <v>123</v>
      </c>
      <c r="H3042" t="s">
        <v>20</v>
      </c>
      <c r="I3042">
        <v>10</v>
      </c>
      <c r="J3042">
        <v>4</v>
      </c>
    </row>
    <row r="3043" spans="1:10">
      <c r="A3043" s="112" t="str">
        <f>COL_SIZES[[#This Row],[datatype]]&amp;"_"&amp;COL_SIZES[[#This Row],[column_prec]]&amp;"_"&amp;COL_SIZES[[#This Row],[col_len]]</f>
        <v>int_10_4</v>
      </c>
      <c r="B30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3" s="113">
        <f>VLOOKUP(A3043,DBMS_TYPE_SIZES[],2,FALSE)</f>
        <v>9</v>
      </c>
      <c r="D3043" s="113">
        <f>VLOOKUP(A3043,DBMS_TYPE_SIZES[],3,FALSE)</f>
        <v>4</v>
      </c>
      <c r="E3043" s="114">
        <f>VLOOKUP(A3043,DBMS_TYPE_SIZES[],4,FALSE)</f>
        <v>9</v>
      </c>
      <c r="F3043" t="s">
        <v>248</v>
      </c>
      <c r="G3043" t="s">
        <v>808</v>
      </c>
      <c r="H3043" t="s">
        <v>20</v>
      </c>
      <c r="I3043">
        <v>10</v>
      </c>
      <c r="J3043">
        <v>4</v>
      </c>
    </row>
    <row r="3044" spans="1:10">
      <c r="A3044" s="112" t="str">
        <f>COL_SIZES[[#This Row],[datatype]]&amp;"_"&amp;COL_SIZES[[#This Row],[column_prec]]&amp;"_"&amp;COL_SIZES[[#This Row],[col_len]]</f>
        <v>datetime_23_8</v>
      </c>
      <c r="B304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44" s="113">
        <f>VLOOKUP(A3044,DBMS_TYPE_SIZES[],2,FALSE)</f>
        <v>7</v>
      </c>
      <c r="D3044" s="113">
        <f>VLOOKUP(A3044,DBMS_TYPE_SIZES[],3,FALSE)</f>
        <v>8</v>
      </c>
      <c r="E3044" s="114">
        <f>VLOOKUP(A3044,DBMS_TYPE_SIZES[],4,FALSE)</f>
        <v>10</v>
      </c>
      <c r="F3044" t="s">
        <v>248</v>
      </c>
      <c r="G3044" t="s">
        <v>809</v>
      </c>
      <c r="H3044" t="s">
        <v>22</v>
      </c>
      <c r="I3044">
        <v>23</v>
      </c>
      <c r="J3044">
        <v>8</v>
      </c>
    </row>
    <row r="3045" spans="1:10">
      <c r="A3045" s="112" t="str">
        <f>COL_SIZES[[#This Row],[datatype]]&amp;"_"&amp;COL_SIZES[[#This Row],[column_prec]]&amp;"_"&amp;COL_SIZES[[#This Row],[col_len]]</f>
        <v>bigint_19_8</v>
      </c>
      <c r="B304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45" s="113">
        <f>VLOOKUP(A3045,DBMS_TYPE_SIZES[],2,FALSE)</f>
        <v>9</v>
      </c>
      <c r="D3045" s="113">
        <f>VLOOKUP(A3045,DBMS_TYPE_SIZES[],3,FALSE)</f>
        <v>8</v>
      </c>
      <c r="E3045" s="114">
        <f>VLOOKUP(A3045,DBMS_TYPE_SIZES[],4,FALSE)</f>
        <v>9</v>
      </c>
      <c r="F3045" t="s">
        <v>248</v>
      </c>
      <c r="G3045" t="s">
        <v>124</v>
      </c>
      <c r="H3045" t="s">
        <v>19</v>
      </c>
      <c r="I3045">
        <v>19</v>
      </c>
      <c r="J3045">
        <v>8</v>
      </c>
    </row>
    <row r="3046" spans="1:10">
      <c r="A3046" s="112" t="str">
        <f>COL_SIZES[[#This Row],[datatype]]&amp;"_"&amp;COL_SIZES[[#This Row],[column_prec]]&amp;"_"&amp;COL_SIZES[[#This Row],[col_len]]</f>
        <v>numeric_16_9</v>
      </c>
      <c r="B304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046" s="113">
        <f>VLOOKUP(A3046,DBMS_TYPE_SIZES[],2,FALSE)</f>
        <v>9</v>
      </c>
      <c r="D3046" s="113">
        <f>VLOOKUP(A3046,DBMS_TYPE_SIZES[],3,FALSE)</f>
        <v>9</v>
      </c>
      <c r="E3046" s="114">
        <f>VLOOKUP(A3046,DBMS_TYPE_SIZES[],4,FALSE)</f>
        <v>9</v>
      </c>
      <c r="F3046" t="s">
        <v>248</v>
      </c>
      <c r="G3046" t="s">
        <v>102</v>
      </c>
      <c r="H3046" t="s">
        <v>67</v>
      </c>
      <c r="I3046">
        <v>16</v>
      </c>
      <c r="J3046">
        <v>9</v>
      </c>
    </row>
    <row r="3047" spans="1:10">
      <c r="A3047" s="112" t="str">
        <f>COL_SIZES[[#This Row],[datatype]]&amp;"_"&amp;COL_SIZES[[#This Row],[column_prec]]&amp;"_"&amp;COL_SIZES[[#This Row],[col_len]]</f>
        <v>int_10_4</v>
      </c>
      <c r="B30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7" s="113">
        <f>VLOOKUP(A3047,DBMS_TYPE_SIZES[],2,FALSE)</f>
        <v>9</v>
      </c>
      <c r="D3047" s="113">
        <f>VLOOKUP(A3047,DBMS_TYPE_SIZES[],3,FALSE)</f>
        <v>4</v>
      </c>
      <c r="E3047" s="114">
        <f>VLOOKUP(A3047,DBMS_TYPE_SIZES[],4,FALSE)</f>
        <v>9</v>
      </c>
      <c r="F3047" t="s">
        <v>248</v>
      </c>
      <c r="G3047" t="s">
        <v>1050</v>
      </c>
      <c r="H3047" t="s">
        <v>20</v>
      </c>
      <c r="I3047">
        <v>10</v>
      </c>
      <c r="J3047">
        <v>4</v>
      </c>
    </row>
    <row r="3048" spans="1:10">
      <c r="A3048" s="112" t="str">
        <f>COL_SIZES[[#This Row],[datatype]]&amp;"_"&amp;COL_SIZES[[#This Row],[column_prec]]&amp;"_"&amp;COL_SIZES[[#This Row],[col_len]]</f>
        <v>datetime_23_8</v>
      </c>
      <c r="B304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48" s="113">
        <f>VLOOKUP(A3048,DBMS_TYPE_SIZES[],2,FALSE)</f>
        <v>7</v>
      </c>
      <c r="D3048" s="113">
        <f>VLOOKUP(A3048,DBMS_TYPE_SIZES[],3,FALSE)</f>
        <v>8</v>
      </c>
      <c r="E3048" s="114">
        <f>VLOOKUP(A3048,DBMS_TYPE_SIZES[],4,FALSE)</f>
        <v>10</v>
      </c>
      <c r="F3048" t="s">
        <v>248</v>
      </c>
      <c r="G3048" t="s">
        <v>1018</v>
      </c>
      <c r="H3048" t="s">
        <v>22</v>
      </c>
      <c r="I3048">
        <v>23</v>
      </c>
      <c r="J3048">
        <v>8</v>
      </c>
    </row>
    <row r="3049" spans="1:10">
      <c r="A3049" s="112" t="str">
        <f>COL_SIZES[[#This Row],[datatype]]&amp;"_"&amp;COL_SIZES[[#This Row],[column_prec]]&amp;"_"&amp;COL_SIZES[[#This Row],[col_len]]</f>
        <v>int_10_4</v>
      </c>
      <c r="B30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49" s="113">
        <f>VLOOKUP(A3049,DBMS_TYPE_SIZES[],2,FALSE)</f>
        <v>9</v>
      </c>
      <c r="D3049" s="113">
        <f>VLOOKUP(A3049,DBMS_TYPE_SIZES[],3,FALSE)</f>
        <v>4</v>
      </c>
      <c r="E3049" s="114">
        <f>VLOOKUP(A3049,DBMS_TYPE_SIZES[],4,FALSE)</f>
        <v>9</v>
      </c>
      <c r="F3049" t="s">
        <v>248</v>
      </c>
      <c r="G3049" t="s">
        <v>1019</v>
      </c>
      <c r="H3049" t="s">
        <v>20</v>
      </c>
      <c r="I3049">
        <v>10</v>
      </c>
      <c r="J3049">
        <v>4</v>
      </c>
    </row>
    <row r="3050" spans="1:10">
      <c r="A3050" s="112" t="str">
        <f>COL_SIZES[[#This Row],[datatype]]&amp;"_"&amp;COL_SIZES[[#This Row],[column_prec]]&amp;"_"&amp;COL_SIZES[[#This Row],[col_len]]</f>
        <v>int_10_4</v>
      </c>
      <c r="B30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0" s="113">
        <f>VLOOKUP(A3050,DBMS_TYPE_SIZES[],2,FALSE)</f>
        <v>9</v>
      </c>
      <c r="D3050" s="113">
        <f>VLOOKUP(A3050,DBMS_TYPE_SIZES[],3,FALSE)</f>
        <v>4</v>
      </c>
      <c r="E3050" s="114">
        <f>VLOOKUP(A3050,DBMS_TYPE_SIZES[],4,FALSE)</f>
        <v>9</v>
      </c>
      <c r="F3050" t="s">
        <v>248</v>
      </c>
      <c r="G3050" t="s">
        <v>1020</v>
      </c>
      <c r="H3050" t="s">
        <v>20</v>
      </c>
      <c r="I3050">
        <v>10</v>
      </c>
      <c r="J3050">
        <v>4</v>
      </c>
    </row>
    <row r="3051" spans="1:10">
      <c r="A3051" s="112" t="str">
        <f>COL_SIZES[[#This Row],[datatype]]&amp;"_"&amp;COL_SIZES[[#This Row],[column_prec]]&amp;"_"&amp;COL_SIZES[[#This Row],[col_len]]</f>
        <v>datetime_23_8</v>
      </c>
      <c r="B305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51" s="113">
        <f>VLOOKUP(A3051,DBMS_TYPE_SIZES[],2,FALSE)</f>
        <v>7</v>
      </c>
      <c r="D3051" s="113">
        <f>VLOOKUP(A3051,DBMS_TYPE_SIZES[],3,FALSE)</f>
        <v>8</v>
      </c>
      <c r="E3051" s="114">
        <f>VLOOKUP(A3051,DBMS_TYPE_SIZES[],4,FALSE)</f>
        <v>10</v>
      </c>
      <c r="F3051" t="s">
        <v>248</v>
      </c>
      <c r="G3051" t="s">
        <v>1051</v>
      </c>
      <c r="H3051" t="s">
        <v>22</v>
      </c>
      <c r="I3051">
        <v>23</v>
      </c>
      <c r="J3051">
        <v>8</v>
      </c>
    </row>
    <row r="3052" spans="1:10">
      <c r="A3052" s="112" t="str">
        <f>COL_SIZES[[#This Row],[datatype]]&amp;"_"&amp;COL_SIZES[[#This Row],[column_prec]]&amp;"_"&amp;COL_SIZES[[#This Row],[col_len]]</f>
        <v>int_10_4</v>
      </c>
      <c r="B30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2" s="113">
        <f>VLOOKUP(A3052,DBMS_TYPE_SIZES[],2,FALSE)</f>
        <v>9</v>
      </c>
      <c r="D3052" s="113">
        <f>VLOOKUP(A3052,DBMS_TYPE_SIZES[],3,FALSE)</f>
        <v>4</v>
      </c>
      <c r="E3052" s="114">
        <f>VLOOKUP(A3052,DBMS_TYPE_SIZES[],4,FALSE)</f>
        <v>9</v>
      </c>
      <c r="F3052" t="s">
        <v>248</v>
      </c>
      <c r="G3052" t="s">
        <v>1052</v>
      </c>
      <c r="H3052" t="s">
        <v>20</v>
      </c>
      <c r="I3052">
        <v>10</v>
      </c>
      <c r="J3052">
        <v>4</v>
      </c>
    </row>
    <row r="3053" spans="1:10">
      <c r="A3053" s="112" t="str">
        <f>COL_SIZES[[#This Row],[datatype]]&amp;"_"&amp;COL_SIZES[[#This Row],[column_prec]]&amp;"_"&amp;COL_SIZES[[#This Row],[col_len]]</f>
        <v>int_10_4</v>
      </c>
      <c r="B30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3" s="113">
        <f>VLOOKUP(A3053,DBMS_TYPE_SIZES[],2,FALSE)</f>
        <v>9</v>
      </c>
      <c r="D3053" s="113">
        <f>VLOOKUP(A3053,DBMS_TYPE_SIZES[],3,FALSE)</f>
        <v>4</v>
      </c>
      <c r="E3053" s="114">
        <f>VLOOKUP(A3053,DBMS_TYPE_SIZES[],4,FALSE)</f>
        <v>9</v>
      </c>
      <c r="F3053" t="s">
        <v>248</v>
      </c>
      <c r="G3053" t="s">
        <v>1053</v>
      </c>
      <c r="H3053" t="s">
        <v>20</v>
      </c>
      <c r="I3053">
        <v>10</v>
      </c>
      <c r="J3053">
        <v>4</v>
      </c>
    </row>
    <row r="3054" spans="1:10">
      <c r="A3054" s="112" t="str">
        <f>COL_SIZES[[#This Row],[datatype]]&amp;"_"&amp;COL_SIZES[[#This Row],[column_prec]]&amp;"_"&amp;COL_SIZES[[#This Row],[col_len]]</f>
        <v>varchar_0_128</v>
      </c>
      <c r="B3054" s="112">
        <f>MIN(COL_SIZES[[#This Row],[column_length]],IFERROR(VALUE(VLOOKUP(COL_SIZES[[#This Row],[table_name]]&amp;"."&amp;COL_SIZES[[#This Row],[column_name]],AVG_COL_SIZES[#Data],2,FALSE)),COL_SIZES[[#This Row],[column_length]]))</f>
        <v>128</v>
      </c>
      <c r="C3054" s="113">
        <f>VLOOKUP(A3054,DBMS_TYPE_SIZES[],2,FALSE)</f>
        <v>128</v>
      </c>
      <c r="D3054" s="113">
        <f>VLOOKUP(A3054,DBMS_TYPE_SIZES[],3,FALSE)</f>
        <v>128</v>
      </c>
      <c r="E3054" s="114">
        <f>VLOOKUP(A3054,DBMS_TYPE_SIZES[],4,FALSE)</f>
        <v>130</v>
      </c>
      <c r="F3054" t="s">
        <v>248</v>
      </c>
      <c r="G3054" t="s">
        <v>1054</v>
      </c>
      <c r="H3054" t="s">
        <v>92</v>
      </c>
      <c r="I3054">
        <v>0</v>
      </c>
      <c r="J3054">
        <v>128</v>
      </c>
    </row>
    <row r="3055" spans="1:10">
      <c r="A3055" s="112" t="str">
        <f>COL_SIZES[[#This Row],[datatype]]&amp;"_"&amp;COL_SIZES[[#This Row],[column_prec]]&amp;"_"&amp;COL_SIZES[[#This Row],[col_len]]</f>
        <v>int_10_4</v>
      </c>
      <c r="B30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5" s="113">
        <f>VLOOKUP(A3055,DBMS_TYPE_SIZES[],2,FALSE)</f>
        <v>9</v>
      </c>
      <c r="D3055" s="113">
        <f>VLOOKUP(A3055,DBMS_TYPE_SIZES[],3,FALSE)</f>
        <v>4</v>
      </c>
      <c r="E3055" s="114">
        <f>VLOOKUP(A3055,DBMS_TYPE_SIZES[],4,FALSE)</f>
        <v>9</v>
      </c>
      <c r="F3055" t="s">
        <v>248</v>
      </c>
      <c r="G3055" t="s">
        <v>1055</v>
      </c>
      <c r="H3055" t="s">
        <v>20</v>
      </c>
      <c r="I3055">
        <v>10</v>
      </c>
      <c r="J3055">
        <v>4</v>
      </c>
    </row>
    <row r="3056" spans="1:10">
      <c r="A3056" s="112" t="str">
        <f>COL_SIZES[[#This Row],[datatype]]&amp;"_"&amp;COL_SIZES[[#This Row],[column_prec]]&amp;"_"&amp;COL_SIZES[[#This Row],[col_len]]</f>
        <v>int_10_4</v>
      </c>
      <c r="B30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6" s="113">
        <f>VLOOKUP(A3056,DBMS_TYPE_SIZES[],2,FALSE)</f>
        <v>9</v>
      </c>
      <c r="D3056" s="113">
        <f>VLOOKUP(A3056,DBMS_TYPE_SIZES[],3,FALSE)</f>
        <v>4</v>
      </c>
      <c r="E3056" s="114">
        <f>VLOOKUP(A3056,DBMS_TYPE_SIZES[],4,FALSE)</f>
        <v>9</v>
      </c>
      <c r="F3056" t="s">
        <v>248</v>
      </c>
      <c r="G3056" t="s">
        <v>1056</v>
      </c>
      <c r="H3056" t="s">
        <v>20</v>
      </c>
      <c r="I3056">
        <v>10</v>
      </c>
      <c r="J3056">
        <v>4</v>
      </c>
    </row>
    <row r="3057" spans="1:10">
      <c r="A3057" s="112" t="str">
        <f>COL_SIZES[[#This Row],[datatype]]&amp;"_"&amp;COL_SIZES[[#This Row],[column_prec]]&amp;"_"&amp;COL_SIZES[[#This Row],[col_len]]</f>
        <v>int_10_4</v>
      </c>
      <c r="B30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7" s="113">
        <f>VLOOKUP(A3057,DBMS_TYPE_SIZES[],2,FALSE)</f>
        <v>9</v>
      </c>
      <c r="D3057" s="113">
        <f>VLOOKUP(A3057,DBMS_TYPE_SIZES[],3,FALSE)</f>
        <v>4</v>
      </c>
      <c r="E3057" s="114">
        <f>VLOOKUP(A3057,DBMS_TYPE_SIZES[],4,FALSE)</f>
        <v>9</v>
      </c>
      <c r="F3057" t="s">
        <v>248</v>
      </c>
      <c r="G3057" t="s">
        <v>1057</v>
      </c>
      <c r="H3057" t="s">
        <v>20</v>
      </c>
      <c r="I3057">
        <v>10</v>
      </c>
      <c r="J3057">
        <v>4</v>
      </c>
    </row>
    <row r="3058" spans="1:10">
      <c r="A3058" s="112" t="str">
        <f>COL_SIZES[[#This Row],[datatype]]&amp;"_"&amp;COL_SIZES[[#This Row],[column_prec]]&amp;"_"&amp;COL_SIZES[[#This Row],[col_len]]</f>
        <v>int_10_4</v>
      </c>
      <c r="B30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8" s="113">
        <f>VLOOKUP(A3058,DBMS_TYPE_SIZES[],2,FALSE)</f>
        <v>9</v>
      </c>
      <c r="D3058" s="113">
        <f>VLOOKUP(A3058,DBMS_TYPE_SIZES[],3,FALSE)</f>
        <v>4</v>
      </c>
      <c r="E3058" s="114">
        <f>VLOOKUP(A3058,DBMS_TYPE_SIZES[],4,FALSE)</f>
        <v>9</v>
      </c>
      <c r="F3058" t="s">
        <v>248</v>
      </c>
      <c r="G3058" t="s">
        <v>1058</v>
      </c>
      <c r="H3058" t="s">
        <v>20</v>
      </c>
      <c r="I3058">
        <v>10</v>
      </c>
      <c r="J3058">
        <v>4</v>
      </c>
    </row>
    <row r="3059" spans="1:10">
      <c r="A3059" s="112" t="str">
        <f>COL_SIZES[[#This Row],[datatype]]&amp;"_"&amp;COL_SIZES[[#This Row],[column_prec]]&amp;"_"&amp;COL_SIZES[[#This Row],[col_len]]</f>
        <v>int_10_4</v>
      </c>
      <c r="B30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59" s="113">
        <f>VLOOKUP(A3059,DBMS_TYPE_SIZES[],2,FALSE)</f>
        <v>9</v>
      </c>
      <c r="D3059" s="113">
        <f>VLOOKUP(A3059,DBMS_TYPE_SIZES[],3,FALSE)</f>
        <v>4</v>
      </c>
      <c r="E3059" s="114">
        <f>VLOOKUP(A3059,DBMS_TYPE_SIZES[],4,FALSE)</f>
        <v>9</v>
      </c>
      <c r="F3059" t="s">
        <v>248</v>
      </c>
      <c r="G3059" t="s">
        <v>1059</v>
      </c>
      <c r="H3059" t="s">
        <v>20</v>
      </c>
      <c r="I3059">
        <v>10</v>
      </c>
      <c r="J3059">
        <v>4</v>
      </c>
    </row>
    <row r="3060" spans="1:10">
      <c r="A3060" s="112" t="str">
        <f>COL_SIZES[[#This Row],[datatype]]&amp;"_"&amp;COL_SIZES[[#This Row],[column_prec]]&amp;"_"&amp;COL_SIZES[[#This Row],[col_len]]</f>
        <v>int_10_4</v>
      </c>
      <c r="B30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0" s="113">
        <f>VLOOKUP(A3060,DBMS_TYPE_SIZES[],2,FALSE)</f>
        <v>9</v>
      </c>
      <c r="D3060" s="113">
        <f>VLOOKUP(A3060,DBMS_TYPE_SIZES[],3,FALSE)</f>
        <v>4</v>
      </c>
      <c r="E3060" s="114">
        <f>VLOOKUP(A3060,DBMS_TYPE_SIZES[],4,FALSE)</f>
        <v>9</v>
      </c>
      <c r="F3060" t="s">
        <v>248</v>
      </c>
      <c r="G3060" t="s">
        <v>1060</v>
      </c>
      <c r="H3060" t="s">
        <v>20</v>
      </c>
      <c r="I3060">
        <v>10</v>
      </c>
      <c r="J3060">
        <v>4</v>
      </c>
    </row>
    <row r="3061" spans="1:10">
      <c r="A3061" s="112" t="str">
        <f>COL_SIZES[[#This Row],[datatype]]&amp;"_"&amp;COL_SIZES[[#This Row],[column_prec]]&amp;"_"&amp;COL_SIZES[[#This Row],[col_len]]</f>
        <v>int_10_4</v>
      </c>
      <c r="B30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1" s="113">
        <f>VLOOKUP(A3061,DBMS_TYPE_SIZES[],2,FALSE)</f>
        <v>9</v>
      </c>
      <c r="D3061" s="113">
        <f>VLOOKUP(A3061,DBMS_TYPE_SIZES[],3,FALSE)</f>
        <v>4</v>
      </c>
      <c r="E3061" s="114">
        <f>VLOOKUP(A3061,DBMS_TYPE_SIZES[],4,FALSE)</f>
        <v>9</v>
      </c>
      <c r="F3061" t="s">
        <v>248</v>
      </c>
      <c r="G3061" t="s">
        <v>1061</v>
      </c>
      <c r="H3061" t="s">
        <v>20</v>
      </c>
      <c r="I3061">
        <v>10</v>
      </c>
      <c r="J3061">
        <v>4</v>
      </c>
    </row>
    <row r="3062" spans="1:10">
      <c r="A3062" s="112" t="str">
        <f>COL_SIZES[[#This Row],[datatype]]&amp;"_"&amp;COL_SIZES[[#This Row],[column_prec]]&amp;"_"&amp;COL_SIZES[[#This Row],[col_len]]</f>
        <v>varchar_0_128</v>
      </c>
      <c r="B3062" s="112">
        <f>MIN(COL_SIZES[[#This Row],[column_length]],IFERROR(VALUE(VLOOKUP(COL_SIZES[[#This Row],[table_name]]&amp;"."&amp;COL_SIZES[[#This Row],[column_name]],AVG_COL_SIZES[#Data],2,FALSE)),COL_SIZES[[#This Row],[column_length]]))</f>
        <v>128</v>
      </c>
      <c r="C3062" s="113">
        <f>VLOOKUP(A3062,DBMS_TYPE_SIZES[],2,FALSE)</f>
        <v>128</v>
      </c>
      <c r="D3062" s="113">
        <f>VLOOKUP(A3062,DBMS_TYPE_SIZES[],3,FALSE)</f>
        <v>128</v>
      </c>
      <c r="E3062" s="114">
        <f>VLOOKUP(A3062,DBMS_TYPE_SIZES[],4,FALSE)</f>
        <v>130</v>
      </c>
      <c r="F3062" t="s">
        <v>248</v>
      </c>
      <c r="G3062" t="s">
        <v>1062</v>
      </c>
      <c r="H3062" t="s">
        <v>92</v>
      </c>
      <c r="I3062">
        <v>0</v>
      </c>
      <c r="J3062">
        <v>128</v>
      </c>
    </row>
    <row r="3063" spans="1:10">
      <c r="A3063" s="112" t="str">
        <f>COL_SIZES[[#This Row],[datatype]]&amp;"_"&amp;COL_SIZES[[#This Row],[column_prec]]&amp;"_"&amp;COL_SIZES[[#This Row],[col_len]]</f>
        <v>int_10_4</v>
      </c>
      <c r="B30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3" s="113">
        <f>VLOOKUP(A3063,DBMS_TYPE_SIZES[],2,FALSE)</f>
        <v>9</v>
      </c>
      <c r="D3063" s="113">
        <f>VLOOKUP(A3063,DBMS_TYPE_SIZES[],3,FALSE)</f>
        <v>4</v>
      </c>
      <c r="E3063" s="114">
        <f>VLOOKUP(A3063,DBMS_TYPE_SIZES[],4,FALSE)</f>
        <v>9</v>
      </c>
      <c r="F3063" t="s">
        <v>248</v>
      </c>
      <c r="G3063" t="s">
        <v>1063</v>
      </c>
      <c r="H3063" t="s">
        <v>20</v>
      </c>
      <c r="I3063">
        <v>10</v>
      </c>
      <c r="J3063">
        <v>4</v>
      </c>
    </row>
    <row r="3064" spans="1:10">
      <c r="A3064" s="112" t="str">
        <f>COL_SIZES[[#This Row],[datatype]]&amp;"_"&amp;COL_SIZES[[#This Row],[column_prec]]&amp;"_"&amp;COL_SIZES[[#This Row],[col_len]]</f>
        <v>int_10_4</v>
      </c>
      <c r="B30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4" s="113">
        <f>VLOOKUP(A3064,DBMS_TYPE_SIZES[],2,FALSE)</f>
        <v>9</v>
      </c>
      <c r="D3064" s="113">
        <f>VLOOKUP(A3064,DBMS_TYPE_SIZES[],3,FALSE)</f>
        <v>4</v>
      </c>
      <c r="E3064" s="114">
        <f>VLOOKUP(A3064,DBMS_TYPE_SIZES[],4,FALSE)</f>
        <v>9</v>
      </c>
      <c r="F3064" t="s">
        <v>248</v>
      </c>
      <c r="G3064" t="s">
        <v>1064</v>
      </c>
      <c r="H3064" t="s">
        <v>20</v>
      </c>
      <c r="I3064">
        <v>10</v>
      </c>
      <c r="J3064">
        <v>4</v>
      </c>
    </row>
    <row r="3065" spans="1:10">
      <c r="A3065" s="112" t="str">
        <f>COL_SIZES[[#This Row],[datatype]]&amp;"_"&amp;COL_SIZES[[#This Row],[column_prec]]&amp;"_"&amp;COL_SIZES[[#This Row],[col_len]]</f>
        <v>int_10_4</v>
      </c>
      <c r="B30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5" s="113">
        <f>VLOOKUP(A3065,DBMS_TYPE_SIZES[],2,FALSE)</f>
        <v>9</v>
      </c>
      <c r="D3065" s="113">
        <f>VLOOKUP(A3065,DBMS_TYPE_SIZES[],3,FALSE)</f>
        <v>4</v>
      </c>
      <c r="E3065" s="114">
        <f>VLOOKUP(A3065,DBMS_TYPE_SIZES[],4,FALSE)</f>
        <v>9</v>
      </c>
      <c r="F3065" t="s">
        <v>248</v>
      </c>
      <c r="G3065" t="s">
        <v>1065</v>
      </c>
      <c r="H3065" t="s">
        <v>20</v>
      </c>
      <c r="I3065">
        <v>10</v>
      </c>
      <c r="J3065">
        <v>4</v>
      </c>
    </row>
    <row r="3066" spans="1:10">
      <c r="A3066" s="112" t="str">
        <f>COL_SIZES[[#This Row],[datatype]]&amp;"_"&amp;COL_SIZES[[#This Row],[column_prec]]&amp;"_"&amp;COL_SIZES[[#This Row],[col_len]]</f>
        <v>int_10_4</v>
      </c>
      <c r="B30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6" s="113">
        <f>VLOOKUP(A3066,DBMS_TYPE_SIZES[],2,FALSE)</f>
        <v>9</v>
      </c>
      <c r="D3066" s="113">
        <f>VLOOKUP(A3066,DBMS_TYPE_SIZES[],3,FALSE)</f>
        <v>4</v>
      </c>
      <c r="E3066" s="114">
        <f>VLOOKUP(A3066,DBMS_TYPE_SIZES[],4,FALSE)</f>
        <v>9</v>
      </c>
      <c r="F3066" t="s">
        <v>248</v>
      </c>
      <c r="G3066" t="s">
        <v>1066</v>
      </c>
      <c r="H3066" t="s">
        <v>20</v>
      </c>
      <c r="I3066">
        <v>10</v>
      </c>
      <c r="J3066">
        <v>4</v>
      </c>
    </row>
    <row r="3067" spans="1:10">
      <c r="A3067" s="112" t="str">
        <f>COL_SIZES[[#This Row],[datatype]]&amp;"_"&amp;COL_SIZES[[#This Row],[column_prec]]&amp;"_"&amp;COL_SIZES[[#This Row],[col_len]]</f>
        <v>varchar_0_255</v>
      </c>
      <c r="B306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67" s="113">
        <f>VLOOKUP(A3067,DBMS_TYPE_SIZES[],2,FALSE)</f>
        <v>255</v>
      </c>
      <c r="D3067" s="113">
        <f>VLOOKUP(A3067,DBMS_TYPE_SIZES[],3,FALSE)</f>
        <v>255</v>
      </c>
      <c r="E3067" s="114">
        <f>VLOOKUP(A3067,DBMS_TYPE_SIZES[],4,FALSE)</f>
        <v>257</v>
      </c>
      <c r="F3067" t="s">
        <v>248</v>
      </c>
      <c r="G3067" t="s">
        <v>1067</v>
      </c>
      <c r="H3067" t="s">
        <v>92</v>
      </c>
      <c r="I3067">
        <v>0</v>
      </c>
      <c r="J3067">
        <v>255</v>
      </c>
    </row>
    <row r="3068" spans="1:10">
      <c r="A3068" s="112" t="str">
        <f>COL_SIZES[[#This Row],[datatype]]&amp;"_"&amp;COL_SIZES[[#This Row],[column_prec]]&amp;"_"&amp;COL_SIZES[[#This Row],[col_len]]</f>
        <v>int_10_4</v>
      </c>
      <c r="B30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8" s="113">
        <f>VLOOKUP(A3068,DBMS_TYPE_SIZES[],2,FALSE)</f>
        <v>9</v>
      </c>
      <c r="D3068" s="113">
        <f>VLOOKUP(A3068,DBMS_TYPE_SIZES[],3,FALSE)</f>
        <v>4</v>
      </c>
      <c r="E3068" s="114">
        <f>VLOOKUP(A3068,DBMS_TYPE_SIZES[],4,FALSE)</f>
        <v>9</v>
      </c>
      <c r="F3068" t="s">
        <v>248</v>
      </c>
      <c r="G3068" t="s">
        <v>1068</v>
      </c>
      <c r="H3068" t="s">
        <v>20</v>
      </c>
      <c r="I3068">
        <v>10</v>
      </c>
      <c r="J3068">
        <v>4</v>
      </c>
    </row>
    <row r="3069" spans="1:10">
      <c r="A3069" s="112" t="str">
        <f>COL_SIZES[[#This Row],[datatype]]&amp;"_"&amp;COL_SIZES[[#This Row],[column_prec]]&amp;"_"&amp;COL_SIZES[[#This Row],[col_len]]</f>
        <v>int_10_4</v>
      </c>
      <c r="B30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69" s="113">
        <f>VLOOKUP(A3069,DBMS_TYPE_SIZES[],2,FALSE)</f>
        <v>9</v>
      </c>
      <c r="D3069" s="113">
        <f>VLOOKUP(A3069,DBMS_TYPE_SIZES[],3,FALSE)</f>
        <v>4</v>
      </c>
      <c r="E3069" s="114">
        <f>VLOOKUP(A3069,DBMS_TYPE_SIZES[],4,FALSE)</f>
        <v>9</v>
      </c>
      <c r="F3069" t="s">
        <v>248</v>
      </c>
      <c r="G3069" t="s">
        <v>1069</v>
      </c>
      <c r="H3069" t="s">
        <v>20</v>
      </c>
      <c r="I3069">
        <v>10</v>
      </c>
      <c r="J3069">
        <v>4</v>
      </c>
    </row>
    <row r="3070" spans="1:10">
      <c r="A3070" s="112" t="str">
        <f>COL_SIZES[[#This Row],[datatype]]&amp;"_"&amp;COL_SIZES[[#This Row],[column_prec]]&amp;"_"&amp;COL_SIZES[[#This Row],[col_len]]</f>
        <v>int_10_4</v>
      </c>
      <c r="B30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0" s="113">
        <f>VLOOKUP(A3070,DBMS_TYPE_SIZES[],2,FALSE)</f>
        <v>9</v>
      </c>
      <c r="D3070" s="113">
        <f>VLOOKUP(A3070,DBMS_TYPE_SIZES[],3,FALSE)</f>
        <v>4</v>
      </c>
      <c r="E3070" s="114">
        <f>VLOOKUP(A3070,DBMS_TYPE_SIZES[],4,FALSE)</f>
        <v>9</v>
      </c>
      <c r="F3070" t="s">
        <v>248</v>
      </c>
      <c r="G3070" t="s">
        <v>1070</v>
      </c>
      <c r="H3070" t="s">
        <v>20</v>
      </c>
      <c r="I3070">
        <v>10</v>
      </c>
      <c r="J3070">
        <v>4</v>
      </c>
    </row>
    <row r="3071" spans="1:10">
      <c r="A3071" s="112" t="str">
        <f>COL_SIZES[[#This Row],[datatype]]&amp;"_"&amp;COL_SIZES[[#This Row],[column_prec]]&amp;"_"&amp;COL_SIZES[[#This Row],[col_len]]</f>
        <v>int_10_4</v>
      </c>
      <c r="B30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1" s="113">
        <f>VLOOKUP(A3071,DBMS_TYPE_SIZES[],2,FALSE)</f>
        <v>9</v>
      </c>
      <c r="D3071" s="113">
        <f>VLOOKUP(A3071,DBMS_TYPE_SIZES[],3,FALSE)</f>
        <v>4</v>
      </c>
      <c r="E3071" s="114">
        <f>VLOOKUP(A3071,DBMS_TYPE_SIZES[],4,FALSE)</f>
        <v>9</v>
      </c>
      <c r="F3071" t="s">
        <v>248</v>
      </c>
      <c r="G3071" t="s">
        <v>1071</v>
      </c>
      <c r="H3071" t="s">
        <v>20</v>
      </c>
      <c r="I3071">
        <v>10</v>
      </c>
      <c r="J3071">
        <v>4</v>
      </c>
    </row>
    <row r="3072" spans="1:10">
      <c r="A3072" s="112" t="str">
        <f>COL_SIZES[[#This Row],[datatype]]&amp;"_"&amp;COL_SIZES[[#This Row],[column_prec]]&amp;"_"&amp;COL_SIZES[[#This Row],[col_len]]</f>
        <v>int_10_4</v>
      </c>
      <c r="B30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2" s="113">
        <f>VLOOKUP(A3072,DBMS_TYPE_SIZES[],2,FALSE)</f>
        <v>9</v>
      </c>
      <c r="D3072" s="113">
        <f>VLOOKUP(A3072,DBMS_TYPE_SIZES[],3,FALSE)</f>
        <v>4</v>
      </c>
      <c r="E3072" s="114">
        <f>VLOOKUP(A3072,DBMS_TYPE_SIZES[],4,FALSE)</f>
        <v>9</v>
      </c>
      <c r="F3072" t="s">
        <v>248</v>
      </c>
      <c r="G3072" t="s">
        <v>1072</v>
      </c>
      <c r="H3072" t="s">
        <v>20</v>
      </c>
      <c r="I3072">
        <v>10</v>
      </c>
      <c r="J3072">
        <v>4</v>
      </c>
    </row>
    <row r="3073" spans="1:10">
      <c r="A3073" s="112" t="str">
        <f>COL_SIZES[[#This Row],[datatype]]&amp;"_"&amp;COL_SIZES[[#This Row],[column_prec]]&amp;"_"&amp;COL_SIZES[[#This Row],[col_len]]</f>
        <v>int_10_4</v>
      </c>
      <c r="B30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3" s="113">
        <f>VLOOKUP(A3073,DBMS_TYPE_SIZES[],2,FALSE)</f>
        <v>9</v>
      </c>
      <c r="D3073" s="113">
        <f>VLOOKUP(A3073,DBMS_TYPE_SIZES[],3,FALSE)</f>
        <v>4</v>
      </c>
      <c r="E3073" s="114">
        <f>VLOOKUP(A3073,DBMS_TYPE_SIZES[],4,FALSE)</f>
        <v>9</v>
      </c>
      <c r="F3073" t="s">
        <v>248</v>
      </c>
      <c r="G3073" t="s">
        <v>1073</v>
      </c>
      <c r="H3073" t="s">
        <v>20</v>
      </c>
      <c r="I3073">
        <v>10</v>
      </c>
      <c r="J3073">
        <v>4</v>
      </c>
    </row>
    <row r="3074" spans="1:10">
      <c r="A3074" s="112" t="str">
        <f>COL_SIZES[[#This Row],[datatype]]&amp;"_"&amp;COL_SIZES[[#This Row],[column_prec]]&amp;"_"&amp;COL_SIZES[[#This Row],[col_len]]</f>
        <v>int_10_4</v>
      </c>
      <c r="B30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4" s="113">
        <f>VLOOKUP(A3074,DBMS_TYPE_SIZES[],2,FALSE)</f>
        <v>9</v>
      </c>
      <c r="D3074" s="113">
        <f>VLOOKUP(A3074,DBMS_TYPE_SIZES[],3,FALSE)</f>
        <v>4</v>
      </c>
      <c r="E3074" s="114">
        <f>VLOOKUP(A3074,DBMS_TYPE_SIZES[],4,FALSE)</f>
        <v>9</v>
      </c>
      <c r="F3074" t="s">
        <v>248</v>
      </c>
      <c r="G3074" t="s">
        <v>1074</v>
      </c>
      <c r="H3074" t="s">
        <v>20</v>
      </c>
      <c r="I3074">
        <v>10</v>
      </c>
      <c r="J3074">
        <v>4</v>
      </c>
    </row>
    <row r="3075" spans="1:10">
      <c r="A3075" s="112" t="str">
        <f>COL_SIZES[[#This Row],[datatype]]&amp;"_"&amp;COL_SIZES[[#This Row],[column_prec]]&amp;"_"&amp;COL_SIZES[[#This Row],[col_len]]</f>
        <v>varchar_0_255</v>
      </c>
      <c r="B307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75" s="113">
        <f>VLOOKUP(A3075,DBMS_TYPE_SIZES[],2,FALSE)</f>
        <v>255</v>
      </c>
      <c r="D3075" s="113">
        <f>VLOOKUP(A3075,DBMS_TYPE_SIZES[],3,FALSE)</f>
        <v>255</v>
      </c>
      <c r="E3075" s="114">
        <f>VLOOKUP(A3075,DBMS_TYPE_SIZES[],4,FALSE)</f>
        <v>257</v>
      </c>
      <c r="F3075" t="s">
        <v>248</v>
      </c>
      <c r="G3075" t="s">
        <v>1075</v>
      </c>
      <c r="H3075" t="s">
        <v>92</v>
      </c>
      <c r="I3075">
        <v>0</v>
      </c>
      <c r="J3075">
        <v>255</v>
      </c>
    </row>
    <row r="3076" spans="1:10">
      <c r="A3076" s="112" t="str">
        <f>COL_SIZES[[#This Row],[datatype]]&amp;"_"&amp;COL_SIZES[[#This Row],[column_prec]]&amp;"_"&amp;COL_SIZES[[#This Row],[col_len]]</f>
        <v>int_10_4</v>
      </c>
      <c r="B30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6" s="113">
        <f>VLOOKUP(A3076,DBMS_TYPE_SIZES[],2,FALSE)</f>
        <v>9</v>
      </c>
      <c r="D3076" s="113">
        <f>VLOOKUP(A3076,DBMS_TYPE_SIZES[],3,FALSE)</f>
        <v>4</v>
      </c>
      <c r="E3076" s="114">
        <f>VLOOKUP(A3076,DBMS_TYPE_SIZES[],4,FALSE)</f>
        <v>9</v>
      </c>
      <c r="F3076" t="s">
        <v>248</v>
      </c>
      <c r="G3076" t="s">
        <v>1076</v>
      </c>
      <c r="H3076" t="s">
        <v>20</v>
      </c>
      <c r="I3076">
        <v>10</v>
      </c>
      <c r="J3076">
        <v>4</v>
      </c>
    </row>
    <row r="3077" spans="1:10">
      <c r="A3077" s="112" t="str">
        <f>COL_SIZES[[#This Row],[datatype]]&amp;"_"&amp;COL_SIZES[[#This Row],[column_prec]]&amp;"_"&amp;COL_SIZES[[#This Row],[col_len]]</f>
        <v>int_10_4</v>
      </c>
      <c r="B30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7" s="113">
        <f>VLOOKUP(A3077,DBMS_TYPE_SIZES[],2,FALSE)</f>
        <v>9</v>
      </c>
      <c r="D3077" s="113">
        <f>VLOOKUP(A3077,DBMS_TYPE_SIZES[],3,FALSE)</f>
        <v>4</v>
      </c>
      <c r="E3077" s="114">
        <f>VLOOKUP(A3077,DBMS_TYPE_SIZES[],4,FALSE)</f>
        <v>9</v>
      </c>
      <c r="F3077" t="s">
        <v>248</v>
      </c>
      <c r="G3077" t="s">
        <v>249</v>
      </c>
      <c r="H3077" t="s">
        <v>20</v>
      </c>
      <c r="I3077">
        <v>10</v>
      </c>
      <c r="J3077">
        <v>4</v>
      </c>
    </row>
    <row r="3078" spans="1:10">
      <c r="A3078" s="112" t="str">
        <f>COL_SIZES[[#This Row],[datatype]]&amp;"_"&amp;COL_SIZES[[#This Row],[column_prec]]&amp;"_"&amp;COL_SIZES[[#This Row],[col_len]]</f>
        <v>int_10_4</v>
      </c>
      <c r="B30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78" s="113">
        <f>VLOOKUP(A3078,DBMS_TYPE_SIZES[],2,FALSE)</f>
        <v>9</v>
      </c>
      <c r="D3078" s="113">
        <f>VLOOKUP(A3078,DBMS_TYPE_SIZES[],3,FALSE)</f>
        <v>4</v>
      </c>
      <c r="E3078" s="114">
        <f>VLOOKUP(A3078,DBMS_TYPE_SIZES[],4,FALSE)</f>
        <v>9</v>
      </c>
      <c r="F3078" t="s">
        <v>248</v>
      </c>
      <c r="G3078" t="s">
        <v>72</v>
      </c>
      <c r="H3078" t="s">
        <v>20</v>
      </c>
      <c r="I3078">
        <v>10</v>
      </c>
      <c r="J3078">
        <v>4</v>
      </c>
    </row>
    <row r="3079" spans="1:10">
      <c r="A3079" s="112" t="str">
        <f>COL_SIZES[[#This Row],[datatype]]&amp;"_"&amp;COL_SIZES[[#This Row],[column_prec]]&amp;"_"&amp;COL_SIZES[[#This Row],[col_len]]</f>
        <v>datetime_23_8</v>
      </c>
      <c r="B307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79" s="113">
        <f>VLOOKUP(A3079,DBMS_TYPE_SIZES[],2,FALSE)</f>
        <v>7</v>
      </c>
      <c r="D3079" s="113">
        <f>VLOOKUP(A3079,DBMS_TYPE_SIZES[],3,FALSE)</f>
        <v>8</v>
      </c>
      <c r="E3079" s="114">
        <f>VLOOKUP(A3079,DBMS_TYPE_SIZES[],4,FALSE)</f>
        <v>10</v>
      </c>
      <c r="F3079" t="s">
        <v>248</v>
      </c>
      <c r="G3079" t="s">
        <v>1077</v>
      </c>
      <c r="H3079" t="s">
        <v>22</v>
      </c>
      <c r="I3079">
        <v>23</v>
      </c>
      <c r="J3079">
        <v>8</v>
      </c>
    </row>
    <row r="3080" spans="1:10">
      <c r="A3080" s="112" t="str">
        <f>COL_SIZES[[#This Row],[datatype]]&amp;"_"&amp;COL_SIZES[[#This Row],[column_prec]]&amp;"_"&amp;COL_SIZES[[#This Row],[col_len]]</f>
        <v>int_10_4</v>
      </c>
      <c r="B30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0" s="113">
        <f>VLOOKUP(A3080,DBMS_TYPE_SIZES[],2,FALSE)</f>
        <v>9</v>
      </c>
      <c r="D3080" s="113">
        <f>VLOOKUP(A3080,DBMS_TYPE_SIZES[],3,FALSE)</f>
        <v>4</v>
      </c>
      <c r="E3080" s="114">
        <f>VLOOKUP(A3080,DBMS_TYPE_SIZES[],4,FALSE)</f>
        <v>9</v>
      </c>
      <c r="F3080" t="s">
        <v>248</v>
      </c>
      <c r="G3080" t="s">
        <v>1078</v>
      </c>
      <c r="H3080" t="s">
        <v>20</v>
      </c>
      <c r="I3080">
        <v>10</v>
      </c>
      <c r="J3080">
        <v>4</v>
      </c>
    </row>
    <row r="3081" spans="1:10">
      <c r="A3081" s="112" t="str">
        <f>COL_SIZES[[#This Row],[datatype]]&amp;"_"&amp;COL_SIZES[[#This Row],[column_prec]]&amp;"_"&amp;COL_SIZES[[#This Row],[col_len]]</f>
        <v>int_10_4</v>
      </c>
      <c r="B30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1" s="113">
        <f>VLOOKUP(A3081,DBMS_TYPE_SIZES[],2,FALSE)</f>
        <v>9</v>
      </c>
      <c r="D3081" s="113">
        <f>VLOOKUP(A3081,DBMS_TYPE_SIZES[],3,FALSE)</f>
        <v>4</v>
      </c>
      <c r="E3081" s="114">
        <f>VLOOKUP(A3081,DBMS_TYPE_SIZES[],4,FALSE)</f>
        <v>9</v>
      </c>
      <c r="F3081" t="s">
        <v>248</v>
      </c>
      <c r="G3081" t="s">
        <v>1079</v>
      </c>
      <c r="H3081" t="s">
        <v>20</v>
      </c>
      <c r="I3081">
        <v>10</v>
      </c>
      <c r="J3081">
        <v>4</v>
      </c>
    </row>
    <row r="3082" spans="1:10">
      <c r="A3082" s="112" t="str">
        <f>COL_SIZES[[#This Row],[datatype]]&amp;"_"&amp;COL_SIZES[[#This Row],[column_prec]]&amp;"_"&amp;COL_SIZES[[#This Row],[col_len]]</f>
        <v>int_10_4</v>
      </c>
      <c r="B30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2" s="113">
        <f>VLOOKUP(A3082,DBMS_TYPE_SIZES[],2,FALSE)</f>
        <v>9</v>
      </c>
      <c r="D3082" s="113">
        <f>VLOOKUP(A3082,DBMS_TYPE_SIZES[],3,FALSE)</f>
        <v>4</v>
      </c>
      <c r="E3082" s="114">
        <f>VLOOKUP(A3082,DBMS_TYPE_SIZES[],4,FALSE)</f>
        <v>9</v>
      </c>
      <c r="F3082" t="s">
        <v>248</v>
      </c>
      <c r="G3082" t="s">
        <v>164</v>
      </c>
      <c r="H3082" t="s">
        <v>20</v>
      </c>
      <c r="I3082">
        <v>10</v>
      </c>
      <c r="J3082">
        <v>4</v>
      </c>
    </row>
    <row r="3083" spans="1:10">
      <c r="A3083" s="112" t="str">
        <f>COL_SIZES[[#This Row],[datatype]]&amp;"_"&amp;COL_SIZES[[#This Row],[column_prec]]&amp;"_"&amp;COL_SIZES[[#This Row],[col_len]]</f>
        <v>datetime_23_8</v>
      </c>
      <c r="B30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83" s="113">
        <f>VLOOKUP(A3083,DBMS_TYPE_SIZES[],2,FALSE)</f>
        <v>7</v>
      </c>
      <c r="D3083" s="113">
        <f>VLOOKUP(A3083,DBMS_TYPE_SIZES[],3,FALSE)</f>
        <v>8</v>
      </c>
      <c r="E3083" s="114">
        <f>VLOOKUP(A3083,DBMS_TYPE_SIZES[],4,FALSE)</f>
        <v>10</v>
      </c>
      <c r="F3083" t="s">
        <v>1080</v>
      </c>
      <c r="G3083" t="s">
        <v>828</v>
      </c>
      <c r="H3083" t="s">
        <v>22</v>
      </c>
      <c r="I3083">
        <v>23</v>
      </c>
      <c r="J3083">
        <v>8</v>
      </c>
    </row>
    <row r="3084" spans="1:10">
      <c r="A3084" s="112" t="str">
        <f>COL_SIZES[[#This Row],[datatype]]&amp;"_"&amp;COL_SIZES[[#This Row],[column_prec]]&amp;"_"&amp;COL_SIZES[[#This Row],[col_len]]</f>
        <v>int_10_4</v>
      </c>
      <c r="B30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4" s="113">
        <f>VLOOKUP(A3084,DBMS_TYPE_SIZES[],2,FALSE)</f>
        <v>9</v>
      </c>
      <c r="D3084" s="113">
        <f>VLOOKUP(A3084,DBMS_TYPE_SIZES[],3,FALSE)</f>
        <v>4</v>
      </c>
      <c r="E3084" s="114">
        <f>VLOOKUP(A3084,DBMS_TYPE_SIZES[],4,FALSE)</f>
        <v>9</v>
      </c>
      <c r="F3084" t="s">
        <v>1080</v>
      </c>
      <c r="G3084" t="s">
        <v>829</v>
      </c>
      <c r="H3084" t="s">
        <v>20</v>
      </c>
      <c r="I3084">
        <v>10</v>
      </c>
      <c r="J3084">
        <v>4</v>
      </c>
    </row>
    <row r="3085" spans="1:10">
      <c r="A3085" s="112" t="str">
        <f>COL_SIZES[[#This Row],[datatype]]&amp;"_"&amp;COL_SIZES[[#This Row],[column_prec]]&amp;"_"&amp;COL_SIZES[[#This Row],[col_len]]</f>
        <v>int_10_4</v>
      </c>
      <c r="B30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5" s="113">
        <f>VLOOKUP(A3085,DBMS_TYPE_SIZES[],2,FALSE)</f>
        <v>9</v>
      </c>
      <c r="D3085" s="113">
        <f>VLOOKUP(A3085,DBMS_TYPE_SIZES[],3,FALSE)</f>
        <v>4</v>
      </c>
      <c r="E3085" s="114">
        <f>VLOOKUP(A3085,DBMS_TYPE_SIZES[],4,FALSE)</f>
        <v>9</v>
      </c>
      <c r="F3085" t="s">
        <v>1080</v>
      </c>
      <c r="G3085" t="s">
        <v>142</v>
      </c>
      <c r="H3085" t="s">
        <v>20</v>
      </c>
      <c r="I3085">
        <v>10</v>
      </c>
      <c r="J3085">
        <v>4</v>
      </c>
    </row>
    <row r="3086" spans="1:10">
      <c r="A3086" s="112" t="str">
        <f>COL_SIZES[[#This Row],[datatype]]&amp;"_"&amp;COL_SIZES[[#This Row],[column_prec]]&amp;"_"&amp;COL_SIZES[[#This Row],[col_len]]</f>
        <v>varchar_0_50</v>
      </c>
      <c r="B308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086" s="113">
        <f>VLOOKUP(A3086,DBMS_TYPE_SIZES[],2,FALSE)</f>
        <v>50</v>
      </c>
      <c r="D3086" s="113">
        <f>VLOOKUP(A3086,DBMS_TYPE_SIZES[],3,FALSE)</f>
        <v>50</v>
      </c>
      <c r="E3086" s="114">
        <f>VLOOKUP(A3086,DBMS_TYPE_SIZES[],4,FALSE)</f>
        <v>52</v>
      </c>
      <c r="F3086" t="s">
        <v>1080</v>
      </c>
      <c r="G3086" t="s">
        <v>1036</v>
      </c>
      <c r="H3086" t="s">
        <v>92</v>
      </c>
      <c r="I3086">
        <v>0</v>
      </c>
      <c r="J3086">
        <v>50</v>
      </c>
    </row>
    <row r="3087" spans="1:10">
      <c r="A3087" s="112" t="str">
        <f>COL_SIZES[[#This Row],[datatype]]&amp;"_"&amp;COL_SIZES[[#This Row],[column_prec]]&amp;"_"&amp;COL_SIZES[[#This Row],[col_len]]</f>
        <v>varchar_0_64</v>
      </c>
      <c r="B308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087" s="113">
        <f>VLOOKUP(A3087,DBMS_TYPE_SIZES[],2,FALSE)</f>
        <v>64</v>
      </c>
      <c r="D3087" s="113">
        <f>VLOOKUP(A3087,DBMS_TYPE_SIZES[],3,FALSE)</f>
        <v>64</v>
      </c>
      <c r="E3087" s="114">
        <f>VLOOKUP(A3087,DBMS_TYPE_SIZES[],4,FALSE)</f>
        <v>66</v>
      </c>
      <c r="F3087" t="s">
        <v>1080</v>
      </c>
      <c r="G3087" t="s">
        <v>247</v>
      </c>
      <c r="H3087" t="s">
        <v>92</v>
      </c>
      <c r="I3087">
        <v>0</v>
      </c>
      <c r="J3087">
        <v>64</v>
      </c>
    </row>
    <row r="3088" spans="1:10">
      <c r="A3088" s="112" t="str">
        <f>COL_SIZES[[#This Row],[datatype]]&amp;"_"&amp;COL_SIZES[[#This Row],[column_prec]]&amp;"_"&amp;COL_SIZES[[#This Row],[col_len]]</f>
        <v>int_10_4</v>
      </c>
      <c r="B30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8" s="113">
        <f>VLOOKUP(A3088,DBMS_TYPE_SIZES[],2,FALSE)</f>
        <v>9</v>
      </c>
      <c r="D3088" s="113">
        <f>VLOOKUP(A3088,DBMS_TYPE_SIZES[],3,FALSE)</f>
        <v>4</v>
      </c>
      <c r="E3088" s="114">
        <f>VLOOKUP(A3088,DBMS_TYPE_SIZES[],4,FALSE)</f>
        <v>9</v>
      </c>
      <c r="F3088" t="s">
        <v>1080</v>
      </c>
      <c r="G3088" t="s">
        <v>1040</v>
      </c>
      <c r="H3088" t="s">
        <v>20</v>
      </c>
      <c r="I3088">
        <v>10</v>
      </c>
      <c r="J3088">
        <v>4</v>
      </c>
    </row>
    <row r="3089" spans="1:10">
      <c r="A3089" s="112" t="str">
        <f>COL_SIZES[[#This Row],[datatype]]&amp;"_"&amp;COL_SIZES[[#This Row],[column_prec]]&amp;"_"&amp;COL_SIZES[[#This Row],[col_len]]</f>
        <v>int_10_4</v>
      </c>
      <c r="B30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89" s="113">
        <f>VLOOKUP(A3089,DBMS_TYPE_SIZES[],2,FALSE)</f>
        <v>9</v>
      </c>
      <c r="D3089" s="113">
        <f>VLOOKUP(A3089,DBMS_TYPE_SIZES[],3,FALSE)</f>
        <v>4</v>
      </c>
      <c r="E3089" s="114">
        <f>VLOOKUP(A3089,DBMS_TYPE_SIZES[],4,FALSE)</f>
        <v>9</v>
      </c>
      <c r="F3089" t="s">
        <v>1080</v>
      </c>
      <c r="G3089" t="s">
        <v>156</v>
      </c>
      <c r="H3089" t="s">
        <v>20</v>
      </c>
      <c r="I3089">
        <v>10</v>
      </c>
      <c r="J3089">
        <v>4</v>
      </c>
    </row>
    <row r="3090" spans="1:10">
      <c r="A3090" s="112" t="str">
        <f>COL_SIZES[[#This Row],[datatype]]&amp;"_"&amp;COL_SIZES[[#This Row],[column_prec]]&amp;"_"&amp;COL_SIZES[[#This Row],[col_len]]</f>
        <v>int_10_4</v>
      </c>
      <c r="B30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0" s="113">
        <f>VLOOKUP(A3090,DBMS_TYPE_SIZES[],2,FALSE)</f>
        <v>9</v>
      </c>
      <c r="D3090" s="113">
        <f>VLOOKUP(A3090,DBMS_TYPE_SIZES[],3,FALSE)</f>
        <v>4</v>
      </c>
      <c r="E3090" s="114">
        <f>VLOOKUP(A3090,DBMS_TYPE_SIZES[],4,FALSE)</f>
        <v>9</v>
      </c>
      <c r="F3090" t="s">
        <v>1080</v>
      </c>
      <c r="G3090" t="s">
        <v>89</v>
      </c>
      <c r="H3090" t="s">
        <v>20</v>
      </c>
      <c r="I3090">
        <v>10</v>
      </c>
      <c r="J3090">
        <v>4</v>
      </c>
    </row>
    <row r="3091" spans="1:10">
      <c r="A3091" s="112" t="str">
        <f>COL_SIZES[[#This Row],[datatype]]&amp;"_"&amp;COL_SIZES[[#This Row],[column_prec]]&amp;"_"&amp;COL_SIZES[[#This Row],[col_len]]</f>
        <v>int_10_4</v>
      </c>
      <c r="B30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1" s="113">
        <f>VLOOKUP(A3091,DBMS_TYPE_SIZES[],2,FALSE)</f>
        <v>9</v>
      </c>
      <c r="D3091" s="113">
        <f>VLOOKUP(A3091,DBMS_TYPE_SIZES[],3,FALSE)</f>
        <v>4</v>
      </c>
      <c r="E3091" s="114">
        <f>VLOOKUP(A3091,DBMS_TYPE_SIZES[],4,FALSE)</f>
        <v>9</v>
      </c>
      <c r="F3091" t="s">
        <v>1080</v>
      </c>
      <c r="G3091" t="s">
        <v>227</v>
      </c>
      <c r="H3091" t="s">
        <v>20</v>
      </c>
      <c r="I3091">
        <v>10</v>
      </c>
      <c r="J3091">
        <v>4</v>
      </c>
    </row>
    <row r="3092" spans="1:10">
      <c r="A3092" s="112" t="str">
        <f>COL_SIZES[[#This Row],[datatype]]&amp;"_"&amp;COL_SIZES[[#This Row],[column_prec]]&amp;"_"&amp;COL_SIZES[[#This Row],[col_len]]</f>
        <v>int_10_4</v>
      </c>
      <c r="B30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2" s="113">
        <f>VLOOKUP(A3092,DBMS_TYPE_SIZES[],2,FALSE)</f>
        <v>9</v>
      </c>
      <c r="D3092" s="113">
        <f>VLOOKUP(A3092,DBMS_TYPE_SIZES[],3,FALSE)</f>
        <v>4</v>
      </c>
      <c r="E3092" s="114">
        <f>VLOOKUP(A3092,DBMS_TYPE_SIZES[],4,FALSE)</f>
        <v>9</v>
      </c>
      <c r="F3092" t="s">
        <v>1080</v>
      </c>
      <c r="G3092" t="s">
        <v>803</v>
      </c>
      <c r="H3092" t="s">
        <v>20</v>
      </c>
      <c r="I3092">
        <v>10</v>
      </c>
      <c r="J3092">
        <v>4</v>
      </c>
    </row>
    <row r="3093" spans="1:10">
      <c r="A3093" s="112" t="str">
        <f>COL_SIZES[[#This Row],[datatype]]&amp;"_"&amp;COL_SIZES[[#This Row],[column_prec]]&amp;"_"&amp;COL_SIZES[[#This Row],[col_len]]</f>
        <v>int_10_4</v>
      </c>
      <c r="B30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3" s="113">
        <f>VLOOKUP(A3093,DBMS_TYPE_SIZES[],2,FALSE)</f>
        <v>9</v>
      </c>
      <c r="D3093" s="113">
        <f>VLOOKUP(A3093,DBMS_TYPE_SIZES[],3,FALSE)</f>
        <v>4</v>
      </c>
      <c r="E3093" s="114">
        <f>VLOOKUP(A3093,DBMS_TYPE_SIZES[],4,FALSE)</f>
        <v>9</v>
      </c>
      <c r="F3093" t="s">
        <v>1080</v>
      </c>
      <c r="G3093" t="s">
        <v>804</v>
      </c>
      <c r="H3093" t="s">
        <v>20</v>
      </c>
      <c r="I3093">
        <v>10</v>
      </c>
      <c r="J3093">
        <v>4</v>
      </c>
    </row>
    <row r="3094" spans="1:10">
      <c r="A3094" s="112" t="str">
        <f>COL_SIZES[[#This Row],[datatype]]&amp;"_"&amp;COL_SIZES[[#This Row],[column_prec]]&amp;"_"&amp;COL_SIZES[[#This Row],[col_len]]</f>
        <v>int_10_4</v>
      </c>
      <c r="B30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4" s="113">
        <f>VLOOKUP(A3094,DBMS_TYPE_SIZES[],2,FALSE)</f>
        <v>9</v>
      </c>
      <c r="D3094" s="113">
        <f>VLOOKUP(A3094,DBMS_TYPE_SIZES[],3,FALSE)</f>
        <v>4</v>
      </c>
      <c r="E3094" s="114">
        <f>VLOOKUP(A3094,DBMS_TYPE_SIZES[],4,FALSE)</f>
        <v>9</v>
      </c>
      <c r="F3094" t="s">
        <v>1080</v>
      </c>
      <c r="G3094" t="s">
        <v>152</v>
      </c>
      <c r="H3094" t="s">
        <v>20</v>
      </c>
      <c r="I3094">
        <v>10</v>
      </c>
      <c r="J3094">
        <v>4</v>
      </c>
    </row>
    <row r="3095" spans="1:10">
      <c r="A3095" s="112" t="str">
        <f>COL_SIZES[[#This Row],[datatype]]&amp;"_"&amp;COL_SIZES[[#This Row],[column_prec]]&amp;"_"&amp;COL_SIZES[[#This Row],[col_len]]</f>
        <v>varchar_0_255</v>
      </c>
      <c r="B309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95" s="113">
        <f>VLOOKUP(A3095,DBMS_TYPE_SIZES[],2,FALSE)</f>
        <v>255</v>
      </c>
      <c r="D3095" s="113">
        <f>VLOOKUP(A3095,DBMS_TYPE_SIZES[],3,FALSE)</f>
        <v>255</v>
      </c>
      <c r="E3095" s="114">
        <f>VLOOKUP(A3095,DBMS_TYPE_SIZES[],4,FALSE)</f>
        <v>257</v>
      </c>
      <c r="F3095" t="s">
        <v>1080</v>
      </c>
      <c r="G3095" t="s">
        <v>805</v>
      </c>
      <c r="H3095" t="s">
        <v>92</v>
      </c>
      <c r="I3095">
        <v>0</v>
      </c>
      <c r="J3095">
        <v>255</v>
      </c>
    </row>
    <row r="3096" spans="1:10">
      <c r="A3096" s="112" t="str">
        <f>COL_SIZES[[#This Row],[datatype]]&amp;"_"&amp;COL_SIZES[[#This Row],[column_prec]]&amp;"_"&amp;COL_SIZES[[#This Row],[col_len]]</f>
        <v>varchar_0_255</v>
      </c>
      <c r="B309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096" s="113">
        <f>VLOOKUP(A3096,DBMS_TYPE_SIZES[],2,FALSE)</f>
        <v>255</v>
      </c>
      <c r="D3096" s="113">
        <f>VLOOKUP(A3096,DBMS_TYPE_SIZES[],3,FALSE)</f>
        <v>255</v>
      </c>
      <c r="E3096" s="114">
        <f>VLOOKUP(A3096,DBMS_TYPE_SIZES[],4,FALSE)</f>
        <v>257</v>
      </c>
      <c r="F3096" t="s">
        <v>1080</v>
      </c>
      <c r="G3096" t="s">
        <v>806</v>
      </c>
      <c r="H3096" t="s">
        <v>92</v>
      </c>
      <c r="I3096">
        <v>0</v>
      </c>
      <c r="J3096">
        <v>255</v>
      </c>
    </row>
    <row r="3097" spans="1:10">
      <c r="A3097" s="112" t="str">
        <f>COL_SIZES[[#This Row],[datatype]]&amp;"_"&amp;COL_SIZES[[#This Row],[column_prec]]&amp;"_"&amp;COL_SIZES[[#This Row],[col_len]]</f>
        <v>int_10_4</v>
      </c>
      <c r="B30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7" s="113">
        <f>VLOOKUP(A3097,DBMS_TYPE_SIZES[],2,FALSE)</f>
        <v>9</v>
      </c>
      <c r="D3097" s="113">
        <f>VLOOKUP(A3097,DBMS_TYPE_SIZES[],3,FALSE)</f>
        <v>4</v>
      </c>
      <c r="E3097" s="114">
        <f>VLOOKUP(A3097,DBMS_TYPE_SIZES[],4,FALSE)</f>
        <v>9</v>
      </c>
      <c r="F3097" t="s">
        <v>1080</v>
      </c>
      <c r="G3097" t="s">
        <v>807</v>
      </c>
      <c r="H3097" t="s">
        <v>20</v>
      </c>
      <c r="I3097">
        <v>10</v>
      </c>
      <c r="J3097">
        <v>4</v>
      </c>
    </row>
    <row r="3098" spans="1:10">
      <c r="A3098" s="112" t="str">
        <f>COL_SIZES[[#This Row],[datatype]]&amp;"_"&amp;COL_SIZES[[#This Row],[column_prec]]&amp;"_"&amp;COL_SIZES[[#This Row],[col_len]]</f>
        <v>bigint_19_8</v>
      </c>
      <c r="B309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098" s="113">
        <f>VLOOKUP(A3098,DBMS_TYPE_SIZES[],2,FALSE)</f>
        <v>9</v>
      </c>
      <c r="D3098" s="113">
        <f>VLOOKUP(A3098,DBMS_TYPE_SIZES[],3,FALSE)</f>
        <v>8</v>
      </c>
      <c r="E3098" s="114">
        <f>VLOOKUP(A3098,DBMS_TYPE_SIZES[],4,FALSE)</f>
        <v>9</v>
      </c>
      <c r="F3098" t="s">
        <v>1080</v>
      </c>
      <c r="G3098" t="s">
        <v>122</v>
      </c>
      <c r="H3098" t="s">
        <v>19</v>
      </c>
      <c r="I3098">
        <v>19</v>
      </c>
      <c r="J3098">
        <v>8</v>
      </c>
    </row>
    <row r="3099" spans="1:10">
      <c r="A3099" s="112" t="str">
        <f>COL_SIZES[[#This Row],[datatype]]&amp;"_"&amp;COL_SIZES[[#This Row],[column_prec]]&amp;"_"&amp;COL_SIZES[[#This Row],[col_len]]</f>
        <v>int_10_4</v>
      </c>
      <c r="B30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099" s="113">
        <f>VLOOKUP(A3099,DBMS_TYPE_SIZES[],2,FALSE)</f>
        <v>9</v>
      </c>
      <c r="D3099" s="113">
        <f>VLOOKUP(A3099,DBMS_TYPE_SIZES[],3,FALSE)</f>
        <v>4</v>
      </c>
      <c r="E3099" s="114">
        <f>VLOOKUP(A3099,DBMS_TYPE_SIZES[],4,FALSE)</f>
        <v>9</v>
      </c>
      <c r="F3099" t="s">
        <v>1080</v>
      </c>
      <c r="G3099" t="s">
        <v>123</v>
      </c>
      <c r="H3099" t="s">
        <v>20</v>
      </c>
      <c r="I3099">
        <v>10</v>
      </c>
      <c r="J3099">
        <v>4</v>
      </c>
    </row>
    <row r="3100" spans="1:10">
      <c r="A3100" s="112" t="str">
        <f>COL_SIZES[[#This Row],[datatype]]&amp;"_"&amp;COL_SIZES[[#This Row],[column_prec]]&amp;"_"&amp;COL_SIZES[[#This Row],[col_len]]</f>
        <v>int_10_4</v>
      </c>
      <c r="B31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00" s="113">
        <f>VLOOKUP(A3100,DBMS_TYPE_SIZES[],2,FALSE)</f>
        <v>9</v>
      </c>
      <c r="D3100" s="113">
        <f>VLOOKUP(A3100,DBMS_TYPE_SIZES[],3,FALSE)</f>
        <v>4</v>
      </c>
      <c r="E3100" s="114">
        <f>VLOOKUP(A3100,DBMS_TYPE_SIZES[],4,FALSE)</f>
        <v>9</v>
      </c>
      <c r="F3100" t="s">
        <v>1080</v>
      </c>
      <c r="G3100" t="s">
        <v>808</v>
      </c>
      <c r="H3100" t="s">
        <v>20</v>
      </c>
      <c r="I3100">
        <v>10</v>
      </c>
      <c r="J3100">
        <v>4</v>
      </c>
    </row>
    <row r="3101" spans="1:10">
      <c r="A3101" s="112" t="str">
        <f>COL_SIZES[[#This Row],[datatype]]&amp;"_"&amp;COL_SIZES[[#This Row],[column_prec]]&amp;"_"&amp;COL_SIZES[[#This Row],[col_len]]</f>
        <v>datetime_23_8</v>
      </c>
      <c r="B310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01" s="113">
        <f>VLOOKUP(A3101,DBMS_TYPE_SIZES[],2,FALSE)</f>
        <v>7</v>
      </c>
      <c r="D3101" s="113">
        <f>VLOOKUP(A3101,DBMS_TYPE_SIZES[],3,FALSE)</f>
        <v>8</v>
      </c>
      <c r="E3101" s="114">
        <f>VLOOKUP(A3101,DBMS_TYPE_SIZES[],4,FALSE)</f>
        <v>10</v>
      </c>
      <c r="F3101" t="s">
        <v>1080</v>
      </c>
      <c r="G3101" t="s">
        <v>809</v>
      </c>
      <c r="H3101" t="s">
        <v>22</v>
      </c>
      <c r="I3101">
        <v>23</v>
      </c>
      <c r="J3101">
        <v>8</v>
      </c>
    </row>
    <row r="3102" spans="1:10">
      <c r="A3102" s="112" t="str">
        <f>COL_SIZES[[#This Row],[datatype]]&amp;"_"&amp;COL_SIZES[[#This Row],[column_prec]]&amp;"_"&amp;COL_SIZES[[#This Row],[col_len]]</f>
        <v>bigint_19_8</v>
      </c>
      <c r="B310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02" s="113">
        <f>VLOOKUP(A3102,DBMS_TYPE_SIZES[],2,FALSE)</f>
        <v>9</v>
      </c>
      <c r="D3102" s="113">
        <f>VLOOKUP(A3102,DBMS_TYPE_SIZES[],3,FALSE)</f>
        <v>8</v>
      </c>
      <c r="E3102" s="114">
        <f>VLOOKUP(A3102,DBMS_TYPE_SIZES[],4,FALSE)</f>
        <v>9</v>
      </c>
      <c r="F3102" t="s">
        <v>1080</v>
      </c>
      <c r="G3102" t="s">
        <v>124</v>
      </c>
      <c r="H3102" t="s">
        <v>19</v>
      </c>
      <c r="I3102">
        <v>19</v>
      </c>
      <c r="J3102">
        <v>8</v>
      </c>
    </row>
    <row r="3103" spans="1:10">
      <c r="A3103" s="112" t="str">
        <f>COL_SIZES[[#This Row],[datatype]]&amp;"_"&amp;COL_SIZES[[#This Row],[column_prec]]&amp;"_"&amp;COL_SIZES[[#This Row],[col_len]]</f>
        <v>numeric_16_9</v>
      </c>
      <c r="B310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103" s="113">
        <f>VLOOKUP(A3103,DBMS_TYPE_SIZES[],2,FALSE)</f>
        <v>9</v>
      </c>
      <c r="D3103" s="113">
        <f>VLOOKUP(A3103,DBMS_TYPE_SIZES[],3,FALSE)</f>
        <v>9</v>
      </c>
      <c r="E3103" s="114">
        <f>VLOOKUP(A3103,DBMS_TYPE_SIZES[],4,FALSE)</f>
        <v>9</v>
      </c>
      <c r="F3103" t="s">
        <v>1080</v>
      </c>
      <c r="G3103" t="s">
        <v>102</v>
      </c>
      <c r="H3103" t="s">
        <v>67</v>
      </c>
      <c r="I3103">
        <v>16</v>
      </c>
      <c r="J3103">
        <v>9</v>
      </c>
    </row>
    <row r="3104" spans="1:10">
      <c r="A3104" s="112" t="str">
        <f>COL_SIZES[[#This Row],[datatype]]&amp;"_"&amp;COL_SIZES[[#This Row],[column_prec]]&amp;"_"&amp;COL_SIZES[[#This Row],[col_len]]</f>
        <v>varchar_0_255</v>
      </c>
      <c r="B310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04" s="113">
        <f>VLOOKUP(A3104,DBMS_TYPE_SIZES[],2,FALSE)</f>
        <v>255</v>
      </c>
      <c r="D3104" s="113">
        <f>VLOOKUP(A3104,DBMS_TYPE_SIZES[],3,FALSE)</f>
        <v>255</v>
      </c>
      <c r="E3104" s="114">
        <f>VLOOKUP(A3104,DBMS_TYPE_SIZES[],4,FALSE)</f>
        <v>257</v>
      </c>
      <c r="F3104" t="s">
        <v>1080</v>
      </c>
      <c r="G3104" t="s">
        <v>1041</v>
      </c>
      <c r="H3104" t="s">
        <v>92</v>
      </c>
      <c r="I3104">
        <v>0</v>
      </c>
      <c r="J3104">
        <v>255</v>
      </c>
    </row>
    <row r="3105" spans="1:10">
      <c r="A3105" s="112" t="str">
        <f>COL_SIZES[[#This Row],[datatype]]&amp;"_"&amp;COL_SIZES[[#This Row],[column_prec]]&amp;"_"&amp;COL_SIZES[[#This Row],[col_len]]</f>
        <v>varchar_0_255</v>
      </c>
      <c r="B31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05" s="113">
        <f>VLOOKUP(A3105,DBMS_TYPE_SIZES[],2,FALSE)</f>
        <v>255</v>
      </c>
      <c r="D3105" s="113">
        <f>VLOOKUP(A3105,DBMS_TYPE_SIZES[],3,FALSE)</f>
        <v>255</v>
      </c>
      <c r="E3105" s="114">
        <f>VLOOKUP(A3105,DBMS_TYPE_SIZES[],4,FALSE)</f>
        <v>257</v>
      </c>
      <c r="F3105" t="s">
        <v>1080</v>
      </c>
      <c r="G3105" t="s">
        <v>1042</v>
      </c>
      <c r="H3105" t="s">
        <v>92</v>
      </c>
      <c r="I3105">
        <v>0</v>
      </c>
      <c r="J3105">
        <v>255</v>
      </c>
    </row>
    <row r="3106" spans="1:10">
      <c r="A3106" s="112" t="str">
        <f>COL_SIZES[[#This Row],[datatype]]&amp;"_"&amp;COL_SIZES[[#This Row],[column_prec]]&amp;"_"&amp;COL_SIZES[[#This Row],[col_len]]</f>
        <v>datetime_23_8</v>
      </c>
      <c r="B3106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06" s="113">
        <f>VLOOKUP(A3106,DBMS_TYPE_SIZES[],2,FALSE)</f>
        <v>7</v>
      </c>
      <c r="D3106" s="113">
        <f>VLOOKUP(A3106,DBMS_TYPE_SIZES[],3,FALSE)</f>
        <v>8</v>
      </c>
      <c r="E3106" s="114">
        <f>VLOOKUP(A3106,DBMS_TYPE_SIZES[],4,FALSE)</f>
        <v>10</v>
      </c>
      <c r="F3106" t="s">
        <v>1080</v>
      </c>
      <c r="G3106" t="s">
        <v>1043</v>
      </c>
      <c r="H3106" t="s">
        <v>22</v>
      </c>
      <c r="I3106">
        <v>23</v>
      </c>
      <c r="J3106">
        <v>8</v>
      </c>
    </row>
    <row r="3107" spans="1:10">
      <c r="A3107" s="112" t="str">
        <f>COL_SIZES[[#This Row],[datatype]]&amp;"_"&amp;COL_SIZES[[#This Row],[column_prec]]&amp;"_"&amp;COL_SIZES[[#This Row],[col_len]]</f>
        <v>int_10_4</v>
      </c>
      <c r="B31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07" s="113">
        <f>VLOOKUP(A3107,DBMS_TYPE_SIZES[],2,FALSE)</f>
        <v>9</v>
      </c>
      <c r="D3107" s="113">
        <f>VLOOKUP(A3107,DBMS_TYPE_SIZES[],3,FALSE)</f>
        <v>4</v>
      </c>
      <c r="E3107" s="114">
        <f>VLOOKUP(A3107,DBMS_TYPE_SIZES[],4,FALSE)</f>
        <v>9</v>
      </c>
      <c r="F3107" t="s">
        <v>1080</v>
      </c>
      <c r="G3107" t="s">
        <v>1044</v>
      </c>
      <c r="H3107" t="s">
        <v>20</v>
      </c>
      <c r="I3107">
        <v>10</v>
      </c>
      <c r="J3107">
        <v>4</v>
      </c>
    </row>
    <row r="3108" spans="1:10">
      <c r="A3108" s="112" t="str">
        <f>COL_SIZES[[#This Row],[datatype]]&amp;"_"&amp;COL_SIZES[[#This Row],[column_prec]]&amp;"_"&amp;COL_SIZES[[#This Row],[col_len]]</f>
        <v>int_10_4</v>
      </c>
      <c r="B31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08" s="113">
        <f>VLOOKUP(A3108,DBMS_TYPE_SIZES[],2,FALSE)</f>
        <v>9</v>
      </c>
      <c r="D3108" s="113">
        <f>VLOOKUP(A3108,DBMS_TYPE_SIZES[],3,FALSE)</f>
        <v>4</v>
      </c>
      <c r="E3108" s="114">
        <f>VLOOKUP(A3108,DBMS_TYPE_SIZES[],4,FALSE)</f>
        <v>9</v>
      </c>
      <c r="F3108" t="s">
        <v>1080</v>
      </c>
      <c r="G3108" t="s">
        <v>1045</v>
      </c>
      <c r="H3108" t="s">
        <v>20</v>
      </c>
      <c r="I3108">
        <v>10</v>
      </c>
      <c r="J3108">
        <v>4</v>
      </c>
    </row>
    <row r="3109" spans="1:10">
      <c r="A3109" s="112" t="str">
        <f>COL_SIZES[[#This Row],[datatype]]&amp;"_"&amp;COL_SIZES[[#This Row],[column_prec]]&amp;"_"&amp;COL_SIZES[[#This Row],[col_len]]</f>
        <v>int_10_4</v>
      </c>
      <c r="B31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09" s="113">
        <f>VLOOKUP(A3109,DBMS_TYPE_SIZES[],2,FALSE)</f>
        <v>9</v>
      </c>
      <c r="D3109" s="113">
        <f>VLOOKUP(A3109,DBMS_TYPE_SIZES[],3,FALSE)</f>
        <v>4</v>
      </c>
      <c r="E3109" s="114">
        <f>VLOOKUP(A3109,DBMS_TYPE_SIZES[],4,FALSE)</f>
        <v>9</v>
      </c>
      <c r="F3109" t="s">
        <v>1080</v>
      </c>
      <c r="G3109" t="s">
        <v>249</v>
      </c>
      <c r="H3109" t="s">
        <v>20</v>
      </c>
      <c r="I3109">
        <v>10</v>
      </c>
      <c r="J3109">
        <v>4</v>
      </c>
    </row>
    <row r="3110" spans="1:10">
      <c r="A3110" s="112" t="str">
        <f>COL_SIZES[[#This Row],[datatype]]&amp;"_"&amp;COL_SIZES[[#This Row],[column_prec]]&amp;"_"&amp;COL_SIZES[[#This Row],[col_len]]</f>
        <v>int_10_4</v>
      </c>
      <c r="B31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0" s="113">
        <f>VLOOKUP(A3110,DBMS_TYPE_SIZES[],2,FALSE)</f>
        <v>9</v>
      </c>
      <c r="D3110" s="113">
        <f>VLOOKUP(A3110,DBMS_TYPE_SIZES[],3,FALSE)</f>
        <v>4</v>
      </c>
      <c r="E3110" s="114">
        <f>VLOOKUP(A3110,DBMS_TYPE_SIZES[],4,FALSE)</f>
        <v>9</v>
      </c>
      <c r="F3110" t="s">
        <v>1080</v>
      </c>
      <c r="G3110" t="s">
        <v>840</v>
      </c>
      <c r="H3110" t="s">
        <v>20</v>
      </c>
      <c r="I3110">
        <v>10</v>
      </c>
      <c r="J3110">
        <v>4</v>
      </c>
    </row>
    <row r="3111" spans="1:10">
      <c r="A3111" s="112" t="str">
        <f>COL_SIZES[[#This Row],[datatype]]&amp;"_"&amp;COL_SIZES[[#This Row],[column_prec]]&amp;"_"&amp;COL_SIZES[[#This Row],[col_len]]</f>
        <v>int_10_4</v>
      </c>
      <c r="B31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1" s="113">
        <f>VLOOKUP(A3111,DBMS_TYPE_SIZES[],2,FALSE)</f>
        <v>9</v>
      </c>
      <c r="D3111" s="113">
        <f>VLOOKUP(A3111,DBMS_TYPE_SIZES[],3,FALSE)</f>
        <v>4</v>
      </c>
      <c r="E3111" s="114">
        <f>VLOOKUP(A3111,DBMS_TYPE_SIZES[],4,FALSE)</f>
        <v>9</v>
      </c>
      <c r="F3111" t="s">
        <v>1080</v>
      </c>
      <c r="G3111" t="s">
        <v>72</v>
      </c>
      <c r="H3111" t="s">
        <v>20</v>
      </c>
      <c r="I3111">
        <v>10</v>
      </c>
      <c r="J3111">
        <v>4</v>
      </c>
    </row>
    <row r="3112" spans="1:10">
      <c r="A3112" s="112" t="str">
        <f>COL_SIZES[[#This Row],[datatype]]&amp;"_"&amp;COL_SIZES[[#This Row],[column_prec]]&amp;"_"&amp;COL_SIZES[[#This Row],[col_len]]</f>
        <v>int_10_4</v>
      </c>
      <c r="B31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2" s="113">
        <f>VLOOKUP(A3112,DBMS_TYPE_SIZES[],2,FALSE)</f>
        <v>9</v>
      </c>
      <c r="D3112" s="113">
        <f>VLOOKUP(A3112,DBMS_TYPE_SIZES[],3,FALSE)</f>
        <v>4</v>
      </c>
      <c r="E3112" s="114">
        <f>VLOOKUP(A3112,DBMS_TYPE_SIZES[],4,FALSE)</f>
        <v>9</v>
      </c>
      <c r="F3112" t="s">
        <v>1080</v>
      </c>
      <c r="G3112" t="s">
        <v>164</v>
      </c>
      <c r="H3112" t="s">
        <v>20</v>
      </c>
      <c r="I3112">
        <v>10</v>
      </c>
      <c r="J3112">
        <v>4</v>
      </c>
    </row>
    <row r="3113" spans="1:10">
      <c r="A3113" s="112" t="str">
        <f>COL_SIZES[[#This Row],[datatype]]&amp;"_"&amp;COL_SIZES[[#This Row],[column_prec]]&amp;"_"&amp;COL_SIZES[[#This Row],[col_len]]</f>
        <v>datetime_23_8</v>
      </c>
      <c r="B311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13" s="113">
        <f>VLOOKUP(A3113,DBMS_TYPE_SIZES[],2,FALSE)</f>
        <v>7</v>
      </c>
      <c r="D3113" s="113">
        <f>VLOOKUP(A3113,DBMS_TYPE_SIZES[],3,FALSE)</f>
        <v>8</v>
      </c>
      <c r="E3113" s="114">
        <f>VLOOKUP(A3113,DBMS_TYPE_SIZES[],4,FALSE)</f>
        <v>10</v>
      </c>
      <c r="F3113" t="s">
        <v>1081</v>
      </c>
      <c r="G3113" t="s">
        <v>828</v>
      </c>
      <c r="H3113" t="s">
        <v>22</v>
      </c>
      <c r="I3113">
        <v>23</v>
      </c>
      <c r="J3113">
        <v>8</v>
      </c>
    </row>
    <row r="3114" spans="1:10">
      <c r="A3114" s="112" t="str">
        <f>COL_SIZES[[#This Row],[datatype]]&amp;"_"&amp;COL_SIZES[[#This Row],[column_prec]]&amp;"_"&amp;COL_SIZES[[#This Row],[col_len]]</f>
        <v>int_10_4</v>
      </c>
      <c r="B31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4" s="113">
        <f>VLOOKUP(A3114,DBMS_TYPE_SIZES[],2,FALSE)</f>
        <v>9</v>
      </c>
      <c r="D3114" s="113">
        <f>VLOOKUP(A3114,DBMS_TYPE_SIZES[],3,FALSE)</f>
        <v>4</v>
      </c>
      <c r="E3114" s="114">
        <f>VLOOKUP(A3114,DBMS_TYPE_SIZES[],4,FALSE)</f>
        <v>9</v>
      </c>
      <c r="F3114" t="s">
        <v>1081</v>
      </c>
      <c r="G3114" t="s">
        <v>829</v>
      </c>
      <c r="H3114" t="s">
        <v>20</v>
      </c>
      <c r="I3114">
        <v>10</v>
      </c>
      <c r="J3114">
        <v>4</v>
      </c>
    </row>
    <row r="3115" spans="1:10">
      <c r="A3115" s="112" t="str">
        <f>COL_SIZES[[#This Row],[datatype]]&amp;"_"&amp;COL_SIZES[[#This Row],[column_prec]]&amp;"_"&amp;COL_SIZES[[#This Row],[col_len]]</f>
        <v>int_10_4</v>
      </c>
      <c r="B31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5" s="113">
        <f>VLOOKUP(A3115,DBMS_TYPE_SIZES[],2,FALSE)</f>
        <v>9</v>
      </c>
      <c r="D3115" s="113">
        <f>VLOOKUP(A3115,DBMS_TYPE_SIZES[],3,FALSE)</f>
        <v>4</v>
      </c>
      <c r="E3115" s="114">
        <f>VLOOKUP(A3115,DBMS_TYPE_SIZES[],4,FALSE)</f>
        <v>9</v>
      </c>
      <c r="F3115" t="s">
        <v>1081</v>
      </c>
      <c r="G3115" t="s">
        <v>142</v>
      </c>
      <c r="H3115" t="s">
        <v>20</v>
      </c>
      <c r="I3115">
        <v>10</v>
      </c>
      <c r="J3115">
        <v>4</v>
      </c>
    </row>
    <row r="3116" spans="1:10">
      <c r="A3116" s="112" t="str">
        <f>COL_SIZES[[#This Row],[datatype]]&amp;"_"&amp;COL_SIZES[[#This Row],[column_prec]]&amp;"_"&amp;COL_SIZES[[#This Row],[col_len]]</f>
        <v>varchar_0_64</v>
      </c>
      <c r="B3116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116" s="113">
        <f>VLOOKUP(A3116,DBMS_TYPE_SIZES[],2,FALSE)</f>
        <v>64</v>
      </c>
      <c r="D3116" s="113">
        <f>VLOOKUP(A3116,DBMS_TYPE_SIZES[],3,FALSE)</f>
        <v>64</v>
      </c>
      <c r="E3116" s="114">
        <f>VLOOKUP(A3116,DBMS_TYPE_SIZES[],4,FALSE)</f>
        <v>66</v>
      </c>
      <c r="F3116" t="s">
        <v>1081</v>
      </c>
      <c r="G3116" t="s">
        <v>1036</v>
      </c>
      <c r="H3116" t="s">
        <v>92</v>
      </c>
      <c r="I3116">
        <v>0</v>
      </c>
      <c r="J3116">
        <v>64</v>
      </c>
    </row>
    <row r="3117" spans="1:10">
      <c r="A3117" s="112" t="str">
        <f>COL_SIZES[[#This Row],[datatype]]&amp;"_"&amp;COL_SIZES[[#This Row],[column_prec]]&amp;"_"&amp;COL_SIZES[[#This Row],[col_len]]</f>
        <v>varchar_0_50</v>
      </c>
      <c r="B311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117" s="113">
        <f>VLOOKUP(A3117,DBMS_TYPE_SIZES[],2,FALSE)</f>
        <v>50</v>
      </c>
      <c r="D3117" s="113">
        <f>VLOOKUP(A3117,DBMS_TYPE_SIZES[],3,FALSE)</f>
        <v>50</v>
      </c>
      <c r="E3117" s="114">
        <f>VLOOKUP(A3117,DBMS_TYPE_SIZES[],4,FALSE)</f>
        <v>52</v>
      </c>
      <c r="F3117" t="s">
        <v>1081</v>
      </c>
      <c r="G3117" t="s">
        <v>121</v>
      </c>
      <c r="H3117" t="s">
        <v>92</v>
      </c>
      <c r="I3117">
        <v>0</v>
      </c>
      <c r="J3117">
        <v>50</v>
      </c>
    </row>
    <row r="3118" spans="1:10">
      <c r="A3118" s="112" t="str">
        <f>COL_SIZES[[#This Row],[datatype]]&amp;"_"&amp;COL_SIZES[[#This Row],[column_prec]]&amp;"_"&amp;COL_SIZES[[#This Row],[col_len]]</f>
        <v>varchar_0_64</v>
      </c>
      <c r="B3118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118" s="113">
        <f>VLOOKUP(A3118,DBMS_TYPE_SIZES[],2,FALSE)</f>
        <v>64</v>
      </c>
      <c r="D3118" s="113">
        <f>VLOOKUP(A3118,DBMS_TYPE_SIZES[],3,FALSE)</f>
        <v>64</v>
      </c>
      <c r="E3118" s="114">
        <f>VLOOKUP(A3118,DBMS_TYPE_SIZES[],4,FALSE)</f>
        <v>66</v>
      </c>
      <c r="F3118" t="s">
        <v>1081</v>
      </c>
      <c r="G3118" t="s">
        <v>247</v>
      </c>
      <c r="H3118" t="s">
        <v>92</v>
      </c>
      <c r="I3118">
        <v>0</v>
      </c>
      <c r="J3118">
        <v>64</v>
      </c>
    </row>
    <row r="3119" spans="1:10">
      <c r="A3119" s="112" t="str">
        <f>COL_SIZES[[#This Row],[datatype]]&amp;"_"&amp;COL_SIZES[[#This Row],[column_prec]]&amp;"_"&amp;COL_SIZES[[#This Row],[col_len]]</f>
        <v>int_10_4</v>
      </c>
      <c r="B31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19" s="113">
        <f>VLOOKUP(A3119,DBMS_TYPE_SIZES[],2,FALSE)</f>
        <v>9</v>
      </c>
      <c r="D3119" s="113">
        <f>VLOOKUP(A3119,DBMS_TYPE_SIZES[],3,FALSE)</f>
        <v>4</v>
      </c>
      <c r="E3119" s="114">
        <f>VLOOKUP(A3119,DBMS_TYPE_SIZES[],4,FALSE)</f>
        <v>9</v>
      </c>
      <c r="F3119" t="s">
        <v>1081</v>
      </c>
      <c r="G3119" t="s">
        <v>156</v>
      </c>
      <c r="H3119" t="s">
        <v>20</v>
      </c>
      <c r="I3119">
        <v>10</v>
      </c>
      <c r="J3119">
        <v>4</v>
      </c>
    </row>
    <row r="3120" spans="1:10">
      <c r="A3120" s="112" t="str">
        <f>COL_SIZES[[#This Row],[datatype]]&amp;"_"&amp;COL_SIZES[[#This Row],[column_prec]]&amp;"_"&amp;COL_SIZES[[#This Row],[col_len]]</f>
        <v>int_10_4</v>
      </c>
      <c r="B31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0" s="113">
        <f>VLOOKUP(A3120,DBMS_TYPE_SIZES[],2,FALSE)</f>
        <v>9</v>
      </c>
      <c r="D3120" s="113">
        <f>VLOOKUP(A3120,DBMS_TYPE_SIZES[],3,FALSE)</f>
        <v>4</v>
      </c>
      <c r="E3120" s="114">
        <f>VLOOKUP(A3120,DBMS_TYPE_SIZES[],4,FALSE)</f>
        <v>9</v>
      </c>
      <c r="F3120" t="s">
        <v>1081</v>
      </c>
      <c r="G3120" t="s">
        <v>89</v>
      </c>
      <c r="H3120" t="s">
        <v>20</v>
      </c>
      <c r="I3120">
        <v>10</v>
      </c>
      <c r="J3120">
        <v>4</v>
      </c>
    </row>
    <row r="3121" spans="1:10">
      <c r="A3121" s="112" t="str">
        <f>COL_SIZES[[#This Row],[datatype]]&amp;"_"&amp;COL_SIZES[[#This Row],[column_prec]]&amp;"_"&amp;COL_SIZES[[#This Row],[col_len]]</f>
        <v>int_10_4</v>
      </c>
      <c r="B31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1" s="113">
        <f>VLOOKUP(A3121,DBMS_TYPE_SIZES[],2,FALSE)</f>
        <v>9</v>
      </c>
      <c r="D3121" s="113">
        <f>VLOOKUP(A3121,DBMS_TYPE_SIZES[],3,FALSE)</f>
        <v>4</v>
      </c>
      <c r="E3121" s="114">
        <f>VLOOKUP(A3121,DBMS_TYPE_SIZES[],4,FALSE)</f>
        <v>9</v>
      </c>
      <c r="F3121" t="s">
        <v>1081</v>
      </c>
      <c r="G3121" t="s">
        <v>803</v>
      </c>
      <c r="H3121" t="s">
        <v>20</v>
      </c>
      <c r="I3121">
        <v>10</v>
      </c>
      <c r="J3121">
        <v>4</v>
      </c>
    </row>
    <row r="3122" spans="1:10">
      <c r="A3122" s="112" t="str">
        <f>COL_SIZES[[#This Row],[datatype]]&amp;"_"&amp;COL_SIZES[[#This Row],[column_prec]]&amp;"_"&amp;COL_SIZES[[#This Row],[col_len]]</f>
        <v>int_10_4</v>
      </c>
      <c r="B31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2" s="113">
        <f>VLOOKUP(A3122,DBMS_TYPE_SIZES[],2,FALSE)</f>
        <v>9</v>
      </c>
      <c r="D3122" s="113">
        <f>VLOOKUP(A3122,DBMS_TYPE_SIZES[],3,FALSE)</f>
        <v>4</v>
      </c>
      <c r="E3122" s="114">
        <f>VLOOKUP(A3122,DBMS_TYPE_SIZES[],4,FALSE)</f>
        <v>9</v>
      </c>
      <c r="F3122" t="s">
        <v>1081</v>
      </c>
      <c r="G3122" t="s">
        <v>804</v>
      </c>
      <c r="H3122" t="s">
        <v>20</v>
      </c>
      <c r="I3122">
        <v>10</v>
      </c>
      <c r="J3122">
        <v>4</v>
      </c>
    </row>
    <row r="3123" spans="1:10">
      <c r="A3123" s="112" t="str">
        <f>COL_SIZES[[#This Row],[datatype]]&amp;"_"&amp;COL_SIZES[[#This Row],[column_prec]]&amp;"_"&amp;COL_SIZES[[#This Row],[col_len]]</f>
        <v>int_10_4</v>
      </c>
      <c r="B31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3" s="113">
        <f>VLOOKUP(A3123,DBMS_TYPE_SIZES[],2,FALSE)</f>
        <v>9</v>
      </c>
      <c r="D3123" s="113">
        <f>VLOOKUP(A3123,DBMS_TYPE_SIZES[],3,FALSE)</f>
        <v>4</v>
      </c>
      <c r="E3123" s="114">
        <f>VLOOKUP(A3123,DBMS_TYPE_SIZES[],4,FALSE)</f>
        <v>9</v>
      </c>
      <c r="F3123" t="s">
        <v>1081</v>
      </c>
      <c r="G3123" t="s">
        <v>152</v>
      </c>
      <c r="H3123" t="s">
        <v>20</v>
      </c>
      <c r="I3123">
        <v>10</v>
      </c>
      <c r="J3123">
        <v>4</v>
      </c>
    </row>
    <row r="3124" spans="1:10">
      <c r="A3124" s="112" t="str">
        <f>COL_SIZES[[#This Row],[datatype]]&amp;"_"&amp;COL_SIZES[[#This Row],[column_prec]]&amp;"_"&amp;COL_SIZES[[#This Row],[col_len]]</f>
        <v>varchar_0_255</v>
      </c>
      <c r="B312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24" s="113">
        <f>VLOOKUP(A3124,DBMS_TYPE_SIZES[],2,FALSE)</f>
        <v>255</v>
      </c>
      <c r="D3124" s="113">
        <f>VLOOKUP(A3124,DBMS_TYPE_SIZES[],3,FALSE)</f>
        <v>255</v>
      </c>
      <c r="E3124" s="114">
        <f>VLOOKUP(A3124,DBMS_TYPE_SIZES[],4,FALSE)</f>
        <v>257</v>
      </c>
      <c r="F3124" t="s">
        <v>1081</v>
      </c>
      <c r="G3124" t="s">
        <v>805</v>
      </c>
      <c r="H3124" t="s">
        <v>92</v>
      </c>
      <c r="I3124">
        <v>0</v>
      </c>
      <c r="J3124">
        <v>255</v>
      </c>
    </row>
    <row r="3125" spans="1:10">
      <c r="A3125" s="112" t="str">
        <f>COL_SIZES[[#This Row],[datatype]]&amp;"_"&amp;COL_SIZES[[#This Row],[column_prec]]&amp;"_"&amp;COL_SIZES[[#This Row],[col_len]]</f>
        <v>varchar_0_255</v>
      </c>
      <c r="B312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25" s="113">
        <f>VLOOKUP(A3125,DBMS_TYPE_SIZES[],2,FALSE)</f>
        <v>255</v>
      </c>
      <c r="D3125" s="113">
        <f>VLOOKUP(A3125,DBMS_TYPE_SIZES[],3,FALSE)</f>
        <v>255</v>
      </c>
      <c r="E3125" s="114">
        <f>VLOOKUP(A3125,DBMS_TYPE_SIZES[],4,FALSE)</f>
        <v>257</v>
      </c>
      <c r="F3125" t="s">
        <v>1081</v>
      </c>
      <c r="G3125" t="s">
        <v>806</v>
      </c>
      <c r="H3125" t="s">
        <v>92</v>
      </c>
      <c r="I3125">
        <v>0</v>
      </c>
      <c r="J3125">
        <v>255</v>
      </c>
    </row>
    <row r="3126" spans="1:10">
      <c r="A3126" s="112" t="str">
        <f>COL_SIZES[[#This Row],[datatype]]&amp;"_"&amp;COL_SIZES[[#This Row],[column_prec]]&amp;"_"&amp;COL_SIZES[[#This Row],[col_len]]</f>
        <v>int_10_4</v>
      </c>
      <c r="B31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6" s="113">
        <f>VLOOKUP(A3126,DBMS_TYPE_SIZES[],2,FALSE)</f>
        <v>9</v>
      </c>
      <c r="D3126" s="113">
        <f>VLOOKUP(A3126,DBMS_TYPE_SIZES[],3,FALSE)</f>
        <v>4</v>
      </c>
      <c r="E3126" s="114">
        <f>VLOOKUP(A3126,DBMS_TYPE_SIZES[],4,FALSE)</f>
        <v>9</v>
      </c>
      <c r="F3126" t="s">
        <v>1081</v>
      </c>
      <c r="G3126" t="s">
        <v>807</v>
      </c>
      <c r="H3126" t="s">
        <v>20</v>
      </c>
      <c r="I3126">
        <v>10</v>
      </c>
      <c r="J3126">
        <v>4</v>
      </c>
    </row>
    <row r="3127" spans="1:10">
      <c r="A3127" s="112" t="str">
        <f>COL_SIZES[[#This Row],[datatype]]&amp;"_"&amp;COL_SIZES[[#This Row],[column_prec]]&amp;"_"&amp;COL_SIZES[[#This Row],[col_len]]</f>
        <v>bigint_19_8</v>
      </c>
      <c r="B312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27" s="113">
        <f>VLOOKUP(A3127,DBMS_TYPE_SIZES[],2,FALSE)</f>
        <v>9</v>
      </c>
      <c r="D3127" s="113">
        <f>VLOOKUP(A3127,DBMS_TYPE_SIZES[],3,FALSE)</f>
        <v>8</v>
      </c>
      <c r="E3127" s="114">
        <f>VLOOKUP(A3127,DBMS_TYPE_SIZES[],4,FALSE)</f>
        <v>9</v>
      </c>
      <c r="F3127" t="s">
        <v>1081</v>
      </c>
      <c r="G3127" t="s">
        <v>122</v>
      </c>
      <c r="H3127" t="s">
        <v>19</v>
      </c>
      <c r="I3127">
        <v>19</v>
      </c>
      <c r="J3127">
        <v>8</v>
      </c>
    </row>
    <row r="3128" spans="1:10">
      <c r="A3128" s="112" t="str">
        <f>COL_SIZES[[#This Row],[datatype]]&amp;"_"&amp;COL_SIZES[[#This Row],[column_prec]]&amp;"_"&amp;COL_SIZES[[#This Row],[col_len]]</f>
        <v>int_10_4</v>
      </c>
      <c r="B31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8" s="113">
        <f>VLOOKUP(A3128,DBMS_TYPE_SIZES[],2,FALSE)</f>
        <v>9</v>
      </c>
      <c r="D3128" s="113">
        <f>VLOOKUP(A3128,DBMS_TYPE_SIZES[],3,FALSE)</f>
        <v>4</v>
      </c>
      <c r="E3128" s="114">
        <f>VLOOKUP(A3128,DBMS_TYPE_SIZES[],4,FALSE)</f>
        <v>9</v>
      </c>
      <c r="F3128" t="s">
        <v>1081</v>
      </c>
      <c r="G3128" t="s">
        <v>123</v>
      </c>
      <c r="H3128" t="s">
        <v>20</v>
      </c>
      <c r="I3128">
        <v>10</v>
      </c>
      <c r="J3128">
        <v>4</v>
      </c>
    </row>
    <row r="3129" spans="1:10">
      <c r="A3129" s="112" t="str">
        <f>COL_SIZES[[#This Row],[datatype]]&amp;"_"&amp;COL_SIZES[[#This Row],[column_prec]]&amp;"_"&amp;COL_SIZES[[#This Row],[col_len]]</f>
        <v>int_10_4</v>
      </c>
      <c r="B31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29" s="113">
        <f>VLOOKUP(A3129,DBMS_TYPE_SIZES[],2,FALSE)</f>
        <v>9</v>
      </c>
      <c r="D3129" s="113">
        <f>VLOOKUP(A3129,DBMS_TYPE_SIZES[],3,FALSE)</f>
        <v>4</v>
      </c>
      <c r="E3129" s="114">
        <f>VLOOKUP(A3129,DBMS_TYPE_SIZES[],4,FALSE)</f>
        <v>9</v>
      </c>
      <c r="F3129" t="s">
        <v>1081</v>
      </c>
      <c r="G3129" t="s">
        <v>808</v>
      </c>
      <c r="H3129" t="s">
        <v>20</v>
      </c>
      <c r="I3129">
        <v>10</v>
      </c>
      <c r="J3129">
        <v>4</v>
      </c>
    </row>
    <row r="3130" spans="1:10">
      <c r="A3130" s="112" t="str">
        <f>COL_SIZES[[#This Row],[datatype]]&amp;"_"&amp;COL_SIZES[[#This Row],[column_prec]]&amp;"_"&amp;COL_SIZES[[#This Row],[col_len]]</f>
        <v>datetime_23_8</v>
      </c>
      <c r="B313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30" s="113">
        <f>VLOOKUP(A3130,DBMS_TYPE_SIZES[],2,FALSE)</f>
        <v>7</v>
      </c>
      <c r="D3130" s="113">
        <f>VLOOKUP(A3130,DBMS_TYPE_SIZES[],3,FALSE)</f>
        <v>8</v>
      </c>
      <c r="E3130" s="114">
        <f>VLOOKUP(A3130,DBMS_TYPE_SIZES[],4,FALSE)</f>
        <v>10</v>
      </c>
      <c r="F3130" t="s">
        <v>1081</v>
      </c>
      <c r="G3130" t="s">
        <v>809</v>
      </c>
      <c r="H3130" t="s">
        <v>22</v>
      </c>
      <c r="I3130">
        <v>23</v>
      </c>
      <c r="J3130">
        <v>8</v>
      </c>
    </row>
    <row r="3131" spans="1:10">
      <c r="A3131" s="112" t="str">
        <f>COL_SIZES[[#This Row],[datatype]]&amp;"_"&amp;COL_SIZES[[#This Row],[column_prec]]&amp;"_"&amp;COL_SIZES[[#This Row],[col_len]]</f>
        <v>bigint_19_8</v>
      </c>
      <c r="B313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31" s="113">
        <f>VLOOKUP(A3131,DBMS_TYPE_SIZES[],2,FALSE)</f>
        <v>9</v>
      </c>
      <c r="D3131" s="113">
        <f>VLOOKUP(A3131,DBMS_TYPE_SIZES[],3,FALSE)</f>
        <v>8</v>
      </c>
      <c r="E3131" s="114">
        <f>VLOOKUP(A3131,DBMS_TYPE_SIZES[],4,FALSE)</f>
        <v>9</v>
      </c>
      <c r="F3131" t="s">
        <v>1081</v>
      </c>
      <c r="G3131" t="s">
        <v>124</v>
      </c>
      <c r="H3131" t="s">
        <v>19</v>
      </c>
      <c r="I3131">
        <v>19</v>
      </c>
      <c r="J3131">
        <v>8</v>
      </c>
    </row>
    <row r="3132" spans="1:10">
      <c r="A3132" s="112" t="str">
        <f>COL_SIZES[[#This Row],[datatype]]&amp;"_"&amp;COL_SIZES[[#This Row],[column_prec]]&amp;"_"&amp;COL_SIZES[[#This Row],[col_len]]</f>
        <v>numeric_16_9</v>
      </c>
      <c r="B313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132" s="113">
        <f>VLOOKUP(A3132,DBMS_TYPE_SIZES[],2,FALSE)</f>
        <v>9</v>
      </c>
      <c r="D3132" s="113">
        <f>VLOOKUP(A3132,DBMS_TYPE_SIZES[],3,FALSE)</f>
        <v>9</v>
      </c>
      <c r="E3132" s="114">
        <f>VLOOKUP(A3132,DBMS_TYPE_SIZES[],4,FALSE)</f>
        <v>9</v>
      </c>
      <c r="F3132" t="s">
        <v>1081</v>
      </c>
      <c r="G3132" t="s">
        <v>102</v>
      </c>
      <c r="H3132" t="s">
        <v>67</v>
      </c>
      <c r="I3132">
        <v>16</v>
      </c>
      <c r="J3132">
        <v>9</v>
      </c>
    </row>
    <row r="3133" spans="1:10">
      <c r="A3133" s="112" t="str">
        <f>COL_SIZES[[#This Row],[datatype]]&amp;"_"&amp;COL_SIZES[[#This Row],[column_prec]]&amp;"_"&amp;COL_SIZES[[#This Row],[col_len]]</f>
        <v>int_10_4</v>
      </c>
      <c r="B31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3" s="113">
        <f>VLOOKUP(A3133,DBMS_TYPE_SIZES[],2,FALSE)</f>
        <v>9</v>
      </c>
      <c r="D3133" s="113">
        <f>VLOOKUP(A3133,DBMS_TYPE_SIZES[],3,FALSE)</f>
        <v>4</v>
      </c>
      <c r="E3133" s="114">
        <f>VLOOKUP(A3133,DBMS_TYPE_SIZES[],4,FALSE)</f>
        <v>9</v>
      </c>
      <c r="F3133" t="s">
        <v>1081</v>
      </c>
      <c r="G3133" t="s">
        <v>72</v>
      </c>
      <c r="H3133" t="s">
        <v>20</v>
      </c>
      <c r="I3133">
        <v>10</v>
      </c>
      <c r="J3133">
        <v>4</v>
      </c>
    </row>
    <row r="3134" spans="1:10">
      <c r="A3134" s="112" t="str">
        <f>COL_SIZES[[#This Row],[datatype]]&amp;"_"&amp;COL_SIZES[[#This Row],[column_prec]]&amp;"_"&amp;COL_SIZES[[#This Row],[col_len]]</f>
        <v>int_10_4</v>
      </c>
      <c r="B31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4" s="113">
        <f>VLOOKUP(A3134,DBMS_TYPE_SIZES[],2,FALSE)</f>
        <v>9</v>
      </c>
      <c r="D3134" s="113">
        <f>VLOOKUP(A3134,DBMS_TYPE_SIZES[],3,FALSE)</f>
        <v>4</v>
      </c>
      <c r="E3134" s="114">
        <f>VLOOKUP(A3134,DBMS_TYPE_SIZES[],4,FALSE)</f>
        <v>9</v>
      </c>
      <c r="F3134" t="s">
        <v>1081</v>
      </c>
      <c r="G3134" t="s">
        <v>164</v>
      </c>
      <c r="H3134" t="s">
        <v>20</v>
      </c>
      <c r="I3134">
        <v>10</v>
      </c>
      <c r="J3134">
        <v>4</v>
      </c>
    </row>
    <row r="3135" spans="1:10">
      <c r="A3135" s="112" t="str">
        <f>COL_SIZES[[#This Row],[datatype]]&amp;"_"&amp;COL_SIZES[[#This Row],[column_prec]]&amp;"_"&amp;COL_SIZES[[#This Row],[col_len]]</f>
        <v>int_10_4</v>
      </c>
      <c r="B31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5" s="113">
        <f>VLOOKUP(A3135,DBMS_TYPE_SIZES[],2,FALSE)</f>
        <v>9</v>
      </c>
      <c r="D3135" s="113">
        <f>VLOOKUP(A3135,DBMS_TYPE_SIZES[],3,FALSE)</f>
        <v>4</v>
      </c>
      <c r="E3135" s="114">
        <f>VLOOKUP(A3135,DBMS_TYPE_SIZES[],4,FALSE)</f>
        <v>9</v>
      </c>
      <c r="F3135" t="s">
        <v>250</v>
      </c>
      <c r="G3135" t="s">
        <v>170</v>
      </c>
      <c r="H3135" t="s">
        <v>20</v>
      </c>
      <c r="I3135">
        <v>10</v>
      </c>
      <c r="J3135">
        <v>4</v>
      </c>
    </row>
    <row r="3136" spans="1:10">
      <c r="A3136" s="112" t="str">
        <f>COL_SIZES[[#This Row],[datatype]]&amp;"_"&amp;COL_SIZES[[#This Row],[column_prec]]&amp;"_"&amp;COL_SIZES[[#This Row],[col_len]]</f>
        <v>int_10_4</v>
      </c>
      <c r="B31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6" s="113">
        <f>VLOOKUP(A3136,DBMS_TYPE_SIZES[],2,FALSE)</f>
        <v>9</v>
      </c>
      <c r="D3136" s="113">
        <f>VLOOKUP(A3136,DBMS_TYPE_SIZES[],3,FALSE)</f>
        <v>4</v>
      </c>
      <c r="E3136" s="114">
        <f>VLOOKUP(A3136,DBMS_TYPE_SIZES[],4,FALSE)</f>
        <v>9</v>
      </c>
      <c r="F3136" t="s">
        <v>250</v>
      </c>
      <c r="G3136" t="s">
        <v>156</v>
      </c>
      <c r="H3136" t="s">
        <v>20</v>
      </c>
      <c r="I3136">
        <v>10</v>
      </c>
      <c r="J3136">
        <v>4</v>
      </c>
    </row>
    <row r="3137" spans="1:10">
      <c r="A3137" s="112" t="str">
        <f>COL_SIZES[[#This Row],[datatype]]&amp;"_"&amp;COL_SIZES[[#This Row],[column_prec]]&amp;"_"&amp;COL_SIZES[[#This Row],[col_len]]</f>
        <v>datetime_23_8</v>
      </c>
      <c r="B3137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37" s="113">
        <f>VLOOKUP(A3137,DBMS_TYPE_SIZES[],2,FALSE)</f>
        <v>7</v>
      </c>
      <c r="D3137" s="113">
        <f>VLOOKUP(A3137,DBMS_TYPE_SIZES[],3,FALSE)</f>
        <v>8</v>
      </c>
      <c r="E3137" s="114">
        <f>VLOOKUP(A3137,DBMS_TYPE_SIZES[],4,FALSE)</f>
        <v>10</v>
      </c>
      <c r="F3137" t="s">
        <v>250</v>
      </c>
      <c r="G3137" t="s">
        <v>679</v>
      </c>
      <c r="H3137" t="s">
        <v>22</v>
      </c>
      <c r="I3137">
        <v>23</v>
      </c>
      <c r="J3137">
        <v>8</v>
      </c>
    </row>
    <row r="3138" spans="1:10">
      <c r="A3138" s="112" t="str">
        <f>COL_SIZES[[#This Row],[datatype]]&amp;"_"&amp;COL_SIZES[[#This Row],[column_prec]]&amp;"_"&amp;COL_SIZES[[#This Row],[col_len]]</f>
        <v>int_10_4</v>
      </c>
      <c r="B31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8" s="113">
        <f>VLOOKUP(A3138,DBMS_TYPE_SIZES[],2,FALSE)</f>
        <v>9</v>
      </c>
      <c r="D3138" s="113">
        <f>VLOOKUP(A3138,DBMS_TYPE_SIZES[],3,FALSE)</f>
        <v>4</v>
      </c>
      <c r="E3138" s="114">
        <f>VLOOKUP(A3138,DBMS_TYPE_SIZES[],4,FALSE)</f>
        <v>9</v>
      </c>
      <c r="F3138" t="s">
        <v>250</v>
      </c>
      <c r="G3138" t="s">
        <v>802</v>
      </c>
      <c r="H3138" t="s">
        <v>20</v>
      </c>
      <c r="I3138">
        <v>10</v>
      </c>
      <c r="J3138">
        <v>4</v>
      </c>
    </row>
    <row r="3139" spans="1:10">
      <c r="A3139" s="112" t="str">
        <f>COL_SIZES[[#This Row],[datatype]]&amp;"_"&amp;COL_SIZES[[#This Row],[column_prec]]&amp;"_"&amp;COL_SIZES[[#This Row],[col_len]]</f>
        <v>int_10_4</v>
      </c>
      <c r="B31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39" s="113">
        <f>VLOOKUP(A3139,DBMS_TYPE_SIZES[],2,FALSE)</f>
        <v>9</v>
      </c>
      <c r="D3139" s="113">
        <f>VLOOKUP(A3139,DBMS_TYPE_SIZES[],3,FALSE)</f>
        <v>4</v>
      </c>
      <c r="E3139" s="114">
        <f>VLOOKUP(A3139,DBMS_TYPE_SIZES[],4,FALSE)</f>
        <v>9</v>
      </c>
      <c r="F3139" t="s">
        <v>250</v>
      </c>
      <c r="G3139" t="s">
        <v>154</v>
      </c>
      <c r="H3139" t="s">
        <v>20</v>
      </c>
      <c r="I3139">
        <v>10</v>
      </c>
      <c r="J3139">
        <v>4</v>
      </c>
    </row>
    <row r="3140" spans="1:10">
      <c r="A3140" s="112" t="str">
        <f>COL_SIZES[[#This Row],[datatype]]&amp;"_"&amp;COL_SIZES[[#This Row],[column_prec]]&amp;"_"&amp;COL_SIZES[[#This Row],[col_len]]</f>
        <v>int_10_4</v>
      </c>
      <c r="B31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0" s="113">
        <f>VLOOKUP(A3140,DBMS_TYPE_SIZES[],2,FALSE)</f>
        <v>9</v>
      </c>
      <c r="D3140" s="113">
        <f>VLOOKUP(A3140,DBMS_TYPE_SIZES[],3,FALSE)</f>
        <v>4</v>
      </c>
      <c r="E3140" s="114">
        <f>VLOOKUP(A3140,DBMS_TYPE_SIZES[],4,FALSE)</f>
        <v>9</v>
      </c>
      <c r="F3140" t="s">
        <v>250</v>
      </c>
      <c r="G3140" t="s">
        <v>89</v>
      </c>
      <c r="H3140" t="s">
        <v>20</v>
      </c>
      <c r="I3140">
        <v>10</v>
      </c>
      <c r="J3140">
        <v>4</v>
      </c>
    </row>
    <row r="3141" spans="1:10">
      <c r="A3141" s="112" t="str">
        <f>COL_SIZES[[#This Row],[datatype]]&amp;"_"&amp;COL_SIZES[[#This Row],[column_prec]]&amp;"_"&amp;COL_SIZES[[#This Row],[col_len]]</f>
        <v>int_10_4</v>
      </c>
      <c r="B31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1" s="113">
        <f>VLOOKUP(A3141,DBMS_TYPE_SIZES[],2,FALSE)</f>
        <v>9</v>
      </c>
      <c r="D3141" s="113">
        <f>VLOOKUP(A3141,DBMS_TYPE_SIZES[],3,FALSE)</f>
        <v>4</v>
      </c>
      <c r="E3141" s="114">
        <f>VLOOKUP(A3141,DBMS_TYPE_SIZES[],4,FALSE)</f>
        <v>9</v>
      </c>
      <c r="F3141" t="s">
        <v>250</v>
      </c>
      <c r="G3141" t="s">
        <v>225</v>
      </c>
      <c r="H3141" t="s">
        <v>20</v>
      </c>
      <c r="I3141">
        <v>10</v>
      </c>
      <c r="J3141">
        <v>4</v>
      </c>
    </row>
    <row r="3142" spans="1:10">
      <c r="A3142" s="112" t="str">
        <f>COL_SIZES[[#This Row],[datatype]]&amp;"_"&amp;COL_SIZES[[#This Row],[column_prec]]&amp;"_"&amp;COL_SIZES[[#This Row],[col_len]]</f>
        <v>int_10_4</v>
      </c>
      <c r="B31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2" s="113">
        <f>VLOOKUP(A3142,DBMS_TYPE_SIZES[],2,FALSE)</f>
        <v>9</v>
      </c>
      <c r="D3142" s="113">
        <f>VLOOKUP(A3142,DBMS_TYPE_SIZES[],3,FALSE)</f>
        <v>4</v>
      </c>
      <c r="E3142" s="114">
        <f>VLOOKUP(A3142,DBMS_TYPE_SIZES[],4,FALSE)</f>
        <v>9</v>
      </c>
      <c r="F3142" t="s">
        <v>250</v>
      </c>
      <c r="G3142" t="s">
        <v>890</v>
      </c>
      <c r="H3142" t="s">
        <v>20</v>
      </c>
      <c r="I3142">
        <v>10</v>
      </c>
      <c r="J3142">
        <v>4</v>
      </c>
    </row>
    <row r="3143" spans="1:10">
      <c r="A3143" s="112" t="str">
        <f>COL_SIZES[[#This Row],[datatype]]&amp;"_"&amp;COL_SIZES[[#This Row],[column_prec]]&amp;"_"&amp;COL_SIZES[[#This Row],[col_len]]</f>
        <v>int_10_4</v>
      </c>
      <c r="B31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3" s="113">
        <f>VLOOKUP(A3143,DBMS_TYPE_SIZES[],2,FALSE)</f>
        <v>9</v>
      </c>
      <c r="D3143" s="113">
        <f>VLOOKUP(A3143,DBMS_TYPE_SIZES[],3,FALSE)</f>
        <v>4</v>
      </c>
      <c r="E3143" s="114">
        <f>VLOOKUP(A3143,DBMS_TYPE_SIZES[],4,FALSE)</f>
        <v>9</v>
      </c>
      <c r="F3143" t="s">
        <v>250</v>
      </c>
      <c r="G3143" t="s">
        <v>803</v>
      </c>
      <c r="H3143" t="s">
        <v>20</v>
      </c>
      <c r="I3143">
        <v>10</v>
      </c>
      <c r="J3143">
        <v>4</v>
      </c>
    </row>
    <row r="3144" spans="1:10">
      <c r="A3144" s="112" t="str">
        <f>COL_SIZES[[#This Row],[datatype]]&amp;"_"&amp;COL_SIZES[[#This Row],[column_prec]]&amp;"_"&amp;COL_SIZES[[#This Row],[col_len]]</f>
        <v>int_10_4</v>
      </c>
      <c r="B31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4" s="113">
        <f>VLOOKUP(A3144,DBMS_TYPE_SIZES[],2,FALSE)</f>
        <v>9</v>
      </c>
      <c r="D3144" s="113">
        <f>VLOOKUP(A3144,DBMS_TYPE_SIZES[],3,FALSE)</f>
        <v>4</v>
      </c>
      <c r="E3144" s="114">
        <f>VLOOKUP(A3144,DBMS_TYPE_SIZES[],4,FALSE)</f>
        <v>9</v>
      </c>
      <c r="F3144" t="s">
        <v>250</v>
      </c>
      <c r="G3144" t="s">
        <v>804</v>
      </c>
      <c r="H3144" t="s">
        <v>20</v>
      </c>
      <c r="I3144">
        <v>10</v>
      </c>
      <c r="J3144">
        <v>4</v>
      </c>
    </row>
    <row r="3145" spans="1:10">
      <c r="A3145" s="112" t="str">
        <f>COL_SIZES[[#This Row],[datatype]]&amp;"_"&amp;COL_SIZES[[#This Row],[column_prec]]&amp;"_"&amp;COL_SIZES[[#This Row],[col_len]]</f>
        <v>int_10_4</v>
      </c>
      <c r="B31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5" s="113">
        <f>VLOOKUP(A3145,DBMS_TYPE_SIZES[],2,FALSE)</f>
        <v>9</v>
      </c>
      <c r="D3145" s="113">
        <f>VLOOKUP(A3145,DBMS_TYPE_SIZES[],3,FALSE)</f>
        <v>4</v>
      </c>
      <c r="E3145" s="114">
        <f>VLOOKUP(A3145,DBMS_TYPE_SIZES[],4,FALSE)</f>
        <v>9</v>
      </c>
      <c r="F3145" t="s">
        <v>250</v>
      </c>
      <c r="G3145" t="s">
        <v>152</v>
      </c>
      <c r="H3145" t="s">
        <v>20</v>
      </c>
      <c r="I3145">
        <v>10</v>
      </c>
      <c r="J3145">
        <v>4</v>
      </c>
    </row>
    <row r="3146" spans="1:10">
      <c r="A3146" s="112" t="str">
        <f>COL_SIZES[[#This Row],[datatype]]&amp;"_"&amp;COL_SIZES[[#This Row],[column_prec]]&amp;"_"&amp;COL_SIZES[[#This Row],[col_len]]</f>
        <v>varchar_0_255</v>
      </c>
      <c r="B314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46" s="113">
        <f>VLOOKUP(A3146,DBMS_TYPE_SIZES[],2,FALSE)</f>
        <v>255</v>
      </c>
      <c r="D3146" s="113">
        <f>VLOOKUP(A3146,DBMS_TYPE_SIZES[],3,FALSE)</f>
        <v>255</v>
      </c>
      <c r="E3146" s="114">
        <f>VLOOKUP(A3146,DBMS_TYPE_SIZES[],4,FALSE)</f>
        <v>257</v>
      </c>
      <c r="F3146" t="s">
        <v>250</v>
      </c>
      <c r="G3146" t="s">
        <v>805</v>
      </c>
      <c r="H3146" t="s">
        <v>92</v>
      </c>
      <c r="I3146">
        <v>0</v>
      </c>
      <c r="J3146">
        <v>255</v>
      </c>
    </row>
    <row r="3147" spans="1:10">
      <c r="A3147" s="112" t="str">
        <f>COL_SIZES[[#This Row],[datatype]]&amp;"_"&amp;COL_SIZES[[#This Row],[column_prec]]&amp;"_"&amp;COL_SIZES[[#This Row],[col_len]]</f>
        <v>varchar_0_255</v>
      </c>
      <c r="B314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47" s="113">
        <f>VLOOKUP(A3147,DBMS_TYPE_SIZES[],2,FALSE)</f>
        <v>255</v>
      </c>
      <c r="D3147" s="113">
        <f>VLOOKUP(A3147,DBMS_TYPE_SIZES[],3,FALSE)</f>
        <v>255</v>
      </c>
      <c r="E3147" s="114">
        <f>VLOOKUP(A3147,DBMS_TYPE_SIZES[],4,FALSE)</f>
        <v>257</v>
      </c>
      <c r="F3147" t="s">
        <v>250</v>
      </c>
      <c r="G3147" t="s">
        <v>806</v>
      </c>
      <c r="H3147" t="s">
        <v>92</v>
      </c>
      <c r="I3147">
        <v>0</v>
      </c>
      <c r="J3147">
        <v>255</v>
      </c>
    </row>
    <row r="3148" spans="1:10">
      <c r="A3148" s="112" t="str">
        <f>COL_SIZES[[#This Row],[datatype]]&amp;"_"&amp;COL_SIZES[[#This Row],[column_prec]]&amp;"_"&amp;COL_SIZES[[#This Row],[col_len]]</f>
        <v>int_10_4</v>
      </c>
      <c r="B31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48" s="113">
        <f>VLOOKUP(A3148,DBMS_TYPE_SIZES[],2,FALSE)</f>
        <v>9</v>
      </c>
      <c r="D3148" s="113">
        <f>VLOOKUP(A3148,DBMS_TYPE_SIZES[],3,FALSE)</f>
        <v>4</v>
      </c>
      <c r="E3148" s="114">
        <f>VLOOKUP(A3148,DBMS_TYPE_SIZES[],4,FALSE)</f>
        <v>9</v>
      </c>
      <c r="F3148" t="s">
        <v>250</v>
      </c>
      <c r="G3148" t="s">
        <v>807</v>
      </c>
      <c r="H3148" t="s">
        <v>20</v>
      </c>
      <c r="I3148">
        <v>10</v>
      </c>
      <c r="J3148">
        <v>4</v>
      </c>
    </row>
    <row r="3149" spans="1:10">
      <c r="A3149" s="112" t="str">
        <f>COL_SIZES[[#This Row],[datatype]]&amp;"_"&amp;COL_SIZES[[#This Row],[column_prec]]&amp;"_"&amp;COL_SIZES[[#This Row],[col_len]]</f>
        <v>bigint_19_8</v>
      </c>
      <c r="B3149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49" s="113">
        <f>VLOOKUP(A3149,DBMS_TYPE_SIZES[],2,FALSE)</f>
        <v>9</v>
      </c>
      <c r="D3149" s="113">
        <f>VLOOKUP(A3149,DBMS_TYPE_SIZES[],3,FALSE)</f>
        <v>8</v>
      </c>
      <c r="E3149" s="114">
        <f>VLOOKUP(A3149,DBMS_TYPE_SIZES[],4,FALSE)</f>
        <v>9</v>
      </c>
      <c r="F3149" t="s">
        <v>250</v>
      </c>
      <c r="G3149" t="s">
        <v>122</v>
      </c>
      <c r="H3149" t="s">
        <v>19</v>
      </c>
      <c r="I3149">
        <v>19</v>
      </c>
      <c r="J3149">
        <v>8</v>
      </c>
    </row>
    <row r="3150" spans="1:10">
      <c r="A3150" s="112" t="str">
        <f>COL_SIZES[[#This Row],[datatype]]&amp;"_"&amp;COL_SIZES[[#This Row],[column_prec]]&amp;"_"&amp;COL_SIZES[[#This Row],[col_len]]</f>
        <v>int_10_4</v>
      </c>
      <c r="B31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0" s="113">
        <f>VLOOKUP(A3150,DBMS_TYPE_SIZES[],2,FALSE)</f>
        <v>9</v>
      </c>
      <c r="D3150" s="113">
        <f>VLOOKUP(A3150,DBMS_TYPE_SIZES[],3,FALSE)</f>
        <v>4</v>
      </c>
      <c r="E3150" s="114">
        <f>VLOOKUP(A3150,DBMS_TYPE_SIZES[],4,FALSE)</f>
        <v>9</v>
      </c>
      <c r="F3150" t="s">
        <v>250</v>
      </c>
      <c r="G3150" t="s">
        <v>123</v>
      </c>
      <c r="H3150" t="s">
        <v>20</v>
      </c>
      <c r="I3150">
        <v>10</v>
      </c>
      <c r="J3150">
        <v>4</v>
      </c>
    </row>
    <row r="3151" spans="1:10">
      <c r="A3151" s="112" t="str">
        <f>COL_SIZES[[#This Row],[datatype]]&amp;"_"&amp;COL_SIZES[[#This Row],[column_prec]]&amp;"_"&amp;COL_SIZES[[#This Row],[col_len]]</f>
        <v>int_10_4</v>
      </c>
      <c r="B31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1" s="113">
        <f>VLOOKUP(A3151,DBMS_TYPE_SIZES[],2,FALSE)</f>
        <v>9</v>
      </c>
      <c r="D3151" s="113">
        <f>VLOOKUP(A3151,DBMS_TYPE_SIZES[],3,FALSE)</f>
        <v>4</v>
      </c>
      <c r="E3151" s="114">
        <f>VLOOKUP(A3151,DBMS_TYPE_SIZES[],4,FALSE)</f>
        <v>9</v>
      </c>
      <c r="F3151" t="s">
        <v>250</v>
      </c>
      <c r="G3151" t="s">
        <v>808</v>
      </c>
      <c r="H3151" t="s">
        <v>20</v>
      </c>
      <c r="I3151">
        <v>10</v>
      </c>
      <c r="J3151">
        <v>4</v>
      </c>
    </row>
    <row r="3152" spans="1:10">
      <c r="A3152" s="112" t="str">
        <f>COL_SIZES[[#This Row],[datatype]]&amp;"_"&amp;COL_SIZES[[#This Row],[column_prec]]&amp;"_"&amp;COL_SIZES[[#This Row],[col_len]]</f>
        <v>datetime_23_8</v>
      </c>
      <c r="B315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52" s="113">
        <f>VLOOKUP(A3152,DBMS_TYPE_SIZES[],2,FALSE)</f>
        <v>7</v>
      </c>
      <c r="D3152" s="113">
        <f>VLOOKUP(A3152,DBMS_TYPE_SIZES[],3,FALSE)</f>
        <v>8</v>
      </c>
      <c r="E3152" s="114">
        <f>VLOOKUP(A3152,DBMS_TYPE_SIZES[],4,FALSE)</f>
        <v>10</v>
      </c>
      <c r="F3152" t="s">
        <v>250</v>
      </c>
      <c r="G3152" t="s">
        <v>809</v>
      </c>
      <c r="H3152" t="s">
        <v>22</v>
      </c>
      <c r="I3152">
        <v>23</v>
      </c>
      <c r="J3152">
        <v>8</v>
      </c>
    </row>
    <row r="3153" spans="1:10">
      <c r="A3153" s="112" t="str">
        <f>COL_SIZES[[#This Row],[datatype]]&amp;"_"&amp;COL_SIZES[[#This Row],[column_prec]]&amp;"_"&amp;COL_SIZES[[#This Row],[col_len]]</f>
        <v>bigint_19_8</v>
      </c>
      <c r="B315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53" s="113">
        <f>VLOOKUP(A3153,DBMS_TYPE_SIZES[],2,FALSE)</f>
        <v>9</v>
      </c>
      <c r="D3153" s="113">
        <f>VLOOKUP(A3153,DBMS_TYPE_SIZES[],3,FALSE)</f>
        <v>8</v>
      </c>
      <c r="E3153" s="114">
        <f>VLOOKUP(A3153,DBMS_TYPE_SIZES[],4,FALSE)</f>
        <v>9</v>
      </c>
      <c r="F3153" t="s">
        <v>250</v>
      </c>
      <c r="G3153" t="s">
        <v>124</v>
      </c>
      <c r="H3153" t="s">
        <v>19</v>
      </c>
      <c r="I3153">
        <v>19</v>
      </c>
      <c r="J3153">
        <v>8</v>
      </c>
    </row>
    <row r="3154" spans="1:10">
      <c r="A3154" s="112" t="str">
        <f>COL_SIZES[[#This Row],[datatype]]&amp;"_"&amp;COL_SIZES[[#This Row],[column_prec]]&amp;"_"&amp;COL_SIZES[[#This Row],[col_len]]</f>
        <v>numeric_16_9</v>
      </c>
      <c r="B315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154" s="113">
        <f>VLOOKUP(A3154,DBMS_TYPE_SIZES[],2,FALSE)</f>
        <v>9</v>
      </c>
      <c r="D3154" s="113">
        <f>VLOOKUP(A3154,DBMS_TYPE_SIZES[],3,FALSE)</f>
        <v>9</v>
      </c>
      <c r="E3154" s="114">
        <f>VLOOKUP(A3154,DBMS_TYPE_SIZES[],4,FALSE)</f>
        <v>9</v>
      </c>
      <c r="F3154" t="s">
        <v>250</v>
      </c>
      <c r="G3154" t="s">
        <v>102</v>
      </c>
      <c r="H3154" t="s">
        <v>67</v>
      </c>
      <c r="I3154">
        <v>16</v>
      </c>
      <c r="J3154">
        <v>9</v>
      </c>
    </row>
    <row r="3155" spans="1:10">
      <c r="A3155" s="112" t="str">
        <f>COL_SIZES[[#This Row],[datatype]]&amp;"_"&amp;COL_SIZES[[#This Row],[column_prec]]&amp;"_"&amp;COL_SIZES[[#This Row],[col_len]]</f>
        <v>varchar_0_50</v>
      </c>
      <c r="B315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155" s="113">
        <f>VLOOKUP(A3155,DBMS_TYPE_SIZES[],2,FALSE)</f>
        <v>50</v>
      </c>
      <c r="D3155" s="113">
        <f>VLOOKUP(A3155,DBMS_TYPE_SIZES[],3,FALSE)</f>
        <v>50</v>
      </c>
      <c r="E3155" s="114">
        <f>VLOOKUP(A3155,DBMS_TYPE_SIZES[],4,FALSE)</f>
        <v>52</v>
      </c>
      <c r="F3155" t="s">
        <v>250</v>
      </c>
      <c r="G3155" t="s">
        <v>171</v>
      </c>
      <c r="H3155" t="s">
        <v>92</v>
      </c>
      <c r="I3155">
        <v>0</v>
      </c>
      <c r="J3155">
        <v>50</v>
      </c>
    </row>
    <row r="3156" spans="1:10">
      <c r="A3156" s="112" t="str">
        <f>COL_SIZES[[#This Row],[datatype]]&amp;"_"&amp;COL_SIZES[[#This Row],[column_prec]]&amp;"_"&amp;COL_SIZES[[#This Row],[col_len]]</f>
        <v>int_10_4</v>
      </c>
      <c r="B31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6" s="113">
        <f>VLOOKUP(A3156,DBMS_TYPE_SIZES[],2,FALSE)</f>
        <v>9</v>
      </c>
      <c r="D3156" s="113">
        <f>VLOOKUP(A3156,DBMS_TYPE_SIZES[],3,FALSE)</f>
        <v>4</v>
      </c>
      <c r="E3156" s="114">
        <f>VLOOKUP(A3156,DBMS_TYPE_SIZES[],4,FALSE)</f>
        <v>9</v>
      </c>
      <c r="F3156" t="s">
        <v>250</v>
      </c>
      <c r="G3156" t="s">
        <v>216</v>
      </c>
      <c r="H3156" t="s">
        <v>20</v>
      </c>
      <c r="I3156">
        <v>10</v>
      </c>
      <c r="J3156">
        <v>4</v>
      </c>
    </row>
    <row r="3157" spans="1:10">
      <c r="A3157" s="112" t="str">
        <f>COL_SIZES[[#This Row],[datatype]]&amp;"_"&amp;COL_SIZES[[#This Row],[column_prec]]&amp;"_"&amp;COL_SIZES[[#This Row],[col_len]]</f>
        <v>int_10_4</v>
      </c>
      <c r="B31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7" s="113">
        <f>VLOOKUP(A3157,DBMS_TYPE_SIZES[],2,FALSE)</f>
        <v>9</v>
      </c>
      <c r="D3157" s="113">
        <f>VLOOKUP(A3157,DBMS_TYPE_SIZES[],3,FALSE)</f>
        <v>4</v>
      </c>
      <c r="E3157" s="114">
        <f>VLOOKUP(A3157,DBMS_TYPE_SIZES[],4,FALSE)</f>
        <v>9</v>
      </c>
      <c r="F3157" t="s">
        <v>250</v>
      </c>
      <c r="G3157" t="s">
        <v>838</v>
      </c>
      <c r="H3157" t="s">
        <v>20</v>
      </c>
      <c r="I3157">
        <v>10</v>
      </c>
      <c r="J3157">
        <v>4</v>
      </c>
    </row>
    <row r="3158" spans="1:10">
      <c r="A3158" s="112" t="str">
        <f>COL_SIZES[[#This Row],[datatype]]&amp;"_"&amp;COL_SIZES[[#This Row],[column_prec]]&amp;"_"&amp;COL_SIZES[[#This Row],[col_len]]</f>
        <v>int_10_4</v>
      </c>
      <c r="B31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8" s="113">
        <f>VLOOKUP(A3158,DBMS_TYPE_SIZES[],2,FALSE)</f>
        <v>9</v>
      </c>
      <c r="D3158" s="113">
        <f>VLOOKUP(A3158,DBMS_TYPE_SIZES[],3,FALSE)</f>
        <v>4</v>
      </c>
      <c r="E3158" s="114">
        <f>VLOOKUP(A3158,DBMS_TYPE_SIZES[],4,FALSE)</f>
        <v>9</v>
      </c>
      <c r="F3158" t="s">
        <v>250</v>
      </c>
      <c r="G3158" t="s">
        <v>251</v>
      </c>
      <c r="H3158" t="s">
        <v>20</v>
      </c>
      <c r="I3158">
        <v>10</v>
      </c>
      <c r="J3158">
        <v>4</v>
      </c>
    </row>
    <row r="3159" spans="1:10">
      <c r="A3159" s="112" t="str">
        <f>COL_SIZES[[#This Row],[datatype]]&amp;"_"&amp;COL_SIZES[[#This Row],[column_prec]]&amp;"_"&amp;COL_SIZES[[#This Row],[col_len]]</f>
        <v>int_10_4</v>
      </c>
      <c r="B31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59" s="113">
        <f>VLOOKUP(A3159,DBMS_TYPE_SIZES[],2,FALSE)</f>
        <v>9</v>
      </c>
      <c r="D3159" s="113">
        <f>VLOOKUP(A3159,DBMS_TYPE_SIZES[],3,FALSE)</f>
        <v>4</v>
      </c>
      <c r="E3159" s="114">
        <f>VLOOKUP(A3159,DBMS_TYPE_SIZES[],4,FALSE)</f>
        <v>9</v>
      </c>
      <c r="F3159" t="s">
        <v>250</v>
      </c>
      <c r="G3159" t="s">
        <v>72</v>
      </c>
      <c r="H3159" t="s">
        <v>20</v>
      </c>
      <c r="I3159">
        <v>10</v>
      </c>
      <c r="J3159">
        <v>4</v>
      </c>
    </row>
    <row r="3160" spans="1:10">
      <c r="A3160" s="112" t="str">
        <f>COL_SIZES[[#This Row],[datatype]]&amp;"_"&amp;COL_SIZES[[#This Row],[column_prec]]&amp;"_"&amp;COL_SIZES[[#This Row],[col_len]]</f>
        <v>int_10_4</v>
      </c>
      <c r="B31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0" s="113">
        <f>VLOOKUP(A3160,DBMS_TYPE_SIZES[],2,FALSE)</f>
        <v>9</v>
      </c>
      <c r="D3160" s="113">
        <f>VLOOKUP(A3160,DBMS_TYPE_SIZES[],3,FALSE)</f>
        <v>4</v>
      </c>
      <c r="E3160" s="114">
        <f>VLOOKUP(A3160,DBMS_TYPE_SIZES[],4,FALSE)</f>
        <v>9</v>
      </c>
      <c r="F3160" t="s">
        <v>250</v>
      </c>
      <c r="G3160" t="s">
        <v>812</v>
      </c>
      <c r="H3160" t="s">
        <v>20</v>
      </c>
      <c r="I3160">
        <v>10</v>
      </c>
      <c r="J3160">
        <v>4</v>
      </c>
    </row>
    <row r="3161" spans="1:10">
      <c r="A3161" s="112" t="str">
        <f>COL_SIZES[[#This Row],[datatype]]&amp;"_"&amp;COL_SIZES[[#This Row],[column_prec]]&amp;"_"&amp;COL_SIZES[[#This Row],[col_len]]</f>
        <v>datetime_23_8</v>
      </c>
      <c r="B3161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61" s="113">
        <f>VLOOKUP(A3161,DBMS_TYPE_SIZES[],2,FALSE)</f>
        <v>7</v>
      </c>
      <c r="D3161" s="113">
        <f>VLOOKUP(A3161,DBMS_TYPE_SIZES[],3,FALSE)</f>
        <v>8</v>
      </c>
      <c r="E3161" s="114">
        <f>VLOOKUP(A3161,DBMS_TYPE_SIZES[],4,FALSE)</f>
        <v>10</v>
      </c>
      <c r="F3161" t="s">
        <v>250</v>
      </c>
      <c r="G3161" t="s">
        <v>816</v>
      </c>
      <c r="H3161" t="s">
        <v>22</v>
      </c>
      <c r="I3161">
        <v>23</v>
      </c>
      <c r="J3161">
        <v>8</v>
      </c>
    </row>
    <row r="3162" spans="1:10">
      <c r="A3162" s="112" t="str">
        <f>COL_SIZES[[#This Row],[datatype]]&amp;"_"&amp;COL_SIZES[[#This Row],[column_prec]]&amp;"_"&amp;COL_SIZES[[#This Row],[col_len]]</f>
        <v>int_10_4</v>
      </c>
      <c r="B31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2" s="113">
        <f>VLOOKUP(A3162,DBMS_TYPE_SIZES[],2,FALSE)</f>
        <v>9</v>
      </c>
      <c r="D3162" s="113">
        <f>VLOOKUP(A3162,DBMS_TYPE_SIZES[],3,FALSE)</f>
        <v>4</v>
      </c>
      <c r="E3162" s="114">
        <f>VLOOKUP(A3162,DBMS_TYPE_SIZES[],4,FALSE)</f>
        <v>9</v>
      </c>
      <c r="F3162" t="s">
        <v>250</v>
      </c>
      <c r="G3162" t="s">
        <v>817</v>
      </c>
      <c r="H3162" t="s">
        <v>20</v>
      </c>
      <c r="I3162">
        <v>10</v>
      </c>
      <c r="J3162">
        <v>4</v>
      </c>
    </row>
    <row r="3163" spans="1:10">
      <c r="A3163" s="112" t="str">
        <f>COL_SIZES[[#This Row],[datatype]]&amp;"_"&amp;COL_SIZES[[#This Row],[column_prec]]&amp;"_"&amp;COL_SIZES[[#This Row],[col_len]]</f>
        <v>int_10_4</v>
      </c>
      <c r="B31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3" s="113">
        <f>VLOOKUP(A3163,DBMS_TYPE_SIZES[],2,FALSE)</f>
        <v>9</v>
      </c>
      <c r="D3163" s="113">
        <f>VLOOKUP(A3163,DBMS_TYPE_SIZES[],3,FALSE)</f>
        <v>4</v>
      </c>
      <c r="E3163" s="114">
        <f>VLOOKUP(A3163,DBMS_TYPE_SIZES[],4,FALSE)</f>
        <v>9</v>
      </c>
      <c r="F3163" t="s">
        <v>250</v>
      </c>
      <c r="G3163" t="s">
        <v>146</v>
      </c>
      <c r="H3163" t="s">
        <v>20</v>
      </c>
      <c r="I3163">
        <v>10</v>
      </c>
      <c r="J3163">
        <v>4</v>
      </c>
    </row>
    <row r="3164" spans="1:10">
      <c r="A3164" s="112" t="str">
        <f>COL_SIZES[[#This Row],[datatype]]&amp;"_"&amp;COL_SIZES[[#This Row],[column_prec]]&amp;"_"&amp;COL_SIZES[[#This Row],[col_len]]</f>
        <v>int_10_4</v>
      </c>
      <c r="B31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4" s="113">
        <f>VLOOKUP(A3164,DBMS_TYPE_SIZES[],2,FALSE)</f>
        <v>9</v>
      </c>
      <c r="D3164" s="113">
        <f>VLOOKUP(A3164,DBMS_TYPE_SIZES[],3,FALSE)</f>
        <v>4</v>
      </c>
      <c r="E3164" s="114">
        <f>VLOOKUP(A3164,DBMS_TYPE_SIZES[],4,FALSE)</f>
        <v>9</v>
      </c>
      <c r="F3164" t="s">
        <v>250</v>
      </c>
      <c r="G3164" t="s">
        <v>252</v>
      </c>
      <c r="H3164" t="s">
        <v>20</v>
      </c>
      <c r="I3164">
        <v>10</v>
      </c>
      <c r="J3164">
        <v>4</v>
      </c>
    </row>
    <row r="3165" spans="1:10">
      <c r="A3165" s="112" t="str">
        <f>COL_SIZES[[#This Row],[datatype]]&amp;"_"&amp;COL_SIZES[[#This Row],[column_prec]]&amp;"_"&amp;COL_SIZES[[#This Row],[col_len]]</f>
        <v>int_10_4</v>
      </c>
      <c r="B31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5" s="113">
        <f>VLOOKUP(A3165,DBMS_TYPE_SIZES[],2,FALSE)</f>
        <v>9</v>
      </c>
      <c r="D3165" s="113">
        <f>VLOOKUP(A3165,DBMS_TYPE_SIZES[],3,FALSE)</f>
        <v>4</v>
      </c>
      <c r="E3165" s="114">
        <f>VLOOKUP(A3165,DBMS_TYPE_SIZES[],4,FALSE)</f>
        <v>9</v>
      </c>
      <c r="F3165" t="s">
        <v>250</v>
      </c>
      <c r="G3165" t="s">
        <v>164</v>
      </c>
      <c r="H3165" t="s">
        <v>20</v>
      </c>
      <c r="I3165">
        <v>10</v>
      </c>
      <c r="J3165">
        <v>4</v>
      </c>
    </row>
    <row r="3166" spans="1:10">
      <c r="A3166" s="112" t="str">
        <f>COL_SIZES[[#This Row],[datatype]]&amp;"_"&amp;COL_SIZES[[#This Row],[column_prec]]&amp;"_"&amp;COL_SIZES[[#This Row],[col_len]]</f>
        <v>int_10_4</v>
      </c>
      <c r="B31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6" s="113">
        <f>VLOOKUP(A3166,DBMS_TYPE_SIZES[],2,FALSE)</f>
        <v>9</v>
      </c>
      <c r="D3166" s="113">
        <f>VLOOKUP(A3166,DBMS_TYPE_SIZES[],3,FALSE)</f>
        <v>4</v>
      </c>
      <c r="E3166" s="114">
        <f>VLOOKUP(A3166,DBMS_TYPE_SIZES[],4,FALSE)</f>
        <v>9</v>
      </c>
      <c r="F3166" t="s">
        <v>253</v>
      </c>
      <c r="G3166" t="s">
        <v>170</v>
      </c>
      <c r="H3166" t="s">
        <v>20</v>
      </c>
      <c r="I3166">
        <v>10</v>
      </c>
      <c r="J3166">
        <v>4</v>
      </c>
    </row>
    <row r="3167" spans="1:10">
      <c r="A3167" s="112" t="str">
        <f>COL_SIZES[[#This Row],[datatype]]&amp;"_"&amp;COL_SIZES[[#This Row],[column_prec]]&amp;"_"&amp;COL_SIZES[[#This Row],[col_len]]</f>
        <v>int_10_4</v>
      </c>
      <c r="B316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7" s="113">
        <f>VLOOKUP(A3167,DBMS_TYPE_SIZES[],2,FALSE)</f>
        <v>9</v>
      </c>
      <c r="D3167" s="113">
        <f>VLOOKUP(A3167,DBMS_TYPE_SIZES[],3,FALSE)</f>
        <v>4</v>
      </c>
      <c r="E3167" s="114">
        <f>VLOOKUP(A3167,DBMS_TYPE_SIZES[],4,FALSE)</f>
        <v>9</v>
      </c>
      <c r="F3167" t="s">
        <v>253</v>
      </c>
      <c r="G3167" t="s">
        <v>156</v>
      </c>
      <c r="H3167" t="s">
        <v>20</v>
      </c>
      <c r="I3167">
        <v>10</v>
      </c>
      <c r="J3167">
        <v>4</v>
      </c>
    </row>
    <row r="3168" spans="1:10">
      <c r="A3168" s="112" t="str">
        <f>COL_SIZES[[#This Row],[datatype]]&amp;"_"&amp;COL_SIZES[[#This Row],[column_prec]]&amp;"_"&amp;COL_SIZES[[#This Row],[col_len]]</f>
        <v>datetime_23_8</v>
      </c>
      <c r="B3168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68" s="113">
        <f>VLOOKUP(A3168,DBMS_TYPE_SIZES[],2,FALSE)</f>
        <v>7</v>
      </c>
      <c r="D3168" s="113">
        <f>VLOOKUP(A3168,DBMS_TYPE_SIZES[],3,FALSE)</f>
        <v>8</v>
      </c>
      <c r="E3168" s="114">
        <f>VLOOKUP(A3168,DBMS_TYPE_SIZES[],4,FALSE)</f>
        <v>10</v>
      </c>
      <c r="F3168" t="s">
        <v>253</v>
      </c>
      <c r="G3168" t="s">
        <v>679</v>
      </c>
      <c r="H3168" t="s">
        <v>22</v>
      </c>
      <c r="I3168">
        <v>23</v>
      </c>
      <c r="J3168">
        <v>8</v>
      </c>
    </row>
    <row r="3169" spans="1:10">
      <c r="A3169" s="112" t="str">
        <f>COL_SIZES[[#This Row],[datatype]]&amp;"_"&amp;COL_SIZES[[#This Row],[column_prec]]&amp;"_"&amp;COL_SIZES[[#This Row],[col_len]]</f>
        <v>int_10_4</v>
      </c>
      <c r="B31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69" s="113">
        <f>VLOOKUP(A3169,DBMS_TYPE_SIZES[],2,FALSE)</f>
        <v>9</v>
      </c>
      <c r="D3169" s="113">
        <f>VLOOKUP(A3169,DBMS_TYPE_SIZES[],3,FALSE)</f>
        <v>4</v>
      </c>
      <c r="E3169" s="114">
        <f>VLOOKUP(A3169,DBMS_TYPE_SIZES[],4,FALSE)</f>
        <v>9</v>
      </c>
      <c r="F3169" t="s">
        <v>253</v>
      </c>
      <c r="G3169" t="s">
        <v>802</v>
      </c>
      <c r="H3169" t="s">
        <v>20</v>
      </c>
      <c r="I3169">
        <v>10</v>
      </c>
      <c r="J3169">
        <v>4</v>
      </c>
    </row>
    <row r="3170" spans="1:10">
      <c r="A3170" s="112" t="str">
        <f>COL_SIZES[[#This Row],[datatype]]&amp;"_"&amp;COL_SIZES[[#This Row],[column_prec]]&amp;"_"&amp;COL_SIZES[[#This Row],[col_len]]</f>
        <v>int_10_4</v>
      </c>
      <c r="B31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0" s="113">
        <f>VLOOKUP(A3170,DBMS_TYPE_SIZES[],2,FALSE)</f>
        <v>9</v>
      </c>
      <c r="D3170" s="113">
        <f>VLOOKUP(A3170,DBMS_TYPE_SIZES[],3,FALSE)</f>
        <v>4</v>
      </c>
      <c r="E3170" s="114">
        <f>VLOOKUP(A3170,DBMS_TYPE_SIZES[],4,FALSE)</f>
        <v>9</v>
      </c>
      <c r="F3170" t="s">
        <v>253</v>
      </c>
      <c r="G3170" t="s">
        <v>154</v>
      </c>
      <c r="H3170" t="s">
        <v>20</v>
      </c>
      <c r="I3170">
        <v>10</v>
      </c>
      <c r="J3170">
        <v>4</v>
      </c>
    </row>
    <row r="3171" spans="1:10">
      <c r="A3171" s="112" t="str">
        <f>COL_SIZES[[#This Row],[datatype]]&amp;"_"&amp;COL_SIZES[[#This Row],[column_prec]]&amp;"_"&amp;COL_SIZES[[#This Row],[col_len]]</f>
        <v>int_10_4</v>
      </c>
      <c r="B31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1" s="113">
        <f>VLOOKUP(A3171,DBMS_TYPE_SIZES[],2,FALSE)</f>
        <v>9</v>
      </c>
      <c r="D3171" s="113">
        <f>VLOOKUP(A3171,DBMS_TYPE_SIZES[],3,FALSE)</f>
        <v>4</v>
      </c>
      <c r="E3171" s="114">
        <f>VLOOKUP(A3171,DBMS_TYPE_SIZES[],4,FALSE)</f>
        <v>9</v>
      </c>
      <c r="F3171" t="s">
        <v>253</v>
      </c>
      <c r="G3171" t="s">
        <v>89</v>
      </c>
      <c r="H3171" t="s">
        <v>20</v>
      </c>
      <c r="I3171">
        <v>10</v>
      </c>
      <c r="J3171">
        <v>4</v>
      </c>
    </row>
    <row r="3172" spans="1:10">
      <c r="A3172" s="112" t="str">
        <f>COL_SIZES[[#This Row],[datatype]]&amp;"_"&amp;COL_SIZES[[#This Row],[column_prec]]&amp;"_"&amp;COL_SIZES[[#This Row],[col_len]]</f>
        <v>int_10_4</v>
      </c>
      <c r="B31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2" s="113">
        <f>VLOOKUP(A3172,DBMS_TYPE_SIZES[],2,FALSE)</f>
        <v>9</v>
      </c>
      <c r="D3172" s="113">
        <f>VLOOKUP(A3172,DBMS_TYPE_SIZES[],3,FALSE)</f>
        <v>4</v>
      </c>
      <c r="E3172" s="114">
        <f>VLOOKUP(A3172,DBMS_TYPE_SIZES[],4,FALSE)</f>
        <v>9</v>
      </c>
      <c r="F3172" t="s">
        <v>253</v>
      </c>
      <c r="G3172" t="s">
        <v>225</v>
      </c>
      <c r="H3172" t="s">
        <v>20</v>
      </c>
      <c r="I3172">
        <v>10</v>
      </c>
      <c r="J3172">
        <v>4</v>
      </c>
    </row>
    <row r="3173" spans="1:10">
      <c r="A3173" s="112" t="str">
        <f>COL_SIZES[[#This Row],[datatype]]&amp;"_"&amp;COL_SIZES[[#This Row],[column_prec]]&amp;"_"&amp;COL_SIZES[[#This Row],[col_len]]</f>
        <v>int_10_4</v>
      </c>
      <c r="B31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3" s="113">
        <f>VLOOKUP(A3173,DBMS_TYPE_SIZES[],2,FALSE)</f>
        <v>9</v>
      </c>
      <c r="D3173" s="113">
        <f>VLOOKUP(A3173,DBMS_TYPE_SIZES[],3,FALSE)</f>
        <v>4</v>
      </c>
      <c r="E3173" s="114">
        <f>VLOOKUP(A3173,DBMS_TYPE_SIZES[],4,FALSE)</f>
        <v>9</v>
      </c>
      <c r="F3173" t="s">
        <v>253</v>
      </c>
      <c r="G3173" t="s">
        <v>890</v>
      </c>
      <c r="H3173" t="s">
        <v>20</v>
      </c>
      <c r="I3173">
        <v>10</v>
      </c>
      <c r="J3173">
        <v>4</v>
      </c>
    </row>
    <row r="3174" spans="1:10">
      <c r="A3174" s="112" t="str">
        <f>COL_SIZES[[#This Row],[datatype]]&amp;"_"&amp;COL_SIZES[[#This Row],[column_prec]]&amp;"_"&amp;COL_SIZES[[#This Row],[col_len]]</f>
        <v>int_10_4</v>
      </c>
      <c r="B31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4" s="113">
        <f>VLOOKUP(A3174,DBMS_TYPE_SIZES[],2,FALSE)</f>
        <v>9</v>
      </c>
      <c r="D3174" s="113">
        <f>VLOOKUP(A3174,DBMS_TYPE_SIZES[],3,FALSE)</f>
        <v>4</v>
      </c>
      <c r="E3174" s="114">
        <f>VLOOKUP(A3174,DBMS_TYPE_SIZES[],4,FALSE)</f>
        <v>9</v>
      </c>
      <c r="F3174" t="s">
        <v>253</v>
      </c>
      <c r="G3174" t="s">
        <v>803</v>
      </c>
      <c r="H3174" t="s">
        <v>20</v>
      </c>
      <c r="I3174">
        <v>10</v>
      </c>
      <c r="J3174">
        <v>4</v>
      </c>
    </row>
    <row r="3175" spans="1:10">
      <c r="A3175" s="112" t="str">
        <f>COL_SIZES[[#This Row],[datatype]]&amp;"_"&amp;COL_SIZES[[#This Row],[column_prec]]&amp;"_"&amp;COL_SIZES[[#This Row],[col_len]]</f>
        <v>int_10_4</v>
      </c>
      <c r="B31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5" s="113">
        <f>VLOOKUP(A3175,DBMS_TYPE_SIZES[],2,FALSE)</f>
        <v>9</v>
      </c>
      <c r="D3175" s="113">
        <f>VLOOKUP(A3175,DBMS_TYPE_SIZES[],3,FALSE)</f>
        <v>4</v>
      </c>
      <c r="E3175" s="114">
        <f>VLOOKUP(A3175,DBMS_TYPE_SIZES[],4,FALSE)</f>
        <v>9</v>
      </c>
      <c r="F3175" t="s">
        <v>253</v>
      </c>
      <c r="G3175" t="s">
        <v>804</v>
      </c>
      <c r="H3175" t="s">
        <v>20</v>
      </c>
      <c r="I3175">
        <v>10</v>
      </c>
      <c r="J3175">
        <v>4</v>
      </c>
    </row>
    <row r="3176" spans="1:10">
      <c r="A3176" s="112" t="str">
        <f>COL_SIZES[[#This Row],[datatype]]&amp;"_"&amp;COL_SIZES[[#This Row],[column_prec]]&amp;"_"&amp;COL_SIZES[[#This Row],[col_len]]</f>
        <v>int_10_4</v>
      </c>
      <c r="B31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6" s="113">
        <f>VLOOKUP(A3176,DBMS_TYPE_SIZES[],2,FALSE)</f>
        <v>9</v>
      </c>
      <c r="D3176" s="113">
        <f>VLOOKUP(A3176,DBMS_TYPE_SIZES[],3,FALSE)</f>
        <v>4</v>
      </c>
      <c r="E3176" s="114">
        <f>VLOOKUP(A3176,DBMS_TYPE_SIZES[],4,FALSE)</f>
        <v>9</v>
      </c>
      <c r="F3176" t="s">
        <v>253</v>
      </c>
      <c r="G3176" t="s">
        <v>152</v>
      </c>
      <c r="H3176" t="s">
        <v>20</v>
      </c>
      <c r="I3176">
        <v>10</v>
      </c>
      <c r="J3176">
        <v>4</v>
      </c>
    </row>
    <row r="3177" spans="1:10">
      <c r="A3177" s="112" t="str">
        <f>COL_SIZES[[#This Row],[datatype]]&amp;"_"&amp;COL_SIZES[[#This Row],[column_prec]]&amp;"_"&amp;COL_SIZES[[#This Row],[col_len]]</f>
        <v>varchar_0_255</v>
      </c>
      <c r="B317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77" s="113">
        <f>VLOOKUP(A3177,DBMS_TYPE_SIZES[],2,FALSE)</f>
        <v>255</v>
      </c>
      <c r="D3177" s="113">
        <f>VLOOKUP(A3177,DBMS_TYPE_SIZES[],3,FALSE)</f>
        <v>255</v>
      </c>
      <c r="E3177" s="114">
        <f>VLOOKUP(A3177,DBMS_TYPE_SIZES[],4,FALSE)</f>
        <v>257</v>
      </c>
      <c r="F3177" t="s">
        <v>253</v>
      </c>
      <c r="G3177" t="s">
        <v>805</v>
      </c>
      <c r="H3177" t="s">
        <v>92</v>
      </c>
      <c r="I3177">
        <v>0</v>
      </c>
      <c r="J3177">
        <v>255</v>
      </c>
    </row>
    <row r="3178" spans="1:10">
      <c r="A3178" s="112" t="str">
        <f>COL_SIZES[[#This Row],[datatype]]&amp;"_"&amp;COL_SIZES[[#This Row],[column_prec]]&amp;"_"&amp;COL_SIZES[[#This Row],[col_len]]</f>
        <v>varchar_0_255</v>
      </c>
      <c r="B31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178" s="113">
        <f>VLOOKUP(A3178,DBMS_TYPE_SIZES[],2,FALSE)</f>
        <v>255</v>
      </c>
      <c r="D3178" s="113">
        <f>VLOOKUP(A3178,DBMS_TYPE_SIZES[],3,FALSE)</f>
        <v>255</v>
      </c>
      <c r="E3178" s="114">
        <f>VLOOKUP(A3178,DBMS_TYPE_SIZES[],4,FALSE)</f>
        <v>257</v>
      </c>
      <c r="F3178" t="s">
        <v>253</v>
      </c>
      <c r="G3178" t="s">
        <v>806</v>
      </c>
      <c r="H3178" t="s">
        <v>92</v>
      </c>
      <c r="I3178">
        <v>0</v>
      </c>
      <c r="J3178">
        <v>255</v>
      </c>
    </row>
    <row r="3179" spans="1:10">
      <c r="A3179" s="112" t="str">
        <f>COL_SIZES[[#This Row],[datatype]]&amp;"_"&amp;COL_SIZES[[#This Row],[column_prec]]&amp;"_"&amp;COL_SIZES[[#This Row],[col_len]]</f>
        <v>int_10_4</v>
      </c>
      <c r="B31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79" s="113">
        <f>VLOOKUP(A3179,DBMS_TYPE_SIZES[],2,FALSE)</f>
        <v>9</v>
      </c>
      <c r="D3179" s="113">
        <f>VLOOKUP(A3179,DBMS_TYPE_SIZES[],3,FALSE)</f>
        <v>4</v>
      </c>
      <c r="E3179" s="114">
        <f>VLOOKUP(A3179,DBMS_TYPE_SIZES[],4,FALSE)</f>
        <v>9</v>
      </c>
      <c r="F3179" t="s">
        <v>253</v>
      </c>
      <c r="G3179" t="s">
        <v>807</v>
      </c>
      <c r="H3179" t="s">
        <v>20</v>
      </c>
      <c r="I3179">
        <v>10</v>
      </c>
      <c r="J3179">
        <v>4</v>
      </c>
    </row>
    <row r="3180" spans="1:10">
      <c r="A3180" s="112" t="str">
        <f>COL_SIZES[[#This Row],[datatype]]&amp;"_"&amp;COL_SIZES[[#This Row],[column_prec]]&amp;"_"&amp;COL_SIZES[[#This Row],[col_len]]</f>
        <v>bigint_19_8</v>
      </c>
      <c r="B3180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80" s="113">
        <f>VLOOKUP(A3180,DBMS_TYPE_SIZES[],2,FALSE)</f>
        <v>9</v>
      </c>
      <c r="D3180" s="113">
        <f>VLOOKUP(A3180,DBMS_TYPE_SIZES[],3,FALSE)</f>
        <v>8</v>
      </c>
      <c r="E3180" s="114">
        <f>VLOOKUP(A3180,DBMS_TYPE_SIZES[],4,FALSE)</f>
        <v>9</v>
      </c>
      <c r="F3180" t="s">
        <v>253</v>
      </c>
      <c r="G3180" t="s">
        <v>122</v>
      </c>
      <c r="H3180" t="s">
        <v>19</v>
      </c>
      <c r="I3180">
        <v>19</v>
      </c>
      <c r="J3180">
        <v>8</v>
      </c>
    </row>
    <row r="3181" spans="1:10">
      <c r="A3181" s="112" t="str">
        <f>COL_SIZES[[#This Row],[datatype]]&amp;"_"&amp;COL_SIZES[[#This Row],[column_prec]]&amp;"_"&amp;COL_SIZES[[#This Row],[col_len]]</f>
        <v>int_10_4</v>
      </c>
      <c r="B31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81" s="113">
        <f>VLOOKUP(A3181,DBMS_TYPE_SIZES[],2,FALSE)</f>
        <v>9</v>
      </c>
      <c r="D3181" s="113">
        <f>VLOOKUP(A3181,DBMS_TYPE_SIZES[],3,FALSE)</f>
        <v>4</v>
      </c>
      <c r="E3181" s="114">
        <f>VLOOKUP(A3181,DBMS_TYPE_SIZES[],4,FALSE)</f>
        <v>9</v>
      </c>
      <c r="F3181" t="s">
        <v>253</v>
      </c>
      <c r="G3181" t="s">
        <v>123</v>
      </c>
      <c r="H3181" t="s">
        <v>20</v>
      </c>
      <c r="I3181">
        <v>10</v>
      </c>
      <c r="J3181">
        <v>4</v>
      </c>
    </row>
    <row r="3182" spans="1:10">
      <c r="A3182" s="112" t="str">
        <f>COL_SIZES[[#This Row],[datatype]]&amp;"_"&amp;COL_SIZES[[#This Row],[column_prec]]&amp;"_"&amp;COL_SIZES[[#This Row],[col_len]]</f>
        <v>int_10_4</v>
      </c>
      <c r="B31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82" s="113">
        <f>VLOOKUP(A3182,DBMS_TYPE_SIZES[],2,FALSE)</f>
        <v>9</v>
      </c>
      <c r="D3182" s="113">
        <f>VLOOKUP(A3182,DBMS_TYPE_SIZES[],3,FALSE)</f>
        <v>4</v>
      </c>
      <c r="E3182" s="114">
        <f>VLOOKUP(A3182,DBMS_TYPE_SIZES[],4,FALSE)</f>
        <v>9</v>
      </c>
      <c r="F3182" t="s">
        <v>253</v>
      </c>
      <c r="G3182" t="s">
        <v>808</v>
      </c>
      <c r="H3182" t="s">
        <v>20</v>
      </c>
      <c r="I3182">
        <v>10</v>
      </c>
      <c r="J3182">
        <v>4</v>
      </c>
    </row>
    <row r="3183" spans="1:10">
      <c r="A3183" s="112" t="str">
        <f>COL_SIZES[[#This Row],[datatype]]&amp;"_"&amp;COL_SIZES[[#This Row],[column_prec]]&amp;"_"&amp;COL_SIZES[[#This Row],[col_len]]</f>
        <v>datetime_23_8</v>
      </c>
      <c r="B3183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83" s="113">
        <f>VLOOKUP(A3183,DBMS_TYPE_SIZES[],2,FALSE)</f>
        <v>7</v>
      </c>
      <c r="D3183" s="113">
        <f>VLOOKUP(A3183,DBMS_TYPE_SIZES[],3,FALSE)</f>
        <v>8</v>
      </c>
      <c r="E3183" s="114">
        <f>VLOOKUP(A3183,DBMS_TYPE_SIZES[],4,FALSE)</f>
        <v>10</v>
      </c>
      <c r="F3183" t="s">
        <v>253</v>
      </c>
      <c r="G3183" t="s">
        <v>809</v>
      </c>
      <c r="H3183" t="s">
        <v>22</v>
      </c>
      <c r="I3183">
        <v>23</v>
      </c>
      <c r="J3183">
        <v>8</v>
      </c>
    </row>
    <row r="3184" spans="1:10">
      <c r="A3184" s="112" t="str">
        <f>COL_SIZES[[#This Row],[datatype]]&amp;"_"&amp;COL_SIZES[[#This Row],[column_prec]]&amp;"_"&amp;COL_SIZES[[#This Row],[col_len]]</f>
        <v>bigint_19_8</v>
      </c>
      <c r="B318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84" s="113">
        <f>VLOOKUP(A3184,DBMS_TYPE_SIZES[],2,FALSE)</f>
        <v>9</v>
      </c>
      <c r="D3184" s="113">
        <f>VLOOKUP(A3184,DBMS_TYPE_SIZES[],3,FALSE)</f>
        <v>8</v>
      </c>
      <c r="E3184" s="114">
        <f>VLOOKUP(A3184,DBMS_TYPE_SIZES[],4,FALSE)</f>
        <v>9</v>
      </c>
      <c r="F3184" t="s">
        <v>253</v>
      </c>
      <c r="G3184" t="s">
        <v>124</v>
      </c>
      <c r="H3184" t="s">
        <v>19</v>
      </c>
      <c r="I3184">
        <v>19</v>
      </c>
      <c r="J3184">
        <v>8</v>
      </c>
    </row>
    <row r="3185" spans="1:10">
      <c r="A3185" s="112" t="str">
        <f>COL_SIZES[[#This Row],[datatype]]&amp;"_"&amp;COL_SIZES[[#This Row],[column_prec]]&amp;"_"&amp;COL_SIZES[[#This Row],[col_len]]</f>
        <v>numeric_16_9</v>
      </c>
      <c r="B318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185" s="113">
        <f>VLOOKUP(A3185,DBMS_TYPE_SIZES[],2,FALSE)</f>
        <v>9</v>
      </c>
      <c r="D3185" s="113">
        <f>VLOOKUP(A3185,DBMS_TYPE_SIZES[],3,FALSE)</f>
        <v>9</v>
      </c>
      <c r="E3185" s="114">
        <f>VLOOKUP(A3185,DBMS_TYPE_SIZES[],4,FALSE)</f>
        <v>9</v>
      </c>
      <c r="F3185" t="s">
        <v>253</v>
      </c>
      <c r="G3185" t="s">
        <v>102</v>
      </c>
      <c r="H3185" t="s">
        <v>67</v>
      </c>
      <c r="I3185">
        <v>16</v>
      </c>
      <c r="J3185">
        <v>9</v>
      </c>
    </row>
    <row r="3186" spans="1:10">
      <c r="A3186" s="112" t="str">
        <f>COL_SIZES[[#This Row],[datatype]]&amp;"_"&amp;COL_SIZES[[#This Row],[column_prec]]&amp;"_"&amp;COL_SIZES[[#This Row],[col_len]]</f>
        <v>varchar_0_50</v>
      </c>
      <c r="B318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186" s="113">
        <f>VLOOKUP(A3186,DBMS_TYPE_SIZES[],2,FALSE)</f>
        <v>50</v>
      </c>
      <c r="D3186" s="113">
        <f>VLOOKUP(A3186,DBMS_TYPE_SIZES[],3,FALSE)</f>
        <v>50</v>
      </c>
      <c r="E3186" s="114">
        <f>VLOOKUP(A3186,DBMS_TYPE_SIZES[],4,FALSE)</f>
        <v>52</v>
      </c>
      <c r="F3186" t="s">
        <v>253</v>
      </c>
      <c r="G3186" t="s">
        <v>171</v>
      </c>
      <c r="H3186" t="s">
        <v>92</v>
      </c>
      <c r="I3186">
        <v>0</v>
      </c>
      <c r="J3186">
        <v>50</v>
      </c>
    </row>
    <row r="3187" spans="1:10">
      <c r="A3187" s="112" t="str">
        <f>COL_SIZES[[#This Row],[datatype]]&amp;"_"&amp;COL_SIZES[[#This Row],[column_prec]]&amp;"_"&amp;COL_SIZES[[#This Row],[col_len]]</f>
        <v>int_10_4</v>
      </c>
      <c r="B31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87" s="113">
        <f>VLOOKUP(A3187,DBMS_TYPE_SIZES[],2,FALSE)</f>
        <v>9</v>
      </c>
      <c r="D3187" s="113">
        <f>VLOOKUP(A3187,DBMS_TYPE_SIZES[],3,FALSE)</f>
        <v>4</v>
      </c>
      <c r="E3187" s="114">
        <f>VLOOKUP(A3187,DBMS_TYPE_SIZES[],4,FALSE)</f>
        <v>9</v>
      </c>
      <c r="F3187" t="s">
        <v>253</v>
      </c>
      <c r="G3187" t="s">
        <v>216</v>
      </c>
      <c r="H3187" t="s">
        <v>20</v>
      </c>
      <c r="I3187">
        <v>10</v>
      </c>
      <c r="J3187">
        <v>4</v>
      </c>
    </row>
    <row r="3188" spans="1:10">
      <c r="A3188" s="112" t="str">
        <f>COL_SIZES[[#This Row],[datatype]]&amp;"_"&amp;COL_SIZES[[#This Row],[column_prec]]&amp;"_"&amp;COL_SIZES[[#This Row],[col_len]]</f>
        <v>int_10_4</v>
      </c>
      <c r="B31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88" s="113">
        <f>VLOOKUP(A3188,DBMS_TYPE_SIZES[],2,FALSE)</f>
        <v>9</v>
      </c>
      <c r="D3188" s="113">
        <f>VLOOKUP(A3188,DBMS_TYPE_SIZES[],3,FALSE)</f>
        <v>4</v>
      </c>
      <c r="E3188" s="114">
        <f>VLOOKUP(A3188,DBMS_TYPE_SIZES[],4,FALSE)</f>
        <v>9</v>
      </c>
      <c r="F3188" t="s">
        <v>253</v>
      </c>
      <c r="G3188" t="s">
        <v>838</v>
      </c>
      <c r="H3188" t="s">
        <v>20</v>
      </c>
      <c r="I3188">
        <v>10</v>
      </c>
      <c r="J3188">
        <v>4</v>
      </c>
    </row>
    <row r="3189" spans="1:10">
      <c r="A3189" s="112" t="str">
        <f>COL_SIZES[[#This Row],[datatype]]&amp;"_"&amp;COL_SIZES[[#This Row],[column_prec]]&amp;"_"&amp;COL_SIZES[[#This Row],[col_len]]</f>
        <v>int_10_4</v>
      </c>
      <c r="B31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89" s="113">
        <f>VLOOKUP(A3189,DBMS_TYPE_SIZES[],2,FALSE)</f>
        <v>9</v>
      </c>
      <c r="D3189" s="113">
        <f>VLOOKUP(A3189,DBMS_TYPE_SIZES[],3,FALSE)</f>
        <v>4</v>
      </c>
      <c r="E3189" s="114">
        <f>VLOOKUP(A3189,DBMS_TYPE_SIZES[],4,FALSE)</f>
        <v>9</v>
      </c>
      <c r="F3189" t="s">
        <v>253</v>
      </c>
      <c r="G3189" t="s">
        <v>251</v>
      </c>
      <c r="H3189" t="s">
        <v>20</v>
      </c>
      <c r="I3189">
        <v>10</v>
      </c>
      <c r="J3189">
        <v>4</v>
      </c>
    </row>
    <row r="3190" spans="1:10">
      <c r="A3190" s="112" t="str">
        <f>COL_SIZES[[#This Row],[datatype]]&amp;"_"&amp;COL_SIZES[[#This Row],[column_prec]]&amp;"_"&amp;COL_SIZES[[#This Row],[col_len]]</f>
        <v>int_10_4</v>
      </c>
      <c r="B31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0" s="113">
        <f>VLOOKUP(A3190,DBMS_TYPE_SIZES[],2,FALSE)</f>
        <v>9</v>
      </c>
      <c r="D3190" s="113">
        <f>VLOOKUP(A3190,DBMS_TYPE_SIZES[],3,FALSE)</f>
        <v>4</v>
      </c>
      <c r="E3190" s="114">
        <f>VLOOKUP(A3190,DBMS_TYPE_SIZES[],4,FALSE)</f>
        <v>9</v>
      </c>
      <c r="F3190" t="s">
        <v>253</v>
      </c>
      <c r="G3190" t="s">
        <v>72</v>
      </c>
      <c r="H3190" t="s">
        <v>20</v>
      </c>
      <c r="I3190">
        <v>10</v>
      </c>
      <c r="J3190">
        <v>4</v>
      </c>
    </row>
    <row r="3191" spans="1:10">
      <c r="A3191" s="112" t="str">
        <f>COL_SIZES[[#This Row],[datatype]]&amp;"_"&amp;COL_SIZES[[#This Row],[column_prec]]&amp;"_"&amp;COL_SIZES[[#This Row],[col_len]]</f>
        <v>int_10_4</v>
      </c>
      <c r="B31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1" s="113">
        <f>VLOOKUP(A3191,DBMS_TYPE_SIZES[],2,FALSE)</f>
        <v>9</v>
      </c>
      <c r="D3191" s="113">
        <f>VLOOKUP(A3191,DBMS_TYPE_SIZES[],3,FALSE)</f>
        <v>4</v>
      </c>
      <c r="E3191" s="114">
        <f>VLOOKUP(A3191,DBMS_TYPE_SIZES[],4,FALSE)</f>
        <v>9</v>
      </c>
      <c r="F3191" t="s">
        <v>253</v>
      </c>
      <c r="G3191" t="s">
        <v>812</v>
      </c>
      <c r="H3191" t="s">
        <v>20</v>
      </c>
      <c r="I3191">
        <v>10</v>
      </c>
      <c r="J3191">
        <v>4</v>
      </c>
    </row>
    <row r="3192" spans="1:10">
      <c r="A3192" s="112" t="str">
        <f>COL_SIZES[[#This Row],[datatype]]&amp;"_"&amp;COL_SIZES[[#This Row],[column_prec]]&amp;"_"&amp;COL_SIZES[[#This Row],[col_len]]</f>
        <v>datetime_23_8</v>
      </c>
      <c r="B3192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192" s="113">
        <f>VLOOKUP(A3192,DBMS_TYPE_SIZES[],2,FALSE)</f>
        <v>7</v>
      </c>
      <c r="D3192" s="113">
        <f>VLOOKUP(A3192,DBMS_TYPE_SIZES[],3,FALSE)</f>
        <v>8</v>
      </c>
      <c r="E3192" s="114">
        <f>VLOOKUP(A3192,DBMS_TYPE_SIZES[],4,FALSE)</f>
        <v>10</v>
      </c>
      <c r="F3192" t="s">
        <v>253</v>
      </c>
      <c r="G3192" t="s">
        <v>816</v>
      </c>
      <c r="H3192" t="s">
        <v>22</v>
      </c>
      <c r="I3192">
        <v>23</v>
      </c>
      <c r="J3192">
        <v>8</v>
      </c>
    </row>
    <row r="3193" spans="1:10">
      <c r="A3193" s="112" t="str">
        <f>COL_SIZES[[#This Row],[datatype]]&amp;"_"&amp;COL_SIZES[[#This Row],[column_prec]]&amp;"_"&amp;COL_SIZES[[#This Row],[col_len]]</f>
        <v>int_10_4</v>
      </c>
      <c r="B31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3" s="113">
        <f>VLOOKUP(A3193,DBMS_TYPE_SIZES[],2,FALSE)</f>
        <v>9</v>
      </c>
      <c r="D3193" s="113">
        <f>VLOOKUP(A3193,DBMS_TYPE_SIZES[],3,FALSE)</f>
        <v>4</v>
      </c>
      <c r="E3193" s="114">
        <f>VLOOKUP(A3193,DBMS_TYPE_SIZES[],4,FALSE)</f>
        <v>9</v>
      </c>
      <c r="F3193" t="s">
        <v>253</v>
      </c>
      <c r="G3193" t="s">
        <v>817</v>
      </c>
      <c r="H3193" t="s">
        <v>20</v>
      </c>
      <c r="I3193">
        <v>10</v>
      </c>
      <c r="J3193">
        <v>4</v>
      </c>
    </row>
    <row r="3194" spans="1:10">
      <c r="A3194" s="112" t="str">
        <f>COL_SIZES[[#This Row],[datatype]]&amp;"_"&amp;COL_SIZES[[#This Row],[column_prec]]&amp;"_"&amp;COL_SIZES[[#This Row],[col_len]]</f>
        <v>int_10_4</v>
      </c>
      <c r="B31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4" s="113">
        <f>VLOOKUP(A3194,DBMS_TYPE_SIZES[],2,FALSE)</f>
        <v>9</v>
      </c>
      <c r="D3194" s="113">
        <f>VLOOKUP(A3194,DBMS_TYPE_SIZES[],3,FALSE)</f>
        <v>4</v>
      </c>
      <c r="E3194" s="114">
        <f>VLOOKUP(A3194,DBMS_TYPE_SIZES[],4,FALSE)</f>
        <v>9</v>
      </c>
      <c r="F3194" t="s">
        <v>253</v>
      </c>
      <c r="G3194" t="s">
        <v>146</v>
      </c>
      <c r="H3194" t="s">
        <v>20</v>
      </c>
      <c r="I3194">
        <v>10</v>
      </c>
      <c r="J3194">
        <v>4</v>
      </c>
    </row>
    <row r="3195" spans="1:10">
      <c r="A3195" s="112" t="str">
        <f>COL_SIZES[[#This Row],[datatype]]&amp;"_"&amp;COL_SIZES[[#This Row],[column_prec]]&amp;"_"&amp;COL_SIZES[[#This Row],[col_len]]</f>
        <v>int_10_4</v>
      </c>
      <c r="B31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5" s="113">
        <f>VLOOKUP(A3195,DBMS_TYPE_SIZES[],2,FALSE)</f>
        <v>9</v>
      </c>
      <c r="D3195" s="113">
        <f>VLOOKUP(A3195,DBMS_TYPE_SIZES[],3,FALSE)</f>
        <v>4</v>
      </c>
      <c r="E3195" s="114">
        <f>VLOOKUP(A3195,DBMS_TYPE_SIZES[],4,FALSE)</f>
        <v>9</v>
      </c>
      <c r="F3195" t="s">
        <v>253</v>
      </c>
      <c r="G3195" t="s">
        <v>252</v>
      </c>
      <c r="H3195" t="s">
        <v>20</v>
      </c>
      <c r="I3195">
        <v>10</v>
      </c>
      <c r="J3195">
        <v>4</v>
      </c>
    </row>
    <row r="3196" spans="1:10">
      <c r="A3196" s="112" t="str">
        <f>COL_SIZES[[#This Row],[datatype]]&amp;"_"&amp;COL_SIZES[[#This Row],[column_prec]]&amp;"_"&amp;COL_SIZES[[#This Row],[col_len]]</f>
        <v>int_10_4</v>
      </c>
      <c r="B31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6" s="113">
        <f>VLOOKUP(A3196,DBMS_TYPE_SIZES[],2,FALSE)</f>
        <v>9</v>
      </c>
      <c r="D3196" s="113">
        <f>VLOOKUP(A3196,DBMS_TYPE_SIZES[],3,FALSE)</f>
        <v>4</v>
      </c>
      <c r="E3196" s="114">
        <f>VLOOKUP(A3196,DBMS_TYPE_SIZES[],4,FALSE)</f>
        <v>9</v>
      </c>
      <c r="F3196" t="s">
        <v>253</v>
      </c>
      <c r="G3196" t="s">
        <v>164</v>
      </c>
      <c r="H3196" t="s">
        <v>20</v>
      </c>
      <c r="I3196">
        <v>10</v>
      </c>
      <c r="J3196">
        <v>4</v>
      </c>
    </row>
    <row r="3197" spans="1:10">
      <c r="A3197" s="112" t="str">
        <f>COL_SIZES[[#This Row],[datatype]]&amp;"_"&amp;COL_SIZES[[#This Row],[column_prec]]&amp;"_"&amp;COL_SIZES[[#This Row],[col_len]]</f>
        <v>numeric_1_5</v>
      </c>
      <c r="B319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197" s="113">
        <f>VLOOKUP(A3197,DBMS_TYPE_SIZES[],2,FALSE)</f>
        <v>5</v>
      </c>
      <c r="D3197" s="113">
        <f>VLOOKUP(A3197,DBMS_TYPE_SIZES[],3,FALSE)</f>
        <v>5</v>
      </c>
      <c r="E3197" s="114">
        <f>VLOOKUP(A3197,DBMS_TYPE_SIZES[],4,FALSE)</f>
        <v>5</v>
      </c>
      <c r="F3197" t="s">
        <v>254</v>
      </c>
      <c r="G3197" t="s">
        <v>596</v>
      </c>
      <c r="H3197" t="s">
        <v>67</v>
      </c>
      <c r="I3197">
        <v>1</v>
      </c>
      <c r="J3197">
        <v>5</v>
      </c>
    </row>
    <row r="3198" spans="1:10">
      <c r="A3198" s="112" t="str">
        <f>COL_SIZES[[#This Row],[datatype]]&amp;"_"&amp;COL_SIZES[[#This Row],[column_prec]]&amp;"_"&amp;COL_SIZES[[#This Row],[col_len]]</f>
        <v>int_10_4</v>
      </c>
      <c r="B31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8" s="113">
        <f>VLOOKUP(A3198,DBMS_TYPE_SIZES[],2,FALSE)</f>
        <v>9</v>
      </c>
      <c r="D3198" s="113">
        <f>VLOOKUP(A3198,DBMS_TYPE_SIZES[],3,FALSE)</f>
        <v>4</v>
      </c>
      <c r="E3198" s="114">
        <f>VLOOKUP(A3198,DBMS_TYPE_SIZES[],4,FALSE)</f>
        <v>9</v>
      </c>
      <c r="F3198" t="s">
        <v>254</v>
      </c>
      <c r="G3198" t="s">
        <v>598</v>
      </c>
      <c r="H3198" t="s">
        <v>20</v>
      </c>
      <c r="I3198">
        <v>10</v>
      </c>
      <c r="J3198">
        <v>4</v>
      </c>
    </row>
    <row r="3199" spans="1:10">
      <c r="A3199" s="112" t="str">
        <f>COL_SIZES[[#This Row],[datatype]]&amp;"_"&amp;COL_SIZES[[#This Row],[column_prec]]&amp;"_"&amp;COL_SIZES[[#This Row],[col_len]]</f>
        <v>int_10_4</v>
      </c>
      <c r="B31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199" s="113">
        <f>VLOOKUP(A3199,DBMS_TYPE_SIZES[],2,FALSE)</f>
        <v>9</v>
      </c>
      <c r="D3199" s="113">
        <f>VLOOKUP(A3199,DBMS_TYPE_SIZES[],3,FALSE)</f>
        <v>4</v>
      </c>
      <c r="E3199" s="114">
        <f>VLOOKUP(A3199,DBMS_TYPE_SIZES[],4,FALSE)</f>
        <v>9</v>
      </c>
      <c r="F3199" t="s">
        <v>254</v>
      </c>
      <c r="G3199" t="s">
        <v>156</v>
      </c>
      <c r="H3199" t="s">
        <v>20</v>
      </c>
      <c r="I3199">
        <v>10</v>
      </c>
      <c r="J3199">
        <v>4</v>
      </c>
    </row>
    <row r="3200" spans="1:10">
      <c r="A3200" s="112" t="str">
        <f>COL_SIZES[[#This Row],[datatype]]&amp;"_"&amp;COL_SIZES[[#This Row],[column_prec]]&amp;"_"&amp;COL_SIZES[[#This Row],[col_len]]</f>
        <v>int_10_4</v>
      </c>
      <c r="B32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0" s="113">
        <f>VLOOKUP(A3200,DBMS_TYPE_SIZES[],2,FALSE)</f>
        <v>9</v>
      </c>
      <c r="D3200" s="113">
        <f>VLOOKUP(A3200,DBMS_TYPE_SIZES[],3,FALSE)</f>
        <v>4</v>
      </c>
      <c r="E3200" s="114">
        <f>VLOOKUP(A3200,DBMS_TYPE_SIZES[],4,FALSE)</f>
        <v>9</v>
      </c>
      <c r="F3200" t="s">
        <v>254</v>
      </c>
      <c r="G3200" t="s">
        <v>89</v>
      </c>
      <c r="H3200" t="s">
        <v>20</v>
      </c>
      <c r="I3200">
        <v>10</v>
      </c>
      <c r="J3200">
        <v>4</v>
      </c>
    </row>
    <row r="3201" spans="1:10">
      <c r="A3201" s="112" t="str">
        <f>COL_SIZES[[#This Row],[datatype]]&amp;"_"&amp;COL_SIZES[[#This Row],[column_prec]]&amp;"_"&amp;COL_SIZES[[#This Row],[col_len]]</f>
        <v>int_10_4</v>
      </c>
      <c r="B32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1" s="113">
        <f>VLOOKUP(A3201,DBMS_TYPE_SIZES[],2,FALSE)</f>
        <v>9</v>
      </c>
      <c r="D3201" s="113">
        <f>VLOOKUP(A3201,DBMS_TYPE_SIZES[],3,FALSE)</f>
        <v>4</v>
      </c>
      <c r="E3201" s="114">
        <f>VLOOKUP(A3201,DBMS_TYPE_SIZES[],4,FALSE)</f>
        <v>9</v>
      </c>
      <c r="F3201" t="s">
        <v>254</v>
      </c>
      <c r="G3201" t="s">
        <v>75</v>
      </c>
      <c r="H3201" t="s">
        <v>20</v>
      </c>
      <c r="I3201">
        <v>10</v>
      </c>
      <c r="J3201">
        <v>4</v>
      </c>
    </row>
    <row r="3202" spans="1:10">
      <c r="A3202" s="112" t="str">
        <f>COL_SIZES[[#This Row],[datatype]]&amp;"_"&amp;COL_SIZES[[#This Row],[column_prec]]&amp;"_"&amp;COL_SIZES[[#This Row],[col_len]]</f>
        <v>int_10_4</v>
      </c>
      <c r="B32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2" s="113">
        <f>VLOOKUP(A3202,DBMS_TYPE_SIZES[],2,FALSE)</f>
        <v>9</v>
      </c>
      <c r="D3202" s="113">
        <f>VLOOKUP(A3202,DBMS_TYPE_SIZES[],3,FALSE)</f>
        <v>4</v>
      </c>
      <c r="E3202" s="114">
        <f>VLOOKUP(A3202,DBMS_TYPE_SIZES[],4,FALSE)</f>
        <v>9</v>
      </c>
      <c r="F3202" t="s">
        <v>254</v>
      </c>
      <c r="G3202" t="s">
        <v>306</v>
      </c>
      <c r="H3202" t="s">
        <v>20</v>
      </c>
      <c r="I3202">
        <v>10</v>
      </c>
      <c r="J3202">
        <v>4</v>
      </c>
    </row>
    <row r="3203" spans="1:10">
      <c r="A3203" s="112" t="str">
        <f>COL_SIZES[[#This Row],[datatype]]&amp;"_"&amp;COL_SIZES[[#This Row],[column_prec]]&amp;"_"&amp;COL_SIZES[[#This Row],[col_len]]</f>
        <v>int_10_4</v>
      </c>
      <c r="B32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3" s="113">
        <f>VLOOKUP(A3203,DBMS_TYPE_SIZES[],2,FALSE)</f>
        <v>9</v>
      </c>
      <c r="D3203" s="113">
        <f>VLOOKUP(A3203,DBMS_TYPE_SIZES[],3,FALSE)</f>
        <v>4</v>
      </c>
      <c r="E3203" s="114">
        <f>VLOOKUP(A3203,DBMS_TYPE_SIZES[],4,FALSE)</f>
        <v>9</v>
      </c>
      <c r="F3203" t="s">
        <v>254</v>
      </c>
      <c r="G3203" t="s">
        <v>307</v>
      </c>
      <c r="H3203" t="s">
        <v>20</v>
      </c>
      <c r="I3203">
        <v>10</v>
      </c>
      <c r="J3203">
        <v>4</v>
      </c>
    </row>
    <row r="3204" spans="1:10">
      <c r="A3204" s="112" t="str">
        <f>COL_SIZES[[#This Row],[datatype]]&amp;"_"&amp;COL_SIZES[[#This Row],[column_prec]]&amp;"_"&amp;COL_SIZES[[#This Row],[col_len]]</f>
        <v>numeric_19_9</v>
      </c>
      <c r="B320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04" s="113">
        <f>VLOOKUP(A3204,DBMS_TYPE_SIZES[],2,FALSE)</f>
        <v>9</v>
      </c>
      <c r="D3204" s="113">
        <f>VLOOKUP(A3204,DBMS_TYPE_SIZES[],3,FALSE)</f>
        <v>9</v>
      </c>
      <c r="E3204" s="114">
        <f>VLOOKUP(A3204,DBMS_TYPE_SIZES[],4,FALSE)</f>
        <v>9</v>
      </c>
      <c r="F3204" t="s">
        <v>254</v>
      </c>
      <c r="G3204" t="s">
        <v>255</v>
      </c>
      <c r="H3204" t="s">
        <v>67</v>
      </c>
      <c r="I3204">
        <v>19</v>
      </c>
      <c r="J3204">
        <v>9</v>
      </c>
    </row>
    <row r="3205" spans="1:10">
      <c r="A3205" s="112" t="str">
        <f>COL_SIZES[[#This Row],[datatype]]&amp;"_"&amp;COL_SIZES[[#This Row],[column_prec]]&amp;"_"&amp;COL_SIZES[[#This Row],[col_len]]</f>
        <v>numeric_19_9</v>
      </c>
      <c r="B320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05" s="113">
        <f>VLOOKUP(A3205,DBMS_TYPE_SIZES[],2,FALSE)</f>
        <v>9</v>
      </c>
      <c r="D3205" s="113">
        <f>VLOOKUP(A3205,DBMS_TYPE_SIZES[],3,FALSE)</f>
        <v>9</v>
      </c>
      <c r="E3205" s="114">
        <f>VLOOKUP(A3205,DBMS_TYPE_SIZES[],4,FALSE)</f>
        <v>9</v>
      </c>
      <c r="F3205" t="s">
        <v>254</v>
      </c>
      <c r="G3205" t="s">
        <v>608</v>
      </c>
      <c r="H3205" t="s">
        <v>67</v>
      </c>
      <c r="I3205">
        <v>19</v>
      </c>
      <c r="J3205">
        <v>9</v>
      </c>
    </row>
    <row r="3206" spans="1:10">
      <c r="A3206" s="112" t="str">
        <f>COL_SIZES[[#This Row],[datatype]]&amp;"_"&amp;COL_SIZES[[#This Row],[column_prec]]&amp;"_"&amp;COL_SIZES[[#This Row],[col_len]]</f>
        <v>numeric_1_5</v>
      </c>
      <c r="B320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06" s="113">
        <f>VLOOKUP(A3206,DBMS_TYPE_SIZES[],2,FALSE)</f>
        <v>5</v>
      </c>
      <c r="D3206" s="113">
        <f>VLOOKUP(A3206,DBMS_TYPE_SIZES[],3,FALSE)</f>
        <v>5</v>
      </c>
      <c r="E3206" s="114">
        <f>VLOOKUP(A3206,DBMS_TYPE_SIZES[],4,FALSE)</f>
        <v>5</v>
      </c>
      <c r="F3206" t="s">
        <v>254</v>
      </c>
      <c r="G3206" t="s">
        <v>602</v>
      </c>
      <c r="H3206" t="s">
        <v>67</v>
      </c>
      <c r="I3206">
        <v>1</v>
      </c>
      <c r="J3206">
        <v>5</v>
      </c>
    </row>
    <row r="3207" spans="1:10">
      <c r="A3207" s="112" t="str">
        <f>COL_SIZES[[#This Row],[datatype]]&amp;"_"&amp;COL_SIZES[[#This Row],[column_prec]]&amp;"_"&amp;COL_SIZES[[#This Row],[col_len]]</f>
        <v>int_10_4</v>
      </c>
      <c r="B32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7" s="113">
        <f>VLOOKUP(A3207,DBMS_TYPE_SIZES[],2,FALSE)</f>
        <v>9</v>
      </c>
      <c r="D3207" s="113">
        <f>VLOOKUP(A3207,DBMS_TYPE_SIZES[],3,FALSE)</f>
        <v>4</v>
      </c>
      <c r="E3207" s="114">
        <f>VLOOKUP(A3207,DBMS_TYPE_SIZES[],4,FALSE)</f>
        <v>9</v>
      </c>
      <c r="F3207" t="s">
        <v>254</v>
      </c>
      <c r="G3207" t="s">
        <v>72</v>
      </c>
      <c r="H3207" t="s">
        <v>20</v>
      </c>
      <c r="I3207">
        <v>10</v>
      </c>
      <c r="J3207">
        <v>4</v>
      </c>
    </row>
    <row r="3208" spans="1:10">
      <c r="A3208" s="112" t="str">
        <f>COL_SIZES[[#This Row],[datatype]]&amp;"_"&amp;COL_SIZES[[#This Row],[column_prec]]&amp;"_"&amp;COL_SIZES[[#This Row],[col_len]]</f>
        <v>int_10_4</v>
      </c>
      <c r="B32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8" s="113">
        <f>VLOOKUP(A3208,DBMS_TYPE_SIZES[],2,FALSE)</f>
        <v>9</v>
      </c>
      <c r="D3208" s="113">
        <f>VLOOKUP(A3208,DBMS_TYPE_SIZES[],3,FALSE)</f>
        <v>4</v>
      </c>
      <c r="E3208" s="114">
        <f>VLOOKUP(A3208,DBMS_TYPE_SIZES[],4,FALSE)</f>
        <v>9</v>
      </c>
      <c r="F3208" t="s">
        <v>254</v>
      </c>
      <c r="G3208" t="s">
        <v>309</v>
      </c>
      <c r="H3208" t="s">
        <v>20</v>
      </c>
      <c r="I3208">
        <v>10</v>
      </c>
      <c r="J3208">
        <v>4</v>
      </c>
    </row>
    <row r="3209" spans="1:10">
      <c r="A3209" s="112" t="str">
        <f>COL_SIZES[[#This Row],[datatype]]&amp;"_"&amp;COL_SIZES[[#This Row],[column_prec]]&amp;"_"&amp;COL_SIZES[[#This Row],[col_len]]</f>
        <v>int_10_4</v>
      </c>
      <c r="B32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09" s="113">
        <f>VLOOKUP(A3209,DBMS_TYPE_SIZES[],2,FALSE)</f>
        <v>9</v>
      </c>
      <c r="D3209" s="113">
        <f>VLOOKUP(A3209,DBMS_TYPE_SIZES[],3,FALSE)</f>
        <v>4</v>
      </c>
      <c r="E3209" s="114">
        <f>VLOOKUP(A3209,DBMS_TYPE_SIZES[],4,FALSE)</f>
        <v>9</v>
      </c>
      <c r="F3209" t="s">
        <v>254</v>
      </c>
      <c r="G3209" t="s">
        <v>69</v>
      </c>
      <c r="H3209" t="s">
        <v>20</v>
      </c>
      <c r="I3209">
        <v>10</v>
      </c>
      <c r="J3209">
        <v>4</v>
      </c>
    </row>
    <row r="3210" spans="1:10">
      <c r="A3210" s="112" t="str">
        <f>COL_SIZES[[#This Row],[datatype]]&amp;"_"&amp;COL_SIZES[[#This Row],[column_prec]]&amp;"_"&amp;COL_SIZES[[#This Row],[col_len]]</f>
        <v>int_10_4</v>
      </c>
      <c r="B32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10" s="113">
        <f>VLOOKUP(A3210,DBMS_TYPE_SIZES[],2,FALSE)</f>
        <v>9</v>
      </c>
      <c r="D3210" s="113">
        <f>VLOOKUP(A3210,DBMS_TYPE_SIZES[],3,FALSE)</f>
        <v>4</v>
      </c>
      <c r="E3210" s="114">
        <f>VLOOKUP(A3210,DBMS_TYPE_SIZES[],4,FALSE)</f>
        <v>9</v>
      </c>
      <c r="F3210" t="s">
        <v>254</v>
      </c>
      <c r="G3210" t="s">
        <v>164</v>
      </c>
      <c r="H3210" t="s">
        <v>20</v>
      </c>
      <c r="I3210">
        <v>10</v>
      </c>
      <c r="J3210">
        <v>4</v>
      </c>
    </row>
    <row r="3211" spans="1:10">
      <c r="A3211" s="112" t="str">
        <f>COL_SIZES[[#This Row],[datatype]]&amp;"_"&amp;COL_SIZES[[#This Row],[column_prec]]&amp;"_"&amp;COL_SIZES[[#This Row],[col_len]]</f>
        <v>int_10_4</v>
      </c>
      <c r="B32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11" s="113">
        <f>VLOOKUP(A3211,DBMS_TYPE_SIZES[],2,FALSE)</f>
        <v>9</v>
      </c>
      <c r="D3211" s="113">
        <f>VLOOKUP(A3211,DBMS_TYPE_SIZES[],3,FALSE)</f>
        <v>4</v>
      </c>
      <c r="E3211" s="114">
        <f>VLOOKUP(A3211,DBMS_TYPE_SIZES[],4,FALSE)</f>
        <v>9</v>
      </c>
      <c r="F3211" t="s">
        <v>256</v>
      </c>
      <c r="G3211" t="s">
        <v>102</v>
      </c>
      <c r="H3211" t="s">
        <v>20</v>
      </c>
      <c r="I3211">
        <v>10</v>
      </c>
      <c r="J3211">
        <v>4</v>
      </c>
    </row>
    <row r="3212" spans="1:10">
      <c r="A3212" s="112" t="str">
        <f>COL_SIZES[[#This Row],[datatype]]&amp;"_"&amp;COL_SIZES[[#This Row],[column_prec]]&amp;"_"&amp;COL_SIZES[[#This Row],[col_len]]</f>
        <v>varchar_0_255</v>
      </c>
      <c r="B321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212" s="113">
        <f>VLOOKUP(A3212,DBMS_TYPE_SIZES[],2,FALSE)</f>
        <v>255</v>
      </c>
      <c r="D3212" s="113">
        <f>VLOOKUP(A3212,DBMS_TYPE_SIZES[],3,FALSE)</f>
        <v>255</v>
      </c>
      <c r="E3212" s="114">
        <f>VLOOKUP(A3212,DBMS_TYPE_SIZES[],4,FALSE)</f>
        <v>257</v>
      </c>
      <c r="F3212" t="s">
        <v>256</v>
      </c>
      <c r="G3212" t="s">
        <v>135</v>
      </c>
      <c r="H3212" t="s">
        <v>92</v>
      </c>
      <c r="I3212">
        <v>0</v>
      </c>
      <c r="J3212">
        <v>255</v>
      </c>
    </row>
    <row r="3213" spans="1:10">
      <c r="A3213" s="112" t="str">
        <f>COL_SIZES[[#This Row],[datatype]]&amp;"_"&amp;COL_SIZES[[#This Row],[column_prec]]&amp;"_"&amp;COL_SIZES[[#This Row],[col_len]]</f>
        <v>varchar_0_170</v>
      </c>
      <c r="B3213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213" s="113">
        <f>VLOOKUP(A3213,DBMS_TYPE_SIZES[],2,FALSE)</f>
        <v>170</v>
      </c>
      <c r="D3213" s="113">
        <f>VLOOKUP(A3213,DBMS_TYPE_SIZES[],3,FALSE)</f>
        <v>170</v>
      </c>
      <c r="E3213" s="114">
        <f>VLOOKUP(A3213,DBMS_TYPE_SIZES[],4,FALSE)</f>
        <v>172</v>
      </c>
      <c r="F3213" t="s">
        <v>261</v>
      </c>
      <c r="G3213" t="s">
        <v>1082</v>
      </c>
      <c r="H3213" t="s">
        <v>92</v>
      </c>
      <c r="I3213">
        <v>0</v>
      </c>
      <c r="J3213">
        <v>170</v>
      </c>
    </row>
    <row r="3214" spans="1:10">
      <c r="A3214" s="112" t="str">
        <f>COL_SIZES[[#This Row],[datatype]]&amp;"_"&amp;COL_SIZES[[#This Row],[column_prec]]&amp;"_"&amp;COL_SIZES[[#This Row],[col_len]]</f>
        <v>int_10_4</v>
      </c>
      <c r="B32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14" s="113">
        <f>VLOOKUP(A3214,DBMS_TYPE_SIZES[],2,FALSE)</f>
        <v>9</v>
      </c>
      <c r="D3214" s="113">
        <f>VLOOKUP(A3214,DBMS_TYPE_SIZES[],3,FALSE)</f>
        <v>4</v>
      </c>
      <c r="E3214" s="114">
        <f>VLOOKUP(A3214,DBMS_TYPE_SIZES[],4,FALSE)</f>
        <v>9</v>
      </c>
      <c r="F3214" t="s">
        <v>261</v>
      </c>
      <c r="G3214" t="s">
        <v>156</v>
      </c>
      <c r="H3214" t="s">
        <v>20</v>
      </c>
      <c r="I3214">
        <v>10</v>
      </c>
      <c r="J3214">
        <v>4</v>
      </c>
    </row>
    <row r="3215" spans="1:10">
      <c r="A3215" s="112" t="str">
        <f>COL_SIZES[[#This Row],[datatype]]&amp;"_"&amp;COL_SIZES[[#This Row],[column_prec]]&amp;"_"&amp;COL_SIZES[[#This Row],[col_len]]</f>
        <v>varchar_0_170</v>
      </c>
      <c r="B3215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215" s="113">
        <f>VLOOKUP(A3215,DBMS_TYPE_SIZES[],2,FALSE)</f>
        <v>170</v>
      </c>
      <c r="D3215" s="113">
        <f>VLOOKUP(A3215,DBMS_TYPE_SIZES[],3,FALSE)</f>
        <v>170</v>
      </c>
      <c r="E3215" s="114">
        <f>VLOOKUP(A3215,DBMS_TYPE_SIZES[],4,FALSE)</f>
        <v>172</v>
      </c>
      <c r="F3215" t="s">
        <v>261</v>
      </c>
      <c r="G3215" t="s">
        <v>1083</v>
      </c>
      <c r="H3215" t="s">
        <v>92</v>
      </c>
      <c r="I3215">
        <v>0</v>
      </c>
      <c r="J3215">
        <v>170</v>
      </c>
    </row>
    <row r="3216" spans="1:10">
      <c r="A3216" s="112" t="str">
        <f>COL_SIZES[[#This Row],[datatype]]&amp;"_"&amp;COL_SIZES[[#This Row],[column_prec]]&amp;"_"&amp;COL_SIZES[[#This Row],[col_len]]</f>
        <v>int_10_4</v>
      </c>
      <c r="B32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16" s="113">
        <f>VLOOKUP(A3216,DBMS_TYPE_SIZES[],2,FALSE)</f>
        <v>9</v>
      </c>
      <c r="D3216" s="113">
        <f>VLOOKUP(A3216,DBMS_TYPE_SIZES[],3,FALSE)</f>
        <v>4</v>
      </c>
      <c r="E3216" s="114">
        <f>VLOOKUP(A3216,DBMS_TYPE_SIZES[],4,FALSE)</f>
        <v>9</v>
      </c>
      <c r="F3216" t="s">
        <v>261</v>
      </c>
      <c r="G3216" t="s">
        <v>262</v>
      </c>
      <c r="H3216" t="s">
        <v>20</v>
      </c>
      <c r="I3216">
        <v>10</v>
      </c>
      <c r="J3216">
        <v>4</v>
      </c>
    </row>
    <row r="3217" spans="1:10">
      <c r="A3217" s="112" t="str">
        <f>COL_SIZES[[#This Row],[datatype]]&amp;"_"&amp;COL_SIZES[[#This Row],[column_prec]]&amp;"_"&amp;COL_SIZES[[#This Row],[col_len]]</f>
        <v>numeric_1_5</v>
      </c>
      <c r="B321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17" s="113">
        <f>VLOOKUP(A3217,DBMS_TYPE_SIZES[],2,FALSE)</f>
        <v>5</v>
      </c>
      <c r="D3217" s="113">
        <f>VLOOKUP(A3217,DBMS_TYPE_SIZES[],3,FALSE)</f>
        <v>5</v>
      </c>
      <c r="E3217" s="114">
        <f>VLOOKUP(A3217,DBMS_TYPE_SIZES[],4,FALSE)</f>
        <v>5</v>
      </c>
      <c r="F3217" t="s">
        <v>261</v>
      </c>
      <c r="G3217" t="s">
        <v>602</v>
      </c>
      <c r="H3217" t="s">
        <v>67</v>
      </c>
      <c r="I3217">
        <v>1</v>
      </c>
      <c r="J3217">
        <v>5</v>
      </c>
    </row>
    <row r="3218" spans="1:10">
      <c r="A3218" s="112" t="str">
        <f>COL_SIZES[[#This Row],[datatype]]&amp;"_"&amp;COL_SIZES[[#This Row],[column_prec]]&amp;"_"&amp;COL_SIZES[[#This Row],[col_len]]</f>
        <v>varchar_0_170</v>
      </c>
      <c r="B3218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218" s="113">
        <f>VLOOKUP(A3218,DBMS_TYPE_SIZES[],2,FALSE)</f>
        <v>170</v>
      </c>
      <c r="D3218" s="113">
        <f>VLOOKUP(A3218,DBMS_TYPE_SIZES[],3,FALSE)</f>
        <v>170</v>
      </c>
      <c r="E3218" s="114">
        <f>VLOOKUP(A3218,DBMS_TYPE_SIZES[],4,FALSE)</f>
        <v>172</v>
      </c>
      <c r="F3218" t="s">
        <v>261</v>
      </c>
      <c r="G3218" t="s">
        <v>1084</v>
      </c>
      <c r="H3218" t="s">
        <v>92</v>
      </c>
      <c r="I3218">
        <v>0</v>
      </c>
      <c r="J3218">
        <v>170</v>
      </c>
    </row>
    <row r="3219" spans="1:10">
      <c r="A3219" s="112" t="str">
        <f>COL_SIZES[[#This Row],[datatype]]&amp;"_"&amp;COL_SIZES[[#This Row],[column_prec]]&amp;"_"&amp;COL_SIZES[[#This Row],[col_len]]</f>
        <v>varchar_0_170</v>
      </c>
      <c r="B3219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219" s="113">
        <f>VLOOKUP(A3219,DBMS_TYPE_SIZES[],2,FALSE)</f>
        <v>170</v>
      </c>
      <c r="D3219" s="113">
        <f>VLOOKUP(A3219,DBMS_TYPE_SIZES[],3,FALSE)</f>
        <v>170</v>
      </c>
      <c r="E3219" s="114">
        <f>VLOOKUP(A3219,DBMS_TYPE_SIZES[],4,FALSE)</f>
        <v>172</v>
      </c>
      <c r="F3219" t="s">
        <v>261</v>
      </c>
      <c r="G3219" t="s">
        <v>1085</v>
      </c>
      <c r="H3219" t="s">
        <v>92</v>
      </c>
      <c r="I3219">
        <v>0</v>
      </c>
      <c r="J3219">
        <v>170</v>
      </c>
    </row>
    <row r="3220" spans="1:10">
      <c r="A3220" s="112" t="str">
        <f>COL_SIZES[[#This Row],[datatype]]&amp;"_"&amp;COL_SIZES[[#This Row],[column_prec]]&amp;"_"&amp;COL_SIZES[[#This Row],[col_len]]</f>
        <v>int_10_4</v>
      </c>
      <c r="B32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20" s="113">
        <f>VLOOKUP(A3220,DBMS_TYPE_SIZES[],2,FALSE)</f>
        <v>9</v>
      </c>
      <c r="D3220" s="113">
        <f>VLOOKUP(A3220,DBMS_TYPE_SIZES[],3,FALSE)</f>
        <v>4</v>
      </c>
      <c r="E3220" s="114">
        <f>VLOOKUP(A3220,DBMS_TYPE_SIZES[],4,FALSE)</f>
        <v>9</v>
      </c>
      <c r="F3220" t="s">
        <v>261</v>
      </c>
      <c r="G3220" t="s">
        <v>69</v>
      </c>
      <c r="H3220" t="s">
        <v>20</v>
      </c>
      <c r="I3220">
        <v>10</v>
      </c>
      <c r="J3220">
        <v>4</v>
      </c>
    </row>
    <row r="3221" spans="1:10">
      <c r="A3221" s="112" t="str">
        <f>COL_SIZES[[#This Row],[datatype]]&amp;"_"&amp;COL_SIZES[[#This Row],[column_prec]]&amp;"_"&amp;COL_SIZES[[#This Row],[col_len]]</f>
        <v>numeric_1_5</v>
      </c>
      <c r="B322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21" s="113">
        <f>VLOOKUP(A3221,DBMS_TYPE_SIZES[],2,FALSE)</f>
        <v>5</v>
      </c>
      <c r="D3221" s="113">
        <f>VLOOKUP(A3221,DBMS_TYPE_SIZES[],3,FALSE)</f>
        <v>5</v>
      </c>
      <c r="E3221" s="114">
        <f>VLOOKUP(A3221,DBMS_TYPE_SIZES[],4,FALSE)</f>
        <v>5</v>
      </c>
      <c r="F3221" t="s">
        <v>263</v>
      </c>
      <c r="G3221" t="s">
        <v>596</v>
      </c>
      <c r="H3221" t="s">
        <v>67</v>
      </c>
      <c r="I3221">
        <v>1</v>
      </c>
      <c r="J3221">
        <v>5</v>
      </c>
    </row>
    <row r="3222" spans="1:10">
      <c r="A3222" s="112" t="str">
        <f>COL_SIZES[[#This Row],[datatype]]&amp;"_"&amp;COL_SIZES[[#This Row],[column_prec]]&amp;"_"&amp;COL_SIZES[[#This Row],[col_len]]</f>
        <v>int_10_4</v>
      </c>
      <c r="B32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22" s="113">
        <f>VLOOKUP(A3222,DBMS_TYPE_SIZES[],2,FALSE)</f>
        <v>9</v>
      </c>
      <c r="D3222" s="113">
        <f>VLOOKUP(A3222,DBMS_TYPE_SIZES[],3,FALSE)</f>
        <v>4</v>
      </c>
      <c r="E3222" s="114">
        <f>VLOOKUP(A3222,DBMS_TYPE_SIZES[],4,FALSE)</f>
        <v>9</v>
      </c>
      <c r="F3222" t="s">
        <v>263</v>
      </c>
      <c r="G3222" t="s">
        <v>156</v>
      </c>
      <c r="H3222" t="s">
        <v>20</v>
      </c>
      <c r="I3222">
        <v>10</v>
      </c>
      <c r="J3222">
        <v>4</v>
      </c>
    </row>
    <row r="3223" spans="1:10">
      <c r="A3223" s="112" t="str">
        <f>COL_SIZES[[#This Row],[datatype]]&amp;"_"&amp;COL_SIZES[[#This Row],[column_prec]]&amp;"_"&amp;COL_SIZES[[#This Row],[col_len]]</f>
        <v>int_10_4</v>
      </c>
      <c r="B32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23" s="113">
        <f>VLOOKUP(A3223,DBMS_TYPE_SIZES[],2,FALSE)</f>
        <v>9</v>
      </c>
      <c r="D3223" s="113">
        <f>VLOOKUP(A3223,DBMS_TYPE_SIZES[],3,FALSE)</f>
        <v>4</v>
      </c>
      <c r="E3223" s="114">
        <f>VLOOKUP(A3223,DBMS_TYPE_SIZES[],4,FALSE)</f>
        <v>9</v>
      </c>
      <c r="F3223" t="s">
        <v>263</v>
      </c>
      <c r="G3223" t="s">
        <v>75</v>
      </c>
      <c r="H3223" t="s">
        <v>20</v>
      </c>
      <c r="I3223">
        <v>10</v>
      </c>
      <c r="J3223">
        <v>4</v>
      </c>
    </row>
    <row r="3224" spans="1:10">
      <c r="A3224" s="112" t="str">
        <f>COL_SIZES[[#This Row],[datatype]]&amp;"_"&amp;COL_SIZES[[#This Row],[column_prec]]&amp;"_"&amp;COL_SIZES[[#This Row],[col_len]]</f>
        <v>int_10_4</v>
      </c>
      <c r="B32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24" s="113">
        <f>VLOOKUP(A3224,DBMS_TYPE_SIZES[],2,FALSE)</f>
        <v>9</v>
      </c>
      <c r="D3224" s="113">
        <f>VLOOKUP(A3224,DBMS_TYPE_SIZES[],3,FALSE)</f>
        <v>4</v>
      </c>
      <c r="E3224" s="114">
        <f>VLOOKUP(A3224,DBMS_TYPE_SIZES[],4,FALSE)</f>
        <v>9</v>
      </c>
      <c r="F3224" t="s">
        <v>263</v>
      </c>
      <c r="G3224" t="s">
        <v>306</v>
      </c>
      <c r="H3224" t="s">
        <v>20</v>
      </c>
      <c r="I3224">
        <v>10</v>
      </c>
      <c r="J3224">
        <v>4</v>
      </c>
    </row>
    <row r="3225" spans="1:10">
      <c r="A3225" s="112" t="str">
        <f>COL_SIZES[[#This Row],[datatype]]&amp;"_"&amp;COL_SIZES[[#This Row],[column_prec]]&amp;"_"&amp;COL_SIZES[[#This Row],[col_len]]</f>
        <v>numeric_19_9</v>
      </c>
      <c r="B322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25" s="113">
        <f>VLOOKUP(A3225,DBMS_TYPE_SIZES[],2,FALSE)</f>
        <v>9</v>
      </c>
      <c r="D3225" s="113">
        <f>VLOOKUP(A3225,DBMS_TYPE_SIZES[],3,FALSE)</f>
        <v>9</v>
      </c>
      <c r="E3225" s="114">
        <f>VLOOKUP(A3225,DBMS_TYPE_SIZES[],4,FALSE)</f>
        <v>9</v>
      </c>
      <c r="F3225" t="s">
        <v>263</v>
      </c>
      <c r="G3225" t="s">
        <v>264</v>
      </c>
      <c r="H3225" t="s">
        <v>67</v>
      </c>
      <c r="I3225">
        <v>19</v>
      </c>
      <c r="J3225">
        <v>9</v>
      </c>
    </row>
    <row r="3226" spans="1:10">
      <c r="A3226" s="112" t="str">
        <f>COL_SIZES[[#This Row],[datatype]]&amp;"_"&amp;COL_SIZES[[#This Row],[column_prec]]&amp;"_"&amp;COL_SIZES[[#This Row],[col_len]]</f>
        <v>int_10_4</v>
      </c>
      <c r="B32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26" s="113">
        <f>VLOOKUP(A3226,DBMS_TYPE_SIZES[],2,FALSE)</f>
        <v>9</v>
      </c>
      <c r="D3226" s="113">
        <f>VLOOKUP(A3226,DBMS_TYPE_SIZES[],3,FALSE)</f>
        <v>4</v>
      </c>
      <c r="E3226" s="114">
        <f>VLOOKUP(A3226,DBMS_TYPE_SIZES[],4,FALSE)</f>
        <v>9</v>
      </c>
      <c r="F3226" t="s">
        <v>263</v>
      </c>
      <c r="G3226" t="s">
        <v>267</v>
      </c>
      <c r="H3226" t="s">
        <v>20</v>
      </c>
      <c r="I3226">
        <v>10</v>
      </c>
      <c r="J3226">
        <v>4</v>
      </c>
    </row>
    <row r="3227" spans="1:10">
      <c r="A3227" s="112" t="str">
        <f>COL_SIZES[[#This Row],[datatype]]&amp;"_"&amp;COL_SIZES[[#This Row],[column_prec]]&amp;"_"&amp;COL_SIZES[[#This Row],[col_len]]</f>
        <v>varchar_0_50</v>
      </c>
      <c r="B322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227" s="113">
        <f>VLOOKUP(A3227,DBMS_TYPE_SIZES[],2,FALSE)</f>
        <v>50</v>
      </c>
      <c r="D3227" s="113">
        <f>VLOOKUP(A3227,DBMS_TYPE_SIZES[],3,FALSE)</f>
        <v>50</v>
      </c>
      <c r="E3227" s="114">
        <f>VLOOKUP(A3227,DBMS_TYPE_SIZES[],4,FALSE)</f>
        <v>52</v>
      </c>
      <c r="F3227" t="s">
        <v>263</v>
      </c>
      <c r="G3227" t="s">
        <v>1086</v>
      </c>
      <c r="H3227" t="s">
        <v>92</v>
      </c>
      <c r="I3227">
        <v>0</v>
      </c>
      <c r="J3227">
        <v>50</v>
      </c>
    </row>
    <row r="3228" spans="1:10">
      <c r="A3228" s="112" t="str">
        <f>COL_SIZES[[#This Row],[datatype]]&amp;"_"&amp;COL_SIZES[[#This Row],[column_prec]]&amp;"_"&amp;COL_SIZES[[#This Row],[col_len]]</f>
        <v>numeric_19_9</v>
      </c>
      <c r="B322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28" s="113">
        <f>VLOOKUP(A3228,DBMS_TYPE_SIZES[],2,FALSE)</f>
        <v>9</v>
      </c>
      <c r="D3228" s="113">
        <f>VLOOKUP(A3228,DBMS_TYPE_SIZES[],3,FALSE)</f>
        <v>9</v>
      </c>
      <c r="E3228" s="114">
        <f>VLOOKUP(A3228,DBMS_TYPE_SIZES[],4,FALSE)</f>
        <v>9</v>
      </c>
      <c r="F3228" t="s">
        <v>263</v>
      </c>
      <c r="G3228" t="s">
        <v>1087</v>
      </c>
      <c r="H3228" t="s">
        <v>67</v>
      </c>
      <c r="I3228">
        <v>19</v>
      </c>
      <c r="J3228">
        <v>9</v>
      </c>
    </row>
    <row r="3229" spans="1:10">
      <c r="A3229" s="112" t="str">
        <f>COL_SIZES[[#This Row],[datatype]]&amp;"_"&amp;COL_SIZES[[#This Row],[column_prec]]&amp;"_"&amp;COL_SIZES[[#This Row],[col_len]]</f>
        <v>varchar_0_50</v>
      </c>
      <c r="B322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229" s="113">
        <f>VLOOKUP(A3229,DBMS_TYPE_SIZES[],2,FALSE)</f>
        <v>50</v>
      </c>
      <c r="D3229" s="113">
        <f>VLOOKUP(A3229,DBMS_TYPE_SIZES[],3,FALSE)</f>
        <v>50</v>
      </c>
      <c r="E3229" s="114">
        <f>VLOOKUP(A3229,DBMS_TYPE_SIZES[],4,FALSE)</f>
        <v>52</v>
      </c>
      <c r="F3229" t="s">
        <v>263</v>
      </c>
      <c r="G3229" t="s">
        <v>1088</v>
      </c>
      <c r="H3229" t="s">
        <v>92</v>
      </c>
      <c r="I3229">
        <v>0</v>
      </c>
      <c r="J3229">
        <v>50</v>
      </c>
    </row>
    <row r="3230" spans="1:10">
      <c r="A3230" s="112" t="str">
        <f>COL_SIZES[[#This Row],[datatype]]&amp;"_"&amp;COL_SIZES[[#This Row],[column_prec]]&amp;"_"&amp;COL_SIZES[[#This Row],[col_len]]</f>
        <v>numeric_19_9</v>
      </c>
      <c r="B323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30" s="113">
        <f>VLOOKUP(A3230,DBMS_TYPE_SIZES[],2,FALSE)</f>
        <v>9</v>
      </c>
      <c r="D3230" s="113">
        <f>VLOOKUP(A3230,DBMS_TYPE_SIZES[],3,FALSE)</f>
        <v>9</v>
      </c>
      <c r="E3230" s="114">
        <f>VLOOKUP(A3230,DBMS_TYPE_SIZES[],4,FALSE)</f>
        <v>9</v>
      </c>
      <c r="F3230" t="s">
        <v>263</v>
      </c>
      <c r="G3230" t="s">
        <v>1089</v>
      </c>
      <c r="H3230" t="s">
        <v>67</v>
      </c>
      <c r="I3230">
        <v>19</v>
      </c>
      <c r="J3230">
        <v>9</v>
      </c>
    </row>
    <row r="3231" spans="1:10">
      <c r="A3231" s="112" t="str">
        <f>COL_SIZES[[#This Row],[datatype]]&amp;"_"&amp;COL_SIZES[[#This Row],[column_prec]]&amp;"_"&amp;COL_SIZES[[#This Row],[col_len]]</f>
        <v>int_10_4</v>
      </c>
      <c r="B32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31" s="113">
        <f>VLOOKUP(A3231,DBMS_TYPE_SIZES[],2,FALSE)</f>
        <v>9</v>
      </c>
      <c r="D3231" s="113">
        <f>VLOOKUP(A3231,DBMS_TYPE_SIZES[],3,FALSE)</f>
        <v>4</v>
      </c>
      <c r="E3231" s="114">
        <f>VLOOKUP(A3231,DBMS_TYPE_SIZES[],4,FALSE)</f>
        <v>9</v>
      </c>
      <c r="F3231" t="s">
        <v>263</v>
      </c>
      <c r="G3231" t="s">
        <v>281</v>
      </c>
      <c r="H3231" t="s">
        <v>20</v>
      </c>
      <c r="I3231">
        <v>10</v>
      </c>
      <c r="J3231">
        <v>4</v>
      </c>
    </row>
    <row r="3232" spans="1:10">
      <c r="A3232" s="112" t="str">
        <f>COL_SIZES[[#This Row],[datatype]]&amp;"_"&amp;COL_SIZES[[#This Row],[column_prec]]&amp;"_"&amp;COL_SIZES[[#This Row],[col_len]]</f>
        <v>numeric_1_5</v>
      </c>
      <c r="B323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32" s="113">
        <f>VLOOKUP(A3232,DBMS_TYPE_SIZES[],2,FALSE)</f>
        <v>5</v>
      </c>
      <c r="D3232" s="113">
        <f>VLOOKUP(A3232,DBMS_TYPE_SIZES[],3,FALSE)</f>
        <v>5</v>
      </c>
      <c r="E3232" s="114">
        <f>VLOOKUP(A3232,DBMS_TYPE_SIZES[],4,FALSE)</f>
        <v>5</v>
      </c>
      <c r="F3232" t="s">
        <v>263</v>
      </c>
      <c r="G3232" t="s">
        <v>602</v>
      </c>
      <c r="H3232" t="s">
        <v>67</v>
      </c>
      <c r="I3232">
        <v>1</v>
      </c>
      <c r="J3232">
        <v>5</v>
      </c>
    </row>
    <row r="3233" spans="1:10">
      <c r="A3233" s="112" t="str">
        <f>COL_SIZES[[#This Row],[datatype]]&amp;"_"&amp;COL_SIZES[[#This Row],[column_prec]]&amp;"_"&amp;COL_SIZES[[#This Row],[col_len]]</f>
        <v>varchar_0_255</v>
      </c>
      <c r="B323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233" s="113">
        <f>VLOOKUP(A3233,DBMS_TYPE_SIZES[],2,FALSE)</f>
        <v>255</v>
      </c>
      <c r="D3233" s="113">
        <f>VLOOKUP(A3233,DBMS_TYPE_SIZES[],3,FALSE)</f>
        <v>255</v>
      </c>
      <c r="E3233" s="114">
        <f>VLOOKUP(A3233,DBMS_TYPE_SIZES[],4,FALSE)</f>
        <v>257</v>
      </c>
      <c r="F3233" t="s">
        <v>263</v>
      </c>
      <c r="G3233" t="s">
        <v>1090</v>
      </c>
      <c r="H3233" t="s">
        <v>92</v>
      </c>
      <c r="I3233">
        <v>0</v>
      </c>
      <c r="J3233">
        <v>255</v>
      </c>
    </row>
    <row r="3234" spans="1:10">
      <c r="A3234" s="112" t="str">
        <f>COL_SIZES[[#This Row],[datatype]]&amp;"_"&amp;COL_SIZES[[#This Row],[column_prec]]&amp;"_"&amp;COL_SIZES[[#This Row],[col_len]]</f>
        <v>int_10_4</v>
      </c>
      <c r="B32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34" s="113">
        <f>VLOOKUP(A3234,DBMS_TYPE_SIZES[],2,FALSE)</f>
        <v>9</v>
      </c>
      <c r="D3234" s="113">
        <f>VLOOKUP(A3234,DBMS_TYPE_SIZES[],3,FALSE)</f>
        <v>4</v>
      </c>
      <c r="E3234" s="114">
        <f>VLOOKUP(A3234,DBMS_TYPE_SIZES[],4,FALSE)</f>
        <v>9</v>
      </c>
      <c r="F3234" t="s">
        <v>263</v>
      </c>
      <c r="G3234" t="s">
        <v>72</v>
      </c>
      <c r="H3234" t="s">
        <v>20</v>
      </c>
      <c r="I3234">
        <v>10</v>
      </c>
      <c r="J3234">
        <v>4</v>
      </c>
    </row>
    <row r="3235" spans="1:10">
      <c r="A3235" s="112" t="str">
        <f>COL_SIZES[[#This Row],[datatype]]&amp;"_"&amp;COL_SIZES[[#This Row],[column_prec]]&amp;"_"&amp;COL_SIZES[[#This Row],[col_len]]</f>
        <v>int_10_4</v>
      </c>
      <c r="B32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35" s="113">
        <f>VLOOKUP(A3235,DBMS_TYPE_SIZES[],2,FALSE)</f>
        <v>9</v>
      </c>
      <c r="D3235" s="113">
        <f>VLOOKUP(A3235,DBMS_TYPE_SIZES[],3,FALSE)</f>
        <v>4</v>
      </c>
      <c r="E3235" s="114">
        <f>VLOOKUP(A3235,DBMS_TYPE_SIZES[],4,FALSE)</f>
        <v>9</v>
      </c>
      <c r="F3235" t="s">
        <v>263</v>
      </c>
      <c r="G3235" t="s">
        <v>309</v>
      </c>
      <c r="H3235" t="s">
        <v>20</v>
      </c>
      <c r="I3235">
        <v>10</v>
      </c>
      <c r="J3235">
        <v>4</v>
      </c>
    </row>
    <row r="3236" spans="1:10">
      <c r="A3236" s="112" t="str">
        <f>COL_SIZES[[#This Row],[datatype]]&amp;"_"&amp;COL_SIZES[[#This Row],[column_prec]]&amp;"_"&amp;COL_SIZES[[#This Row],[col_len]]</f>
        <v>varchar_0_255</v>
      </c>
      <c r="B323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236" s="113">
        <f>VLOOKUP(A3236,DBMS_TYPE_SIZES[],2,FALSE)</f>
        <v>255</v>
      </c>
      <c r="D3236" s="113">
        <f>VLOOKUP(A3236,DBMS_TYPE_SIZES[],3,FALSE)</f>
        <v>255</v>
      </c>
      <c r="E3236" s="114">
        <f>VLOOKUP(A3236,DBMS_TYPE_SIZES[],4,FALSE)</f>
        <v>257</v>
      </c>
      <c r="F3236" t="s">
        <v>263</v>
      </c>
      <c r="G3236" t="s">
        <v>1091</v>
      </c>
      <c r="H3236" t="s">
        <v>92</v>
      </c>
      <c r="I3236">
        <v>0</v>
      </c>
      <c r="J3236">
        <v>255</v>
      </c>
    </row>
    <row r="3237" spans="1:10">
      <c r="A3237" s="112" t="str">
        <f>COL_SIZES[[#This Row],[datatype]]&amp;"_"&amp;COL_SIZES[[#This Row],[column_prec]]&amp;"_"&amp;COL_SIZES[[#This Row],[col_len]]</f>
        <v>varchar_0_255</v>
      </c>
      <c r="B323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237" s="113">
        <f>VLOOKUP(A3237,DBMS_TYPE_SIZES[],2,FALSE)</f>
        <v>255</v>
      </c>
      <c r="D3237" s="113">
        <f>VLOOKUP(A3237,DBMS_TYPE_SIZES[],3,FALSE)</f>
        <v>255</v>
      </c>
      <c r="E3237" s="114">
        <f>VLOOKUP(A3237,DBMS_TYPE_SIZES[],4,FALSE)</f>
        <v>257</v>
      </c>
      <c r="F3237" t="s">
        <v>263</v>
      </c>
      <c r="G3237" t="s">
        <v>1092</v>
      </c>
      <c r="H3237" t="s">
        <v>92</v>
      </c>
      <c r="I3237">
        <v>0</v>
      </c>
      <c r="J3237">
        <v>255</v>
      </c>
    </row>
    <row r="3238" spans="1:10">
      <c r="A3238" s="112" t="str">
        <f>COL_SIZES[[#This Row],[datatype]]&amp;"_"&amp;COL_SIZES[[#This Row],[column_prec]]&amp;"_"&amp;COL_SIZES[[#This Row],[col_len]]</f>
        <v>int_10_4</v>
      </c>
      <c r="B32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38" s="113">
        <f>VLOOKUP(A3238,DBMS_TYPE_SIZES[],2,FALSE)</f>
        <v>9</v>
      </c>
      <c r="D3238" s="113">
        <f>VLOOKUP(A3238,DBMS_TYPE_SIZES[],3,FALSE)</f>
        <v>4</v>
      </c>
      <c r="E3238" s="114">
        <f>VLOOKUP(A3238,DBMS_TYPE_SIZES[],4,FALSE)</f>
        <v>9</v>
      </c>
      <c r="F3238" t="s">
        <v>263</v>
      </c>
      <c r="G3238" t="s">
        <v>69</v>
      </c>
      <c r="H3238" t="s">
        <v>20</v>
      </c>
      <c r="I3238">
        <v>10</v>
      </c>
      <c r="J3238">
        <v>4</v>
      </c>
    </row>
    <row r="3239" spans="1:10">
      <c r="A3239" s="112" t="str">
        <f>COL_SIZES[[#This Row],[datatype]]&amp;"_"&amp;COL_SIZES[[#This Row],[column_prec]]&amp;"_"&amp;COL_SIZES[[#This Row],[col_len]]</f>
        <v>int_10_4</v>
      </c>
      <c r="B32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39" s="113">
        <f>VLOOKUP(A3239,DBMS_TYPE_SIZES[],2,FALSE)</f>
        <v>9</v>
      </c>
      <c r="D3239" s="113">
        <f>VLOOKUP(A3239,DBMS_TYPE_SIZES[],3,FALSE)</f>
        <v>4</v>
      </c>
      <c r="E3239" s="114">
        <f>VLOOKUP(A3239,DBMS_TYPE_SIZES[],4,FALSE)</f>
        <v>9</v>
      </c>
      <c r="F3239" t="s">
        <v>263</v>
      </c>
      <c r="G3239" t="s">
        <v>164</v>
      </c>
      <c r="H3239" t="s">
        <v>20</v>
      </c>
      <c r="I3239">
        <v>10</v>
      </c>
      <c r="J3239">
        <v>4</v>
      </c>
    </row>
    <row r="3240" spans="1:10">
      <c r="A3240" s="112" t="str">
        <f>COL_SIZES[[#This Row],[datatype]]&amp;"_"&amp;COL_SIZES[[#This Row],[column_prec]]&amp;"_"&amp;COL_SIZES[[#This Row],[col_len]]</f>
        <v>numeric_1_5</v>
      </c>
      <c r="B324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40" s="113">
        <f>VLOOKUP(A3240,DBMS_TYPE_SIZES[],2,FALSE)</f>
        <v>5</v>
      </c>
      <c r="D3240" s="113">
        <f>VLOOKUP(A3240,DBMS_TYPE_SIZES[],3,FALSE)</f>
        <v>5</v>
      </c>
      <c r="E3240" s="114">
        <f>VLOOKUP(A3240,DBMS_TYPE_SIZES[],4,FALSE)</f>
        <v>5</v>
      </c>
      <c r="F3240" t="s">
        <v>60</v>
      </c>
      <c r="G3240" t="s">
        <v>596</v>
      </c>
      <c r="H3240" t="s">
        <v>67</v>
      </c>
      <c r="I3240">
        <v>1</v>
      </c>
      <c r="J3240">
        <v>5</v>
      </c>
    </row>
    <row r="3241" spans="1:10">
      <c r="A3241" s="112" t="str">
        <f>COL_SIZES[[#This Row],[datatype]]&amp;"_"&amp;COL_SIZES[[#This Row],[column_prec]]&amp;"_"&amp;COL_SIZES[[#This Row],[col_len]]</f>
        <v>smallint_5_2</v>
      </c>
      <c r="B324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1" s="113">
        <f>VLOOKUP(A3241,DBMS_TYPE_SIZES[],2,FALSE)</f>
        <v>5</v>
      </c>
      <c r="D3241" s="113">
        <f>VLOOKUP(A3241,DBMS_TYPE_SIZES[],3,FALSE)</f>
        <v>2</v>
      </c>
      <c r="E3241" s="114">
        <f>VLOOKUP(A3241,DBMS_TYPE_SIZES[],4,FALSE)</f>
        <v>5</v>
      </c>
      <c r="F3241" t="s">
        <v>60</v>
      </c>
      <c r="G3241" t="s">
        <v>1093</v>
      </c>
      <c r="H3241" t="s">
        <v>21</v>
      </c>
      <c r="I3241">
        <v>5</v>
      </c>
      <c r="J3241">
        <v>2</v>
      </c>
    </row>
    <row r="3242" spans="1:10">
      <c r="A3242" s="112" t="str">
        <f>COL_SIZES[[#This Row],[datatype]]&amp;"_"&amp;COL_SIZES[[#This Row],[column_prec]]&amp;"_"&amp;COL_SIZES[[#This Row],[col_len]]</f>
        <v>int_10_4</v>
      </c>
      <c r="B32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42" s="113">
        <f>VLOOKUP(A3242,DBMS_TYPE_SIZES[],2,FALSE)</f>
        <v>9</v>
      </c>
      <c r="D3242" s="113">
        <f>VLOOKUP(A3242,DBMS_TYPE_SIZES[],3,FALSE)</f>
        <v>4</v>
      </c>
      <c r="E3242" s="114">
        <f>VLOOKUP(A3242,DBMS_TYPE_SIZES[],4,FALSE)</f>
        <v>9</v>
      </c>
      <c r="F3242" t="s">
        <v>60</v>
      </c>
      <c r="G3242" t="s">
        <v>1094</v>
      </c>
      <c r="H3242" t="s">
        <v>20</v>
      </c>
      <c r="I3242">
        <v>10</v>
      </c>
      <c r="J3242">
        <v>4</v>
      </c>
    </row>
    <row r="3243" spans="1:10">
      <c r="A3243" s="112" t="str">
        <f>COL_SIZES[[#This Row],[datatype]]&amp;"_"&amp;COL_SIZES[[#This Row],[column_prec]]&amp;"_"&amp;COL_SIZES[[#This Row],[col_len]]</f>
        <v>smallint_5_2</v>
      </c>
      <c r="B324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3" s="113">
        <f>VLOOKUP(A3243,DBMS_TYPE_SIZES[],2,FALSE)</f>
        <v>5</v>
      </c>
      <c r="D3243" s="113">
        <f>VLOOKUP(A3243,DBMS_TYPE_SIZES[],3,FALSE)</f>
        <v>2</v>
      </c>
      <c r="E3243" s="114">
        <f>VLOOKUP(A3243,DBMS_TYPE_SIZES[],4,FALSE)</f>
        <v>5</v>
      </c>
      <c r="F3243" t="s">
        <v>60</v>
      </c>
      <c r="G3243" t="s">
        <v>1095</v>
      </c>
      <c r="H3243" t="s">
        <v>21</v>
      </c>
      <c r="I3243">
        <v>5</v>
      </c>
      <c r="J3243">
        <v>2</v>
      </c>
    </row>
    <row r="3244" spans="1:10">
      <c r="A3244" s="112" t="str">
        <f>COL_SIZES[[#This Row],[datatype]]&amp;"_"&amp;COL_SIZES[[#This Row],[column_prec]]&amp;"_"&amp;COL_SIZES[[#This Row],[col_len]]</f>
        <v>int_10_4</v>
      </c>
      <c r="B32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44" s="113">
        <f>VLOOKUP(A3244,DBMS_TYPE_SIZES[],2,FALSE)</f>
        <v>9</v>
      </c>
      <c r="D3244" s="113">
        <f>VLOOKUP(A3244,DBMS_TYPE_SIZES[],3,FALSE)</f>
        <v>4</v>
      </c>
      <c r="E3244" s="114">
        <f>VLOOKUP(A3244,DBMS_TYPE_SIZES[],4,FALSE)</f>
        <v>9</v>
      </c>
      <c r="F3244" t="s">
        <v>60</v>
      </c>
      <c r="G3244" t="s">
        <v>1096</v>
      </c>
      <c r="H3244" t="s">
        <v>20</v>
      </c>
      <c r="I3244">
        <v>10</v>
      </c>
      <c r="J3244">
        <v>4</v>
      </c>
    </row>
    <row r="3245" spans="1:10">
      <c r="A3245" s="112" t="str">
        <f>COL_SIZES[[#This Row],[datatype]]&amp;"_"&amp;COL_SIZES[[#This Row],[column_prec]]&amp;"_"&amp;COL_SIZES[[#This Row],[col_len]]</f>
        <v>smallint_5_2</v>
      </c>
      <c r="B324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5" s="113">
        <f>VLOOKUP(A3245,DBMS_TYPE_SIZES[],2,FALSE)</f>
        <v>5</v>
      </c>
      <c r="D3245" s="113">
        <f>VLOOKUP(A3245,DBMS_TYPE_SIZES[],3,FALSE)</f>
        <v>2</v>
      </c>
      <c r="E3245" s="114">
        <f>VLOOKUP(A3245,DBMS_TYPE_SIZES[],4,FALSE)</f>
        <v>5</v>
      </c>
      <c r="F3245" t="s">
        <v>60</v>
      </c>
      <c r="G3245" t="s">
        <v>1097</v>
      </c>
      <c r="H3245" t="s">
        <v>21</v>
      </c>
      <c r="I3245">
        <v>5</v>
      </c>
      <c r="J3245">
        <v>2</v>
      </c>
    </row>
    <row r="3246" spans="1:10">
      <c r="A3246" s="112" t="str">
        <f>COL_SIZES[[#This Row],[datatype]]&amp;"_"&amp;COL_SIZES[[#This Row],[column_prec]]&amp;"_"&amp;COL_SIZES[[#This Row],[col_len]]</f>
        <v>int_10_4</v>
      </c>
      <c r="B32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46" s="113">
        <f>VLOOKUP(A3246,DBMS_TYPE_SIZES[],2,FALSE)</f>
        <v>9</v>
      </c>
      <c r="D3246" s="113">
        <f>VLOOKUP(A3246,DBMS_TYPE_SIZES[],3,FALSE)</f>
        <v>4</v>
      </c>
      <c r="E3246" s="114">
        <f>VLOOKUP(A3246,DBMS_TYPE_SIZES[],4,FALSE)</f>
        <v>9</v>
      </c>
      <c r="F3246" t="s">
        <v>60</v>
      </c>
      <c r="G3246" t="s">
        <v>1098</v>
      </c>
      <c r="H3246" t="s">
        <v>20</v>
      </c>
      <c r="I3246">
        <v>10</v>
      </c>
      <c r="J3246">
        <v>4</v>
      </c>
    </row>
    <row r="3247" spans="1:10">
      <c r="A3247" s="112" t="str">
        <f>COL_SIZES[[#This Row],[datatype]]&amp;"_"&amp;COL_SIZES[[#This Row],[column_prec]]&amp;"_"&amp;COL_SIZES[[#This Row],[col_len]]</f>
        <v>smallint_5_2</v>
      </c>
      <c r="B324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7" s="113">
        <f>VLOOKUP(A3247,DBMS_TYPE_SIZES[],2,FALSE)</f>
        <v>5</v>
      </c>
      <c r="D3247" s="113">
        <f>VLOOKUP(A3247,DBMS_TYPE_SIZES[],3,FALSE)</f>
        <v>2</v>
      </c>
      <c r="E3247" s="114">
        <f>VLOOKUP(A3247,DBMS_TYPE_SIZES[],4,FALSE)</f>
        <v>5</v>
      </c>
      <c r="F3247" t="s">
        <v>60</v>
      </c>
      <c r="G3247" t="s">
        <v>1099</v>
      </c>
      <c r="H3247" t="s">
        <v>21</v>
      </c>
      <c r="I3247">
        <v>5</v>
      </c>
      <c r="J3247">
        <v>2</v>
      </c>
    </row>
    <row r="3248" spans="1:10">
      <c r="A3248" s="112" t="str">
        <f>COL_SIZES[[#This Row],[datatype]]&amp;"_"&amp;COL_SIZES[[#This Row],[column_prec]]&amp;"_"&amp;COL_SIZES[[#This Row],[col_len]]</f>
        <v>int_10_4</v>
      </c>
      <c r="B32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48" s="113">
        <f>VLOOKUP(A3248,DBMS_TYPE_SIZES[],2,FALSE)</f>
        <v>9</v>
      </c>
      <c r="D3248" s="113">
        <f>VLOOKUP(A3248,DBMS_TYPE_SIZES[],3,FALSE)</f>
        <v>4</v>
      </c>
      <c r="E3248" s="114">
        <f>VLOOKUP(A3248,DBMS_TYPE_SIZES[],4,FALSE)</f>
        <v>9</v>
      </c>
      <c r="F3248" t="s">
        <v>60</v>
      </c>
      <c r="G3248" t="s">
        <v>1100</v>
      </c>
      <c r="H3248" t="s">
        <v>20</v>
      </c>
      <c r="I3248">
        <v>10</v>
      </c>
      <c r="J3248">
        <v>4</v>
      </c>
    </row>
    <row r="3249" spans="1:10">
      <c r="A3249" s="112" t="str">
        <f>COL_SIZES[[#This Row],[datatype]]&amp;"_"&amp;COL_SIZES[[#This Row],[column_prec]]&amp;"_"&amp;COL_SIZES[[#This Row],[col_len]]</f>
        <v>smallint_5_2</v>
      </c>
      <c r="B3249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49" s="113">
        <f>VLOOKUP(A3249,DBMS_TYPE_SIZES[],2,FALSE)</f>
        <v>5</v>
      </c>
      <c r="D3249" s="113">
        <f>VLOOKUP(A3249,DBMS_TYPE_SIZES[],3,FALSE)</f>
        <v>2</v>
      </c>
      <c r="E3249" s="114">
        <f>VLOOKUP(A3249,DBMS_TYPE_SIZES[],4,FALSE)</f>
        <v>5</v>
      </c>
      <c r="F3249" t="s">
        <v>60</v>
      </c>
      <c r="G3249" t="s">
        <v>1101</v>
      </c>
      <c r="H3249" t="s">
        <v>21</v>
      </c>
      <c r="I3249">
        <v>5</v>
      </c>
      <c r="J3249">
        <v>2</v>
      </c>
    </row>
    <row r="3250" spans="1:10">
      <c r="A3250" s="112" t="str">
        <f>COL_SIZES[[#This Row],[datatype]]&amp;"_"&amp;COL_SIZES[[#This Row],[column_prec]]&amp;"_"&amp;COL_SIZES[[#This Row],[col_len]]</f>
        <v>int_10_4</v>
      </c>
      <c r="B32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50" s="113">
        <f>VLOOKUP(A3250,DBMS_TYPE_SIZES[],2,FALSE)</f>
        <v>9</v>
      </c>
      <c r="D3250" s="113">
        <f>VLOOKUP(A3250,DBMS_TYPE_SIZES[],3,FALSE)</f>
        <v>4</v>
      </c>
      <c r="E3250" s="114">
        <f>VLOOKUP(A3250,DBMS_TYPE_SIZES[],4,FALSE)</f>
        <v>9</v>
      </c>
      <c r="F3250" t="s">
        <v>60</v>
      </c>
      <c r="G3250" t="s">
        <v>1102</v>
      </c>
      <c r="H3250" t="s">
        <v>20</v>
      </c>
      <c r="I3250">
        <v>10</v>
      </c>
      <c r="J3250">
        <v>4</v>
      </c>
    </row>
    <row r="3251" spans="1:10">
      <c r="A3251" s="112" t="str">
        <f>COL_SIZES[[#This Row],[datatype]]&amp;"_"&amp;COL_SIZES[[#This Row],[column_prec]]&amp;"_"&amp;COL_SIZES[[#This Row],[col_len]]</f>
        <v>smallint_5_2</v>
      </c>
      <c r="B325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51" s="113">
        <f>VLOOKUP(A3251,DBMS_TYPE_SIZES[],2,FALSE)</f>
        <v>5</v>
      </c>
      <c r="D3251" s="113">
        <f>VLOOKUP(A3251,DBMS_TYPE_SIZES[],3,FALSE)</f>
        <v>2</v>
      </c>
      <c r="E3251" s="114">
        <f>VLOOKUP(A3251,DBMS_TYPE_SIZES[],4,FALSE)</f>
        <v>5</v>
      </c>
      <c r="F3251" t="s">
        <v>60</v>
      </c>
      <c r="G3251" t="s">
        <v>1103</v>
      </c>
      <c r="H3251" t="s">
        <v>21</v>
      </c>
      <c r="I3251">
        <v>5</v>
      </c>
      <c r="J3251">
        <v>2</v>
      </c>
    </row>
    <row r="3252" spans="1:10">
      <c r="A3252" s="112" t="str">
        <f>COL_SIZES[[#This Row],[datatype]]&amp;"_"&amp;COL_SIZES[[#This Row],[column_prec]]&amp;"_"&amp;COL_SIZES[[#This Row],[col_len]]</f>
        <v>int_10_4</v>
      </c>
      <c r="B32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52" s="113">
        <f>VLOOKUP(A3252,DBMS_TYPE_SIZES[],2,FALSE)</f>
        <v>9</v>
      </c>
      <c r="D3252" s="113">
        <f>VLOOKUP(A3252,DBMS_TYPE_SIZES[],3,FALSE)</f>
        <v>4</v>
      </c>
      <c r="E3252" s="114">
        <f>VLOOKUP(A3252,DBMS_TYPE_SIZES[],4,FALSE)</f>
        <v>9</v>
      </c>
      <c r="F3252" t="s">
        <v>60</v>
      </c>
      <c r="G3252" t="s">
        <v>1104</v>
      </c>
      <c r="H3252" t="s">
        <v>20</v>
      </c>
      <c r="I3252">
        <v>10</v>
      </c>
      <c r="J3252">
        <v>4</v>
      </c>
    </row>
    <row r="3253" spans="1:10">
      <c r="A3253" s="112" t="str">
        <f>COL_SIZES[[#This Row],[datatype]]&amp;"_"&amp;COL_SIZES[[#This Row],[column_prec]]&amp;"_"&amp;COL_SIZES[[#This Row],[col_len]]</f>
        <v>smallint_5_2</v>
      </c>
      <c r="B325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53" s="113">
        <f>VLOOKUP(A3253,DBMS_TYPE_SIZES[],2,FALSE)</f>
        <v>5</v>
      </c>
      <c r="D3253" s="113">
        <f>VLOOKUP(A3253,DBMS_TYPE_SIZES[],3,FALSE)</f>
        <v>2</v>
      </c>
      <c r="E3253" s="114">
        <f>VLOOKUP(A3253,DBMS_TYPE_SIZES[],4,FALSE)</f>
        <v>5</v>
      </c>
      <c r="F3253" t="s">
        <v>60</v>
      </c>
      <c r="G3253" t="s">
        <v>1105</v>
      </c>
      <c r="H3253" t="s">
        <v>21</v>
      </c>
      <c r="I3253">
        <v>5</v>
      </c>
      <c r="J3253">
        <v>2</v>
      </c>
    </row>
    <row r="3254" spans="1:10">
      <c r="A3254" s="112" t="str">
        <f>COL_SIZES[[#This Row],[datatype]]&amp;"_"&amp;COL_SIZES[[#This Row],[column_prec]]&amp;"_"&amp;COL_SIZES[[#This Row],[col_len]]</f>
        <v>int_10_4</v>
      </c>
      <c r="B32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54" s="113">
        <f>VLOOKUP(A3254,DBMS_TYPE_SIZES[],2,FALSE)</f>
        <v>9</v>
      </c>
      <c r="D3254" s="113">
        <f>VLOOKUP(A3254,DBMS_TYPE_SIZES[],3,FALSE)</f>
        <v>4</v>
      </c>
      <c r="E3254" s="114">
        <f>VLOOKUP(A3254,DBMS_TYPE_SIZES[],4,FALSE)</f>
        <v>9</v>
      </c>
      <c r="F3254" t="s">
        <v>60</v>
      </c>
      <c r="G3254" t="s">
        <v>1106</v>
      </c>
      <c r="H3254" t="s">
        <v>20</v>
      </c>
      <c r="I3254">
        <v>10</v>
      </c>
      <c r="J3254">
        <v>4</v>
      </c>
    </row>
    <row r="3255" spans="1:10">
      <c r="A3255" s="112" t="str">
        <f>COL_SIZES[[#This Row],[datatype]]&amp;"_"&amp;COL_SIZES[[#This Row],[column_prec]]&amp;"_"&amp;COL_SIZES[[#This Row],[col_len]]</f>
        <v>smallint_5_2</v>
      </c>
      <c r="B325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55" s="113">
        <f>VLOOKUP(A3255,DBMS_TYPE_SIZES[],2,FALSE)</f>
        <v>5</v>
      </c>
      <c r="D3255" s="113">
        <f>VLOOKUP(A3255,DBMS_TYPE_SIZES[],3,FALSE)</f>
        <v>2</v>
      </c>
      <c r="E3255" s="114">
        <f>VLOOKUP(A3255,DBMS_TYPE_SIZES[],4,FALSE)</f>
        <v>5</v>
      </c>
      <c r="F3255" t="s">
        <v>60</v>
      </c>
      <c r="G3255" t="s">
        <v>1107</v>
      </c>
      <c r="H3255" t="s">
        <v>21</v>
      </c>
      <c r="I3255">
        <v>5</v>
      </c>
      <c r="J3255">
        <v>2</v>
      </c>
    </row>
    <row r="3256" spans="1:10">
      <c r="A3256" s="112" t="str">
        <f>COL_SIZES[[#This Row],[datatype]]&amp;"_"&amp;COL_SIZES[[#This Row],[column_prec]]&amp;"_"&amp;COL_SIZES[[#This Row],[col_len]]</f>
        <v>int_10_4</v>
      </c>
      <c r="B32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56" s="113">
        <f>VLOOKUP(A3256,DBMS_TYPE_SIZES[],2,FALSE)</f>
        <v>9</v>
      </c>
      <c r="D3256" s="113">
        <f>VLOOKUP(A3256,DBMS_TYPE_SIZES[],3,FALSE)</f>
        <v>4</v>
      </c>
      <c r="E3256" s="114">
        <f>VLOOKUP(A3256,DBMS_TYPE_SIZES[],4,FALSE)</f>
        <v>9</v>
      </c>
      <c r="F3256" t="s">
        <v>60</v>
      </c>
      <c r="G3256" t="s">
        <v>1108</v>
      </c>
      <c r="H3256" t="s">
        <v>20</v>
      </c>
      <c r="I3256">
        <v>10</v>
      </c>
      <c r="J3256">
        <v>4</v>
      </c>
    </row>
    <row r="3257" spans="1:10">
      <c r="A3257" s="112" t="str">
        <f>COL_SIZES[[#This Row],[datatype]]&amp;"_"&amp;COL_SIZES[[#This Row],[column_prec]]&amp;"_"&amp;COL_SIZES[[#This Row],[col_len]]</f>
        <v>smallint_5_2</v>
      </c>
      <c r="B325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57" s="113">
        <f>VLOOKUP(A3257,DBMS_TYPE_SIZES[],2,FALSE)</f>
        <v>5</v>
      </c>
      <c r="D3257" s="113">
        <f>VLOOKUP(A3257,DBMS_TYPE_SIZES[],3,FALSE)</f>
        <v>2</v>
      </c>
      <c r="E3257" s="114">
        <f>VLOOKUP(A3257,DBMS_TYPE_SIZES[],4,FALSE)</f>
        <v>5</v>
      </c>
      <c r="F3257" t="s">
        <v>60</v>
      </c>
      <c r="G3257" t="s">
        <v>1109</v>
      </c>
      <c r="H3257" t="s">
        <v>21</v>
      </c>
      <c r="I3257">
        <v>5</v>
      </c>
      <c r="J3257">
        <v>2</v>
      </c>
    </row>
    <row r="3258" spans="1:10">
      <c r="A3258" s="112" t="str">
        <f>COL_SIZES[[#This Row],[datatype]]&amp;"_"&amp;COL_SIZES[[#This Row],[column_prec]]&amp;"_"&amp;COL_SIZES[[#This Row],[col_len]]</f>
        <v>int_10_4</v>
      </c>
      <c r="B32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58" s="113">
        <f>VLOOKUP(A3258,DBMS_TYPE_SIZES[],2,FALSE)</f>
        <v>9</v>
      </c>
      <c r="D3258" s="113">
        <f>VLOOKUP(A3258,DBMS_TYPE_SIZES[],3,FALSE)</f>
        <v>4</v>
      </c>
      <c r="E3258" s="114">
        <f>VLOOKUP(A3258,DBMS_TYPE_SIZES[],4,FALSE)</f>
        <v>9</v>
      </c>
      <c r="F3258" t="s">
        <v>60</v>
      </c>
      <c r="G3258" t="s">
        <v>1110</v>
      </c>
      <c r="H3258" t="s">
        <v>20</v>
      </c>
      <c r="I3258">
        <v>10</v>
      </c>
      <c r="J3258">
        <v>4</v>
      </c>
    </row>
    <row r="3259" spans="1:10">
      <c r="A3259" s="112" t="str">
        <f>COL_SIZES[[#This Row],[datatype]]&amp;"_"&amp;COL_SIZES[[#This Row],[column_prec]]&amp;"_"&amp;COL_SIZES[[#This Row],[col_len]]</f>
        <v>smallint_5_2</v>
      </c>
      <c r="B3259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59" s="113">
        <f>VLOOKUP(A3259,DBMS_TYPE_SIZES[],2,FALSE)</f>
        <v>5</v>
      </c>
      <c r="D3259" s="113">
        <f>VLOOKUP(A3259,DBMS_TYPE_SIZES[],3,FALSE)</f>
        <v>2</v>
      </c>
      <c r="E3259" s="114">
        <f>VLOOKUP(A3259,DBMS_TYPE_SIZES[],4,FALSE)</f>
        <v>5</v>
      </c>
      <c r="F3259" t="s">
        <v>60</v>
      </c>
      <c r="G3259" t="s">
        <v>1111</v>
      </c>
      <c r="H3259" t="s">
        <v>21</v>
      </c>
      <c r="I3259">
        <v>5</v>
      </c>
      <c r="J3259">
        <v>2</v>
      </c>
    </row>
    <row r="3260" spans="1:10">
      <c r="A3260" s="112" t="str">
        <f>COL_SIZES[[#This Row],[datatype]]&amp;"_"&amp;COL_SIZES[[#This Row],[column_prec]]&amp;"_"&amp;COL_SIZES[[#This Row],[col_len]]</f>
        <v>int_10_4</v>
      </c>
      <c r="B32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0" s="113">
        <f>VLOOKUP(A3260,DBMS_TYPE_SIZES[],2,FALSE)</f>
        <v>9</v>
      </c>
      <c r="D3260" s="113">
        <f>VLOOKUP(A3260,DBMS_TYPE_SIZES[],3,FALSE)</f>
        <v>4</v>
      </c>
      <c r="E3260" s="114">
        <f>VLOOKUP(A3260,DBMS_TYPE_SIZES[],4,FALSE)</f>
        <v>9</v>
      </c>
      <c r="F3260" t="s">
        <v>60</v>
      </c>
      <c r="G3260" t="s">
        <v>1112</v>
      </c>
      <c r="H3260" t="s">
        <v>20</v>
      </c>
      <c r="I3260">
        <v>10</v>
      </c>
      <c r="J3260">
        <v>4</v>
      </c>
    </row>
    <row r="3261" spans="1:10">
      <c r="A3261" s="112" t="str">
        <f>COL_SIZES[[#This Row],[datatype]]&amp;"_"&amp;COL_SIZES[[#This Row],[column_prec]]&amp;"_"&amp;COL_SIZES[[#This Row],[col_len]]</f>
        <v>smallint_5_2</v>
      </c>
      <c r="B326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61" s="113">
        <f>VLOOKUP(A3261,DBMS_TYPE_SIZES[],2,FALSE)</f>
        <v>5</v>
      </c>
      <c r="D3261" s="113">
        <f>VLOOKUP(A3261,DBMS_TYPE_SIZES[],3,FALSE)</f>
        <v>2</v>
      </c>
      <c r="E3261" s="114">
        <f>VLOOKUP(A3261,DBMS_TYPE_SIZES[],4,FALSE)</f>
        <v>5</v>
      </c>
      <c r="F3261" t="s">
        <v>60</v>
      </c>
      <c r="G3261" t="s">
        <v>1113</v>
      </c>
      <c r="H3261" t="s">
        <v>21</v>
      </c>
      <c r="I3261">
        <v>5</v>
      </c>
      <c r="J3261">
        <v>2</v>
      </c>
    </row>
    <row r="3262" spans="1:10">
      <c r="A3262" s="112" t="str">
        <f>COL_SIZES[[#This Row],[datatype]]&amp;"_"&amp;COL_SIZES[[#This Row],[column_prec]]&amp;"_"&amp;COL_SIZES[[#This Row],[col_len]]</f>
        <v>int_10_4</v>
      </c>
      <c r="B32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2" s="113">
        <f>VLOOKUP(A3262,DBMS_TYPE_SIZES[],2,FALSE)</f>
        <v>9</v>
      </c>
      <c r="D3262" s="113">
        <f>VLOOKUP(A3262,DBMS_TYPE_SIZES[],3,FALSE)</f>
        <v>4</v>
      </c>
      <c r="E3262" s="114">
        <f>VLOOKUP(A3262,DBMS_TYPE_SIZES[],4,FALSE)</f>
        <v>9</v>
      </c>
      <c r="F3262" t="s">
        <v>60</v>
      </c>
      <c r="G3262" t="s">
        <v>1114</v>
      </c>
      <c r="H3262" t="s">
        <v>20</v>
      </c>
      <c r="I3262">
        <v>10</v>
      </c>
      <c r="J3262">
        <v>4</v>
      </c>
    </row>
    <row r="3263" spans="1:10">
      <c r="A3263" s="112" t="str">
        <f>COL_SIZES[[#This Row],[datatype]]&amp;"_"&amp;COL_SIZES[[#This Row],[column_prec]]&amp;"_"&amp;COL_SIZES[[#This Row],[col_len]]</f>
        <v>smallint_5_2</v>
      </c>
      <c r="B326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63" s="113">
        <f>VLOOKUP(A3263,DBMS_TYPE_SIZES[],2,FALSE)</f>
        <v>5</v>
      </c>
      <c r="D3263" s="113">
        <f>VLOOKUP(A3263,DBMS_TYPE_SIZES[],3,FALSE)</f>
        <v>2</v>
      </c>
      <c r="E3263" s="114">
        <f>VLOOKUP(A3263,DBMS_TYPE_SIZES[],4,FALSE)</f>
        <v>5</v>
      </c>
      <c r="F3263" t="s">
        <v>60</v>
      </c>
      <c r="G3263" t="s">
        <v>1115</v>
      </c>
      <c r="H3263" t="s">
        <v>21</v>
      </c>
      <c r="I3263">
        <v>5</v>
      </c>
      <c r="J3263">
        <v>2</v>
      </c>
    </row>
    <row r="3264" spans="1:10">
      <c r="A3264" s="112" t="str">
        <f>COL_SIZES[[#This Row],[datatype]]&amp;"_"&amp;COL_SIZES[[#This Row],[column_prec]]&amp;"_"&amp;COL_SIZES[[#This Row],[col_len]]</f>
        <v>int_10_4</v>
      </c>
      <c r="B32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4" s="113">
        <f>VLOOKUP(A3264,DBMS_TYPE_SIZES[],2,FALSE)</f>
        <v>9</v>
      </c>
      <c r="D3264" s="113">
        <f>VLOOKUP(A3264,DBMS_TYPE_SIZES[],3,FALSE)</f>
        <v>4</v>
      </c>
      <c r="E3264" s="114">
        <f>VLOOKUP(A3264,DBMS_TYPE_SIZES[],4,FALSE)</f>
        <v>9</v>
      </c>
      <c r="F3264" t="s">
        <v>60</v>
      </c>
      <c r="G3264" t="s">
        <v>1116</v>
      </c>
      <c r="H3264" t="s">
        <v>20</v>
      </c>
      <c r="I3264">
        <v>10</v>
      </c>
      <c r="J3264">
        <v>4</v>
      </c>
    </row>
    <row r="3265" spans="1:10">
      <c r="A3265" s="112" t="str">
        <f>COL_SIZES[[#This Row],[datatype]]&amp;"_"&amp;COL_SIZES[[#This Row],[column_prec]]&amp;"_"&amp;COL_SIZES[[#This Row],[col_len]]</f>
        <v>smallint_5_2</v>
      </c>
      <c r="B326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65" s="113">
        <f>VLOOKUP(A3265,DBMS_TYPE_SIZES[],2,FALSE)</f>
        <v>5</v>
      </c>
      <c r="D3265" s="113">
        <f>VLOOKUP(A3265,DBMS_TYPE_SIZES[],3,FALSE)</f>
        <v>2</v>
      </c>
      <c r="E3265" s="114">
        <f>VLOOKUP(A3265,DBMS_TYPE_SIZES[],4,FALSE)</f>
        <v>5</v>
      </c>
      <c r="F3265" t="s">
        <v>60</v>
      </c>
      <c r="G3265" t="s">
        <v>1117</v>
      </c>
      <c r="H3265" t="s">
        <v>21</v>
      </c>
      <c r="I3265">
        <v>5</v>
      </c>
      <c r="J3265">
        <v>2</v>
      </c>
    </row>
    <row r="3266" spans="1:10">
      <c r="A3266" s="112" t="str">
        <f>COL_SIZES[[#This Row],[datatype]]&amp;"_"&amp;COL_SIZES[[#This Row],[column_prec]]&amp;"_"&amp;COL_SIZES[[#This Row],[col_len]]</f>
        <v>int_10_4</v>
      </c>
      <c r="B32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6" s="113">
        <f>VLOOKUP(A3266,DBMS_TYPE_SIZES[],2,FALSE)</f>
        <v>9</v>
      </c>
      <c r="D3266" s="113">
        <f>VLOOKUP(A3266,DBMS_TYPE_SIZES[],3,FALSE)</f>
        <v>4</v>
      </c>
      <c r="E3266" s="114">
        <f>VLOOKUP(A3266,DBMS_TYPE_SIZES[],4,FALSE)</f>
        <v>9</v>
      </c>
      <c r="F3266" t="s">
        <v>60</v>
      </c>
      <c r="G3266" t="s">
        <v>1118</v>
      </c>
      <c r="H3266" t="s">
        <v>20</v>
      </c>
      <c r="I3266">
        <v>10</v>
      </c>
      <c r="J3266">
        <v>4</v>
      </c>
    </row>
    <row r="3267" spans="1:10">
      <c r="A3267" s="112" t="str">
        <f>COL_SIZES[[#This Row],[datatype]]&amp;"_"&amp;COL_SIZES[[#This Row],[column_prec]]&amp;"_"&amp;COL_SIZES[[#This Row],[col_len]]</f>
        <v>smallint_5_2</v>
      </c>
      <c r="B326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67" s="113">
        <f>VLOOKUP(A3267,DBMS_TYPE_SIZES[],2,FALSE)</f>
        <v>5</v>
      </c>
      <c r="D3267" s="113">
        <f>VLOOKUP(A3267,DBMS_TYPE_SIZES[],3,FALSE)</f>
        <v>2</v>
      </c>
      <c r="E3267" s="114">
        <f>VLOOKUP(A3267,DBMS_TYPE_SIZES[],4,FALSE)</f>
        <v>5</v>
      </c>
      <c r="F3267" t="s">
        <v>60</v>
      </c>
      <c r="G3267" t="s">
        <v>1119</v>
      </c>
      <c r="H3267" t="s">
        <v>21</v>
      </c>
      <c r="I3267">
        <v>5</v>
      </c>
      <c r="J3267">
        <v>2</v>
      </c>
    </row>
    <row r="3268" spans="1:10">
      <c r="A3268" s="112" t="str">
        <f>COL_SIZES[[#This Row],[datatype]]&amp;"_"&amp;COL_SIZES[[#This Row],[column_prec]]&amp;"_"&amp;COL_SIZES[[#This Row],[col_len]]</f>
        <v>int_10_4</v>
      </c>
      <c r="B32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8" s="113">
        <f>VLOOKUP(A3268,DBMS_TYPE_SIZES[],2,FALSE)</f>
        <v>9</v>
      </c>
      <c r="D3268" s="113">
        <f>VLOOKUP(A3268,DBMS_TYPE_SIZES[],3,FALSE)</f>
        <v>4</v>
      </c>
      <c r="E3268" s="114">
        <f>VLOOKUP(A3268,DBMS_TYPE_SIZES[],4,FALSE)</f>
        <v>9</v>
      </c>
      <c r="F3268" t="s">
        <v>60</v>
      </c>
      <c r="G3268" t="s">
        <v>1120</v>
      </c>
      <c r="H3268" t="s">
        <v>20</v>
      </c>
      <c r="I3268">
        <v>10</v>
      </c>
      <c r="J3268">
        <v>4</v>
      </c>
    </row>
    <row r="3269" spans="1:10">
      <c r="A3269" s="112" t="str">
        <f>COL_SIZES[[#This Row],[datatype]]&amp;"_"&amp;COL_SIZES[[#This Row],[column_prec]]&amp;"_"&amp;COL_SIZES[[#This Row],[col_len]]</f>
        <v>int_10_4</v>
      </c>
      <c r="B32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69" s="113">
        <f>VLOOKUP(A3269,DBMS_TYPE_SIZES[],2,FALSE)</f>
        <v>9</v>
      </c>
      <c r="D3269" s="113">
        <f>VLOOKUP(A3269,DBMS_TYPE_SIZES[],3,FALSE)</f>
        <v>4</v>
      </c>
      <c r="E3269" s="114">
        <f>VLOOKUP(A3269,DBMS_TYPE_SIZES[],4,FALSE)</f>
        <v>9</v>
      </c>
      <c r="F3269" t="s">
        <v>60</v>
      </c>
      <c r="G3269" t="s">
        <v>156</v>
      </c>
      <c r="H3269" t="s">
        <v>20</v>
      </c>
      <c r="I3269">
        <v>10</v>
      </c>
      <c r="J3269">
        <v>4</v>
      </c>
    </row>
    <row r="3270" spans="1:10">
      <c r="A3270" s="112" t="str">
        <f>COL_SIZES[[#This Row],[datatype]]&amp;"_"&amp;COL_SIZES[[#This Row],[column_prec]]&amp;"_"&amp;COL_SIZES[[#This Row],[col_len]]</f>
        <v>smallint_5_2</v>
      </c>
      <c r="B3270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0" s="113">
        <f>VLOOKUP(A3270,DBMS_TYPE_SIZES[],2,FALSE)</f>
        <v>5</v>
      </c>
      <c r="D3270" s="113">
        <f>VLOOKUP(A3270,DBMS_TYPE_SIZES[],3,FALSE)</f>
        <v>2</v>
      </c>
      <c r="E3270" s="114">
        <f>VLOOKUP(A3270,DBMS_TYPE_SIZES[],4,FALSE)</f>
        <v>5</v>
      </c>
      <c r="F3270" t="s">
        <v>60</v>
      </c>
      <c r="G3270" t="s">
        <v>1121</v>
      </c>
      <c r="H3270" t="s">
        <v>21</v>
      </c>
      <c r="I3270">
        <v>5</v>
      </c>
      <c r="J3270">
        <v>2</v>
      </c>
    </row>
    <row r="3271" spans="1:10">
      <c r="A3271" s="112" t="str">
        <f>COL_SIZES[[#This Row],[datatype]]&amp;"_"&amp;COL_SIZES[[#This Row],[column_prec]]&amp;"_"&amp;COL_SIZES[[#This Row],[col_len]]</f>
        <v>int_10_4</v>
      </c>
      <c r="B32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71" s="113">
        <f>VLOOKUP(A3271,DBMS_TYPE_SIZES[],2,FALSE)</f>
        <v>9</v>
      </c>
      <c r="D3271" s="113">
        <f>VLOOKUP(A3271,DBMS_TYPE_SIZES[],3,FALSE)</f>
        <v>4</v>
      </c>
      <c r="E3271" s="114">
        <f>VLOOKUP(A3271,DBMS_TYPE_SIZES[],4,FALSE)</f>
        <v>9</v>
      </c>
      <c r="F3271" t="s">
        <v>60</v>
      </c>
      <c r="G3271" t="s">
        <v>1122</v>
      </c>
      <c r="H3271" t="s">
        <v>20</v>
      </c>
      <c r="I3271">
        <v>10</v>
      </c>
      <c r="J3271">
        <v>4</v>
      </c>
    </row>
    <row r="3272" spans="1:10">
      <c r="A3272" s="112" t="str">
        <f>COL_SIZES[[#This Row],[datatype]]&amp;"_"&amp;COL_SIZES[[#This Row],[column_prec]]&amp;"_"&amp;COL_SIZES[[#This Row],[col_len]]</f>
        <v>smallint_5_2</v>
      </c>
      <c r="B3272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2" s="113">
        <f>VLOOKUP(A3272,DBMS_TYPE_SIZES[],2,FALSE)</f>
        <v>5</v>
      </c>
      <c r="D3272" s="113">
        <f>VLOOKUP(A3272,DBMS_TYPE_SIZES[],3,FALSE)</f>
        <v>2</v>
      </c>
      <c r="E3272" s="114">
        <f>VLOOKUP(A3272,DBMS_TYPE_SIZES[],4,FALSE)</f>
        <v>5</v>
      </c>
      <c r="F3272" t="s">
        <v>60</v>
      </c>
      <c r="G3272" t="s">
        <v>1123</v>
      </c>
      <c r="H3272" t="s">
        <v>21</v>
      </c>
      <c r="I3272">
        <v>5</v>
      </c>
      <c r="J3272">
        <v>2</v>
      </c>
    </row>
    <row r="3273" spans="1:10">
      <c r="A3273" s="112" t="str">
        <f>COL_SIZES[[#This Row],[datatype]]&amp;"_"&amp;COL_SIZES[[#This Row],[column_prec]]&amp;"_"&amp;COL_SIZES[[#This Row],[col_len]]</f>
        <v>int_10_4</v>
      </c>
      <c r="B32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73" s="113">
        <f>VLOOKUP(A3273,DBMS_TYPE_SIZES[],2,FALSE)</f>
        <v>9</v>
      </c>
      <c r="D3273" s="113">
        <f>VLOOKUP(A3273,DBMS_TYPE_SIZES[],3,FALSE)</f>
        <v>4</v>
      </c>
      <c r="E3273" s="114">
        <f>VLOOKUP(A3273,DBMS_TYPE_SIZES[],4,FALSE)</f>
        <v>9</v>
      </c>
      <c r="F3273" t="s">
        <v>60</v>
      </c>
      <c r="G3273" t="s">
        <v>1124</v>
      </c>
      <c r="H3273" t="s">
        <v>20</v>
      </c>
      <c r="I3273">
        <v>10</v>
      </c>
      <c r="J3273">
        <v>4</v>
      </c>
    </row>
    <row r="3274" spans="1:10">
      <c r="A3274" s="112" t="str">
        <f>COL_SIZES[[#This Row],[datatype]]&amp;"_"&amp;COL_SIZES[[#This Row],[column_prec]]&amp;"_"&amp;COL_SIZES[[#This Row],[col_len]]</f>
        <v>smallint_5_2</v>
      </c>
      <c r="B3274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4" s="113">
        <f>VLOOKUP(A3274,DBMS_TYPE_SIZES[],2,FALSE)</f>
        <v>5</v>
      </c>
      <c r="D3274" s="113">
        <f>VLOOKUP(A3274,DBMS_TYPE_SIZES[],3,FALSE)</f>
        <v>2</v>
      </c>
      <c r="E3274" s="114">
        <f>VLOOKUP(A3274,DBMS_TYPE_SIZES[],4,FALSE)</f>
        <v>5</v>
      </c>
      <c r="F3274" t="s">
        <v>60</v>
      </c>
      <c r="G3274" t="s">
        <v>1125</v>
      </c>
      <c r="H3274" t="s">
        <v>21</v>
      </c>
      <c r="I3274">
        <v>5</v>
      </c>
      <c r="J3274">
        <v>2</v>
      </c>
    </row>
    <row r="3275" spans="1:10">
      <c r="A3275" s="112" t="str">
        <f>COL_SIZES[[#This Row],[datatype]]&amp;"_"&amp;COL_SIZES[[#This Row],[column_prec]]&amp;"_"&amp;COL_SIZES[[#This Row],[col_len]]</f>
        <v>smallint_5_2</v>
      </c>
      <c r="B327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5" s="113">
        <f>VLOOKUP(A3275,DBMS_TYPE_SIZES[],2,FALSE)</f>
        <v>5</v>
      </c>
      <c r="D3275" s="113">
        <f>VLOOKUP(A3275,DBMS_TYPE_SIZES[],3,FALSE)</f>
        <v>2</v>
      </c>
      <c r="E3275" s="114">
        <f>VLOOKUP(A3275,DBMS_TYPE_SIZES[],4,FALSE)</f>
        <v>5</v>
      </c>
      <c r="F3275" t="s">
        <v>60</v>
      </c>
      <c r="G3275" t="s">
        <v>1126</v>
      </c>
      <c r="H3275" t="s">
        <v>21</v>
      </c>
      <c r="I3275">
        <v>5</v>
      </c>
      <c r="J3275">
        <v>2</v>
      </c>
    </row>
    <row r="3276" spans="1:10">
      <c r="A3276" s="112" t="str">
        <f>COL_SIZES[[#This Row],[datatype]]&amp;"_"&amp;COL_SIZES[[#This Row],[column_prec]]&amp;"_"&amp;COL_SIZES[[#This Row],[col_len]]</f>
        <v>int_10_4</v>
      </c>
      <c r="B32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76" s="113">
        <f>VLOOKUP(A3276,DBMS_TYPE_SIZES[],2,FALSE)</f>
        <v>9</v>
      </c>
      <c r="D3276" s="113">
        <f>VLOOKUP(A3276,DBMS_TYPE_SIZES[],3,FALSE)</f>
        <v>4</v>
      </c>
      <c r="E3276" s="114">
        <f>VLOOKUP(A3276,DBMS_TYPE_SIZES[],4,FALSE)</f>
        <v>9</v>
      </c>
      <c r="F3276" t="s">
        <v>60</v>
      </c>
      <c r="G3276" t="s">
        <v>1127</v>
      </c>
      <c r="H3276" t="s">
        <v>20</v>
      </c>
      <c r="I3276">
        <v>10</v>
      </c>
      <c r="J3276">
        <v>4</v>
      </c>
    </row>
    <row r="3277" spans="1:10">
      <c r="A3277" s="112" t="str">
        <f>COL_SIZES[[#This Row],[datatype]]&amp;"_"&amp;COL_SIZES[[#This Row],[column_prec]]&amp;"_"&amp;COL_SIZES[[#This Row],[col_len]]</f>
        <v>smallint_5_2</v>
      </c>
      <c r="B3277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7" s="113">
        <f>VLOOKUP(A3277,DBMS_TYPE_SIZES[],2,FALSE)</f>
        <v>5</v>
      </c>
      <c r="D3277" s="113">
        <f>VLOOKUP(A3277,DBMS_TYPE_SIZES[],3,FALSE)</f>
        <v>2</v>
      </c>
      <c r="E3277" s="114">
        <f>VLOOKUP(A3277,DBMS_TYPE_SIZES[],4,FALSE)</f>
        <v>5</v>
      </c>
      <c r="F3277" t="s">
        <v>60</v>
      </c>
      <c r="G3277" t="s">
        <v>1128</v>
      </c>
      <c r="H3277" t="s">
        <v>21</v>
      </c>
      <c r="I3277">
        <v>5</v>
      </c>
      <c r="J3277">
        <v>2</v>
      </c>
    </row>
    <row r="3278" spans="1:10">
      <c r="A3278" s="112" t="str">
        <f>COL_SIZES[[#This Row],[datatype]]&amp;"_"&amp;COL_SIZES[[#This Row],[column_prec]]&amp;"_"&amp;COL_SIZES[[#This Row],[col_len]]</f>
        <v>int_10_4</v>
      </c>
      <c r="B32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78" s="113">
        <f>VLOOKUP(A3278,DBMS_TYPE_SIZES[],2,FALSE)</f>
        <v>9</v>
      </c>
      <c r="D3278" s="113">
        <f>VLOOKUP(A3278,DBMS_TYPE_SIZES[],3,FALSE)</f>
        <v>4</v>
      </c>
      <c r="E3278" s="114">
        <f>VLOOKUP(A3278,DBMS_TYPE_SIZES[],4,FALSE)</f>
        <v>9</v>
      </c>
      <c r="F3278" t="s">
        <v>60</v>
      </c>
      <c r="G3278" t="s">
        <v>1129</v>
      </c>
      <c r="H3278" t="s">
        <v>20</v>
      </c>
      <c r="I3278">
        <v>10</v>
      </c>
      <c r="J3278">
        <v>4</v>
      </c>
    </row>
    <row r="3279" spans="1:10">
      <c r="A3279" s="112" t="str">
        <f>COL_SIZES[[#This Row],[datatype]]&amp;"_"&amp;COL_SIZES[[#This Row],[column_prec]]&amp;"_"&amp;COL_SIZES[[#This Row],[col_len]]</f>
        <v>smallint_5_2</v>
      </c>
      <c r="B3279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79" s="113">
        <f>VLOOKUP(A3279,DBMS_TYPE_SIZES[],2,FALSE)</f>
        <v>5</v>
      </c>
      <c r="D3279" s="113">
        <f>VLOOKUP(A3279,DBMS_TYPE_SIZES[],3,FALSE)</f>
        <v>2</v>
      </c>
      <c r="E3279" s="114">
        <f>VLOOKUP(A3279,DBMS_TYPE_SIZES[],4,FALSE)</f>
        <v>5</v>
      </c>
      <c r="F3279" t="s">
        <v>60</v>
      </c>
      <c r="G3279" t="s">
        <v>1130</v>
      </c>
      <c r="H3279" t="s">
        <v>21</v>
      </c>
      <c r="I3279">
        <v>5</v>
      </c>
      <c r="J3279">
        <v>2</v>
      </c>
    </row>
    <row r="3280" spans="1:10">
      <c r="A3280" s="112" t="str">
        <f>COL_SIZES[[#This Row],[datatype]]&amp;"_"&amp;COL_SIZES[[#This Row],[column_prec]]&amp;"_"&amp;COL_SIZES[[#This Row],[col_len]]</f>
        <v>int_10_4</v>
      </c>
      <c r="B32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0" s="113">
        <f>VLOOKUP(A3280,DBMS_TYPE_SIZES[],2,FALSE)</f>
        <v>9</v>
      </c>
      <c r="D3280" s="113">
        <f>VLOOKUP(A3280,DBMS_TYPE_SIZES[],3,FALSE)</f>
        <v>4</v>
      </c>
      <c r="E3280" s="114">
        <f>VLOOKUP(A3280,DBMS_TYPE_SIZES[],4,FALSE)</f>
        <v>9</v>
      </c>
      <c r="F3280" t="s">
        <v>60</v>
      </c>
      <c r="G3280" t="s">
        <v>1131</v>
      </c>
      <c r="H3280" t="s">
        <v>20</v>
      </c>
      <c r="I3280">
        <v>10</v>
      </c>
      <c r="J3280">
        <v>4</v>
      </c>
    </row>
    <row r="3281" spans="1:10">
      <c r="A3281" s="112" t="str">
        <f>COL_SIZES[[#This Row],[datatype]]&amp;"_"&amp;COL_SIZES[[#This Row],[column_prec]]&amp;"_"&amp;COL_SIZES[[#This Row],[col_len]]</f>
        <v>smallint_5_2</v>
      </c>
      <c r="B328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81" s="113">
        <f>VLOOKUP(A3281,DBMS_TYPE_SIZES[],2,FALSE)</f>
        <v>5</v>
      </c>
      <c r="D3281" s="113">
        <f>VLOOKUP(A3281,DBMS_TYPE_SIZES[],3,FALSE)</f>
        <v>2</v>
      </c>
      <c r="E3281" s="114">
        <f>VLOOKUP(A3281,DBMS_TYPE_SIZES[],4,FALSE)</f>
        <v>5</v>
      </c>
      <c r="F3281" t="s">
        <v>60</v>
      </c>
      <c r="G3281" t="s">
        <v>1132</v>
      </c>
      <c r="H3281" t="s">
        <v>21</v>
      </c>
      <c r="I3281">
        <v>5</v>
      </c>
      <c r="J3281">
        <v>2</v>
      </c>
    </row>
    <row r="3282" spans="1:10">
      <c r="A3282" s="112" t="str">
        <f>COL_SIZES[[#This Row],[datatype]]&amp;"_"&amp;COL_SIZES[[#This Row],[column_prec]]&amp;"_"&amp;COL_SIZES[[#This Row],[col_len]]</f>
        <v>int_10_4</v>
      </c>
      <c r="B32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2" s="113">
        <f>VLOOKUP(A3282,DBMS_TYPE_SIZES[],2,FALSE)</f>
        <v>9</v>
      </c>
      <c r="D3282" s="113">
        <f>VLOOKUP(A3282,DBMS_TYPE_SIZES[],3,FALSE)</f>
        <v>4</v>
      </c>
      <c r="E3282" s="114">
        <f>VLOOKUP(A3282,DBMS_TYPE_SIZES[],4,FALSE)</f>
        <v>9</v>
      </c>
      <c r="F3282" t="s">
        <v>60</v>
      </c>
      <c r="G3282" t="s">
        <v>1133</v>
      </c>
      <c r="H3282" t="s">
        <v>20</v>
      </c>
      <c r="I3282">
        <v>10</v>
      </c>
      <c r="J3282">
        <v>4</v>
      </c>
    </row>
    <row r="3283" spans="1:10">
      <c r="A3283" s="112" t="str">
        <f>COL_SIZES[[#This Row],[datatype]]&amp;"_"&amp;COL_SIZES[[#This Row],[column_prec]]&amp;"_"&amp;COL_SIZES[[#This Row],[col_len]]</f>
        <v>int_10_4</v>
      </c>
      <c r="B32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3" s="113">
        <f>VLOOKUP(A3283,DBMS_TYPE_SIZES[],2,FALSE)</f>
        <v>9</v>
      </c>
      <c r="D3283" s="113">
        <f>VLOOKUP(A3283,DBMS_TYPE_SIZES[],3,FALSE)</f>
        <v>4</v>
      </c>
      <c r="E3283" s="114">
        <f>VLOOKUP(A3283,DBMS_TYPE_SIZES[],4,FALSE)</f>
        <v>9</v>
      </c>
      <c r="F3283" t="s">
        <v>60</v>
      </c>
      <c r="G3283" t="s">
        <v>75</v>
      </c>
      <c r="H3283" t="s">
        <v>20</v>
      </c>
      <c r="I3283">
        <v>10</v>
      </c>
      <c r="J3283">
        <v>4</v>
      </c>
    </row>
    <row r="3284" spans="1:10">
      <c r="A3284" s="112" t="str">
        <f>COL_SIZES[[#This Row],[datatype]]&amp;"_"&amp;COL_SIZES[[#This Row],[column_prec]]&amp;"_"&amp;COL_SIZES[[#This Row],[col_len]]</f>
        <v>int_10_4</v>
      </c>
      <c r="B32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4" s="113">
        <f>VLOOKUP(A3284,DBMS_TYPE_SIZES[],2,FALSE)</f>
        <v>9</v>
      </c>
      <c r="D3284" s="113">
        <f>VLOOKUP(A3284,DBMS_TYPE_SIZES[],3,FALSE)</f>
        <v>4</v>
      </c>
      <c r="E3284" s="114">
        <f>VLOOKUP(A3284,DBMS_TYPE_SIZES[],4,FALSE)</f>
        <v>9</v>
      </c>
      <c r="F3284" t="s">
        <v>60</v>
      </c>
      <c r="G3284" t="s">
        <v>306</v>
      </c>
      <c r="H3284" t="s">
        <v>20</v>
      </c>
      <c r="I3284">
        <v>10</v>
      </c>
      <c r="J3284">
        <v>4</v>
      </c>
    </row>
    <row r="3285" spans="1:10">
      <c r="A3285" s="112" t="str">
        <f>COL_SIZES[[#This Row],[datatype]]&amp;"_"&amp;COL_SIZES[[#This Row],[column_prec]]&amp;"_"&amp;COL_SIZES[[#This Row],[col_len]]</f>
        <v>smallint_5_2</v>
      </c>
      <c r="B328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85" s="113">
        <f>VLOOKUP(A3285,DBMS_TYPE_SIZES[],2,FALSE)</f>
        <v>5</v>
      </c>
      <c r="D3285" s="113">
        <f>VLOOKUP(A3285,DBMS_TYPE_SIZES[],3,FALSE)</f>
        <v>2</v>
      </c>
      <c r="E3285" s="114">
        <f>VLOOKUP(A3285,DBMS_TYPE_SIZES[],4,FALSE)</f>
        <v>5</v>
      </c>
      <c r="F3285" t="s">
        <v>60</v>
      </c>
      <c r="G3285" t="s">
        <v>265</v>
      </c>
      <c r="H3285" t="s">
        <v>21</v>
      </c>
      <c r="I3285">
        <v>5</v>
      </c>
      <c r="J3285">
        <v>2</v>
      </c>
    </row>
    <row r="3286" spans="1:10">
      <c r="A3286" s="112" t="str">
        <f>COL_SIZES[[#This Row],[datatype]]&amp;"_"&amp;COL_SIZES[[#This Row],[column_prec]]&amp;"_"&amp;COL_SIZES[[#This Row],[col_len]]</f>
        <v>smallint_5_2</v>
      </c>
      <c r="B328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86" s="113">
        <f>VLOOKUP(A3286,DBMS_TYPE_SIZES[],2,FALSE)</f>
        <v>5</v>
      </c>
      <c r="D3286" s="113">
        <f>VLOOKUP(A3286,DBMS_TYPE_SIZES[],3,FALSE)</f>
        <v>2</v>
      </c>
      <c r="E3286" s="114">
        <f>VLOOKUP(A3286,DBMS_TYPE_SIZES[],4,FALSE)</f>
        <v>5</v>
      </c>
      <c r="F3286" t="s">
        <v>60</v>
      </c>
      <c r="G3286" t="s">
        <v>1134</v>
      </c>
      <c r="H3286" t="s">
        <v>21</v>
      </c>
      <c r="I3286">
        <v>5</v>
      </c>
      <c r="J3286">
        <v>2</v>
      </c>
    </row>
    <row r="3287" spans="1:10">
      <c r="A3287" s="112" t="str">
        <f>COL_SIZES[[#This Row],[datatype]]&amp;"_"&amp;COL_SIZES[[#This Row],[column_prec]]&amp;"_"&amp;COL_SIZES[[#This Row],[col_len]]</f>
        <v>int_10_4</v>
      </c>
      <c r="B32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87" s="113">
        <f>VLOOKUP(A3287,DBMS_TYPE_SIZES[],2,FALSE)</f>
        <v>9</v>
      </c>
      <c r="D3287" s="113">
        <f>VLOOKUP(A3287,DBMS_TYPE_SIZES[],3,FALSE)</f>
        <v>4</v>
      </c>
      <c r="E3287" s="114">
        <f>VLOOKUP(A3287,DBMS_TYPE_SIZES[],4,FALSE)</f>
        <v>9</v>
      </c>
      <c r="F3287" t="s">
        <v>60</v>
      </c>
      <c r="G3287" t="s">
        <v>1135</v>
      </c>
      <c r="H3287" t="s">
        <v>20</v>
      </c>
      <c r="I3287">
        <v>10</v>
      </c>
      <c r="J3287">
        <v>4</v>
      </c>
    </row>
    <row r="3288" spans="1:10">
      <c r="A3288" s="112" t="str">
        <f>COL_SIZES[[#This Row],[datatype]]&amp;"_"&amp;COL_SIZES[[#This Row],[column_prec]]&amp;"_"&amp;COL_SIZES[[#This Row],[col_len]]</f>
        <v>numeric_19_9</v>
      </c>
      <c r="B328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88" s="113">
        <f>VLOOKUP(A3288,DBMS_TYPE_SIZES[],2,FALSE)</f>
        <v>9</v>
      </c>
      <c r="D3288" s="113">
        <f>VLOOKUP(A3288,DBMS_TYPE_SIZES[],3,FALSE)</f>
        <v>9</v>
      </c>
      <c r="E3288" s="114">
        <f>VLOOKUP(A3288,DBMS_TYPE_SIZES[],4,FALSE)</f>
        <v>9</v>
      </c>
      <c r="F3288" t="s">
        <v>60</v>
      </c>
      <c r="G3288" t="s">
        <v>264</v>
      </c>
      <c r="H3288" t="s">
        <v>67</v>
      </c>
      <c r="I3288">
        <v>19</v>
      </c>
      <c r="J3288">
        <v>9</v>
      </c>
    </row>
    <row r="3289" spans="1:10">
      <c r="A3289" s="112" t="str">
        <f>COL_SIZES[[#This Row],[datatype]]&amp;"_"&amp;COL_SIZES[[#This Row],[column_prec]]&amp;"_"&amp;COL_SIZES[[#This Row],[col_len]]</f>
        <v>numeric_19_9</v>
      </c>
      <c r="B328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289" s="113">
        <f>VLOOKUP(A3289,DBMS_TYPE_SIZES[],2,FALSE)</f>
        <v>9</v>
      </c>
      <c r="D3289" s="113">
        <f>VLOOKUP(A3289,DBMS_TYPE_SIZES[],3,FALSE)</f>
        <v>9</v>
      </c>
      <c r="E3289" s="114">
        <f>VLOOKUP(A3289,DBMS_TYPE_SIZES[],4,FALSE)</f>
        <v>9</v>
      </c>
      <c r="F3289" t="s">
        <v>60</v>
      </c>
      <c r="G3289" t="s">
        <v>266</v>
      </c>
      <c r="H3289" t="s">
        <v>67</v>
      </c>
      <c r="I3289">
        <v>19</v>
      </c>
      <c r="J3289">
        <v>9</v>
      </c>
    </row>
    <row r="3290" spans="1:10">
      <c r="A3290" s="112" t="str">
        <f>COL_SIZES[[#This Row],[datatype]]&amp;"_"&amp;COL_SIZES[[#This Row],[column_prec]]&amp;"_"&amp;COL_SIZES[[#This Row],[col_len]]</f>
        <v>smallint_5_2</v>
      </c>
      <c r="B3290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290" s="113">
        <f>VLOOKUP(A3290,DBMS_TYPE_SIZES[],2,FALSE)</f>
        <v>5</v>
      </c>
      <c r="D3290" s="113">
        <f>VLOOKUP(A3290,DBMS_TYPE_SIZES[],3,FALSE)</f>
        <v>2</v>
      </c>
      <c r="E3290" s="114">
        <f>VLOOKUP(A3290,DBMS_TYPE_SIZES[],4,FALSE)</f>
        <v>5</v>
      </c>
      <c r="F3290" t="s">
        <v>60</v>
      </c>
      <c r="G3290" t="s">
        <v>1136</v>
      </c>
      <c r="H3290" t="s">
        <v>21</v>
      </c>
      <c r="I3290">
        <v>5</v>
      </c>
      <c r="J3290">
        <v>2</v>
      </c>
    </row>
    <row r="3291" spans="1:10">
      <c r="A3291" s="112" t="str">
        <f>COL_SIZES[[#This Row],[datatype]]&amp;"_"&amp;COL_SIZES[[#This Row],[column_prec]]&amp;"_"&amp;COL_SIZES[[#This Row],[col_len]]</f>
        <v>int_10_4</v>
      </c>
      <c r="B32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1" s="113">
        <f>VLOOKUP(A3291,DBMS_TYPE_SIZES[],2,FALSE)</f>
        <v>9</v>
      </c>
      <c r="D3291" s="113">
        <f>VLOOKUP(A3291,DBMS_TYPE_SIZES[],3,FALSE)</f>
        <v>4</v>
      </c>
      <c r="E3291" s="114">
        <f>VLOOKUP(A3291,DBMS_TYPE_SIZES[],4,FALSE)</f>
        <v>9</v>
      </c>
      <c r="F3291" t="s">
        <v>60</v>
      </c>
      <c r="G3291" t="s">
        <v>267</v>
      </c>
      <c r="H3291" t="s">
        <v>20</v>
      </c>
      <c r="I3291">
        <v>10</v>
      </c>
      <c r="J3291">
        <v>4</v>
      </c>
    </row>
    <row r="3292" spans="1:10">
      <c r="A3292" s="112" t="str">
        <f>COL_SIZES[[#This Row],[datatype]]&amp;"_"&amp;COL_SIZES[[#This Row],[column_prec]]&amp;"_"&amp;COL_SIZES[[#This Row],[col_len]]</f>
        <v>numeric_1_5</v>
      </c>
      <c r="B329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92" s="113">
        <f>VLOOKUP(A3292,DBMS_TYPE_SIZES[],2,FALSE)</f>
        <v>5</v>
      </c>
      <c r="D3292" s="113">
        <f>VLOOKUP(A3292,DBMS_TYPE_SIZES[],3,FALSE)</f>
        <v>5</v>
      </c>
      <c r="E3292" s="114">
        <f>VLOOKUP(A3292,DBMS_TYPE_SIZES[],4,FALSE)</f>
        <v>5</v>
      </c>
      <c r="F3292" t="s">
        <v>60</v>
      </c>
      <c r="G3292" t="s">
        <v>1137</v>
      </c>
      <c r="H3292" t="s">
        <v>67</v>
      </c>
      <c r="I3292">
        <v>1</v>
      </c>
      <c r="J3292">
        <v>5</v>
      </c>
    </row>
    <row r="3293" spans="1:10">
      <c r="A3293" s="112" t="str">
        <f>COL_SIZES[[#This Row],[datatype]]&amp;"_"&amp;COL_SIZES[[#This Row],[column_prec]]&amp;"_"&amp;COL_SIZES[[#This Row],[col_len]]</f>
        <v>int_10_4</v>
      </c>
      <c r="B32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3" s="113">
        <f>VLOOKUP(A3293,DBMS_TYPE_SIZES[],2,FALSE)</f>
        <v>9</v>
      </c>
      <c r="D3293" s="113">
        <f>VLOOKUP(A3293,DBMS_TYPE_SIZES[],3,FALSE)</f>
        <v>4</v>
      </c>
      <c r="E3293" s="114">
        <f>VLOOKUP(A3293,DBMS_TYPE_SIZES[],4,FALSE)</f>
        <v>9</v>
      </c>
      <c r="F3293" t="s">
        <v>60</v>
      </c>
      <c r="G3293" t="s">
        <v>1138</v>
      </c>
      <c r="H3293" t="s">
        <v>20</v>
      </c>
      <c r="I3293">
        <v>10</v>
      </c>
      <c r="J3293">
        <v>4</v>
      </c>
    </row>
    <row r="3294" spans="1:10">
      <c r="A3294" s="112" t="str">
        <f>COL_SIZES[[#This Row],[datatype]]&amp;"_"&amp;COL_SIZES[[#This Row],[column_prec]]&amp;"_"&amp;COL_SIZES[[#This Row],[col_len]]</f>
        <v>int_10_4</v>
      </c>
      <c r="B32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4" s="113">
        <f>VLOOKUP(A3294,DBMS_TYPE_SIZES[],2,FALSE)</f>
        <v>9</v>
      </c>
      <c r="D3294" s="113">
        <f>VLOOKUP(A3294,DBMS_TYPE_SIZES[],3,FALSE)</f>
        <v>4</v>
      </c>
      <c r="E3294" s="114">
        <f>VLOOKUP(A3294,DBMS_TYPE_SIZES[],4,FALSE)</f>
        <v>9</v>
      </c>
      <c r="F3294" t="s">
        <v>60</v>
      </c>
      <c r="G3294" t="s">
        <v>1139</v>
      </c>
      <c r="H3294" t="s">
        <v>20</v>
      </c>
      <c r="I3294">
        <v>10</v>
      </c>
      <c r="J3294">
        <v>4</v>
      </c>
    </row>
    <row r="3295" spans="1:10">
      <c r="A3295" s="112" t="str">
        <f>COL_SIZES[[#This Row],[datatype]]&amp;"_"&amp;COL_SIZES[[#This Row],[column_prec]]&amp;"_"&amp;COL_SIZES[[#This Row],[col_len]]</f>
        <v>numeric_1_5</v>
      </c>
      <c r="B329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295" s="113">
        <f>VLOOKUP(A3295,DBMS_TYPE_SIZES[],2,FALSE)</f>
        <v>5</v>
      </c>
      <c r="D3295" s="113">
        <f>VLOOKUP(A3295,DBMS_TYPE_SIZES[],3,FALSE)</f>
        <v>5</v>
      </c>
      <c r="E3295" s="114">
        <f>VLOOKUP(A3295,DBMS_TYPE_SIZES[],4,FALSE)</f>
        <v>5</v>
      </c>
      <c r="F3295" t="s">
        <v>60</v>
      </c>
      <c r="G3295" t="s">
        <v>1140</v>
      </c>
      <c r="H3295" t="s">
        <v>67</v>
      </c>
      <c r="I3295">
        <v>1</v>
      </c>
      <c r="J3295">
        <v>5</v>
      </c>
    </row>
    <row r="3296" spans="1:10">
      <c r="A3296" s="112" t="str">
        <f>COL_SIZES[[#This Row],[datatype]]&amp;"_"&amp;COL_SIZES[[#This Row],[column_prec]]&amp;"_"&amp;COL_SIZES[[#This Row],[col_len]]</f>
        <v>int_10_4</v>
      </c>
      <c r="B32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6" s="113">
        <f>VLOOKUP(A3296,DBMS_TYPE_SIZES[],2,FALSE)</f>
        <v>9</v>
      </c>
      <c r="D3296" s="113">
        <f>VLOOKUP(A3296,DBMS_TYPE_SIZES[],3,FALSE)</f>
        <v>4</v>
      </c>
      <c r="E3296" s="114">
        <f>VLOOKUP(A3296,DBMS_TYPE_SIZES[],4,FALSE)</f>
        <v>9</v>
      </c>
      <c r="F3296" t="s">
        <v>60</v>
      </c>
      <c r="G3296" t="s">
        <v>1141</v>
      </c>
      <c r="H3296" t="s">
        <v>20</v>
      </c>
      <c r="I3296">
        <v>10</v>
      </c>
      <c r="J3296">
        <v>4</v>
      </c>
    </row>
    <row r="3297" spans="1:10">
      <c r="A3297" s="112" t="str">
        <f>COL_SIZES[[#This Row],[datatype]]&amp;"_"&amp;COL_SIZES[[#This Row],[column_prec]]&amp;"_"&amp;COL_SIZES[[#This Row],[col_len]]</f>
        <v>int_10_4</v>
      </c>
      <c r="B32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7" s="113">
        <f>VLOOKUP(A3297,DBMS_TYPE_SIZES[],2,FALSE)</f>
        <v>9</v>
      </c>
      <c r="D3297" s="113">
        <f>VLOOKUP(A3297,DBMS_TYPE_SIZES[],3,FALSE)</f>
        <v>4</v>
      </c>
      <c r="E3297" s="114">
        <f>VLOOKUP(A3297,DBMS_TYPE_SIZES[],4,FALSE)</f>
        <v>9</v>
      </c>
      <c r="F3297" t="s">
        <v>60</v>
      </c>
      <c r="G3297" t="s">
        <v>1142</v>
      </c>
      <c r="H3297" t="s">
        <v>20</v>
      </c>
      <c r="I3297">
        <v>10</v>
      </c>
      <c r="J3297">
        <v>4</v>
      </c>
    </row>
    <row r="3298" spans="1:10">
      <c r="A3298" s="112" t="str">
        <f>COL_SIZES[[#This Row],[datatype]]&amp;"_"&amp;COL_SIZES[[#This Row],[column_prec]]&amp;"_"&amp;COL_SIZES[[#This Row],[col_len]]</f>
        <v>int_10_4</v>
      </c>
      <c r="B32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8" s="113">
        <f>VLOOKUP(A3298,DBMS_TYPE_SIZES[],2,FALSE)</f>
        <v>9</v>
      </c>
      <c r="D3298" s="113">
        <f>VLOOKUP(A3298,DBMS_TYPE_SIZES[],3,FALSE)</f>
        <v>4</v>
      </c>
      <c r="E3298" s="114">
        <f>VLOOKUP(A3298,DBMS_TYPE_SIZES[],4,FALSE)</f>
        <v>9</v>
      </c>
      <c r="F3298" t="s">
        <v>60</v>
      </c>
      <c r="G3298" t="s">
        <v>1143</v>
      </c>
      <c r="H3298" t="s">
        <v>20</v>
      </c>
      <c r="I3298">
        <v>10</v>
      </c>
      <c r="J3298">
        <v>4</v>
      </c>
    </row>
    <row r="3299" spans="1:10">
      <c r="A3299" s="112" t="str">
        <f>COL_SIZES[[#This Row],[datatype]]&amp;"_"&amp;COL_SIZES[[#This Row],[column_prec]]&amp;"_"&amp;COL_SIZES[[#This Row],[col_len]]</f>
        <v>int_10_4</v>
      </c>
      <c r="B32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299" s="113">
        <f>VLOOKUP(A3299,DBMS_TYPE_SIZES[],2,FALSE)</f>
        <v>9</v>
      </c>
      <c r="D3299" s="113">
        <f>VLOOKUP(A3299,DBMS_TYPE_SIZES[],3,FALSE)</f>
        <v>4</v>
      </c>
      <c r="E3299" s="114">
        <f>VLOOKUP(A3299,DBMS_TYPE_SIZES[],4,FALSE)</f>
        <v>9</v>
      </c>
      <c r="F3299" t="s">
        <v>60</v>
      </c>
      <c r="G3299" t="s">
        <v>1144</v>
      </c>
      <c r="H3299" t="s">
        <v>20</v>
      </c>
      <c r="I3299">
        <v>10</v>
      </c>
      <c r="J3299">
        <v>4</v>
      </c>
    </row>
    <row r="3300" spans="1:10">
      <c r="A3300" s="112" t="str">
        <f>COL_SIZES[[#This Row],[datatype]]&amp;"_"&amp;COL_SIZES[[#This Row],[column_prec]]&amp;"_"&amp;COL_SIZES[[#This Row],[col_len]]</f>
        <v>int_10_4</v>
      </c>
      <c r="B33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0" s="113">
        <f>VLOOKUP(A3300,DBMS_TYPE_SIZES[],2,FALSE)</f>
        <v>9</v>
      </c>
      <c r="D3300" s="113">
        <f>VLOOKUP(A3300,DBMS_TYPE_SIZES[],3,FALSE)</f>
        <v>4</v>
      </c>
      <c r="E3300" s="114">
        <f>VLOOKUP(A3300,DBMS_TYPE_SIZES[],4,FALSE)</f>
        <v>9</v>
      </c>
      <c r="F3300" t="s">
        <v>60</v>
      </c>
      <c r="G3300" t="s">
        <v>268</v>
      </c>
      <c r="H3300" t="s">
        <v>20</v>
      </c>
      <c r="I3300">
        <v>10</v>
      </c>
      <c r="J3300">
        <v>4</v>
      </c>
    </row>
    <row r="3301" spans="1:10">
      <c r="A3301" s="112" t="str">
        <f>COL_SIZES[[#This Row],[datatype]]&amp;"_"&amp;COL_SIZES[[#This Row],[column_prec]]&amp;"_"&amp;COL_SIZES[[#This Row],[col_len]]</f>
        <v>int_10_4</v>
      </c>
      <c r="B33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1" s="113">
        <f>VLOOKUP(A3301,DBMS_TYPE_SIZES[],2,FALSE)</f>
        <v>9</v>
      </c>
      <c r="D3301" s="113">
        <f>VLOOKUP(A3301,DBMS_TYPE_SIZES[],3,FALSE)</f>
        <v>4</v>
      </c>
      <c r="E3301" s="114">
        <f>VLOOKUP(A3301,DBMS_TYPE_SIZES[],4,FALSE)</f>
        <v>9</v>
      </c>
      <c r="F3301" t="s">
        <v>60</v>
      </c>
      <c r="G3301" t="s">
        <v>1145</v>
      </c>
      <c r="H3301" t="s">
        <v>20</v>
      </c>
      <c r="I3301">
        <v>10</v>
      </c>
      <c r="J3301">
        <v>4</v>
      </c>
    </row>
    <row r="3302" spans="1:10">
      <c r="A3302" s="112" t="str">
        <f>COL_SIZES[[#This Row],[datatype]]&amp;"_"&amp;COL_SIZES[[#This Row],[column_prec]]&amp;"_"&amp;COL_SIZES[[#This Row],[col_len]]</f>
        <v>int_10_4</v>
      </c>
      <c r="B33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2" s="113">
        <f>VLOOKUP(A3302,DBMS_TYPE_SIZES[],2,FALSE)</f>
        <v>9</v>
      </c>
      <c r="D3302" s="113">
        <f>VLOOKUP(A3302,DBMS_TYPE_SIZES[],3,FALSE)</f>
        <v>4</v>
      </c>
      <c r="E3302" s="114">
        <f>VLOOKUP(A3302,DBMS_TYPE_SIZES[],4,FALSE)</f>
        <v>9</v>
      </c>
      <c r="F3302" t="s">
        <v>60</v>
      </c>
      <c r="G3302" t="s">
        <v>281</v>
      </c>
      <c r="H3302" t="s">
        <v>20</v>
      </c>
      <c r="I3302">
        <v>10</v>
      </c>
      <c r="J3302">
        <v>4</v>
      </c>
    </row>
    <row r="3303" spans="1:10">
      <c r="A3303" s="112" t="str">
        <f>COL_SIZES[[#This Row],[datatype]]&amp;"_"&amp;COL_SIZES[[#This Row],[column_prec]]&amp;"_"&amp;COL_SIZES[[#This Row],[col_len]]</f>
        <v>smallint_5_2</v>
      </c>
      <c r="B330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03" s="113">
        <f>VLOOKUP(A3303,DBMS_TYPE_SIZES[],2,FALSE)</f>
        <v>5</v>
      </c>
      <c r="D3303" s="113">
        <f>VLOOKUP(A3303,DBMS_TYPE_SIZES[],3,FALSE)</f>
        <v>2</v>
      </c>
      <c r="E3303" s="114">
        <f>VLOOKUP(A3303,DBMS_TYPE_SIZES[],4,FALSE)</f>
        <v>5</v>
      </c>
      <c r="F3303" t="s">
        <v>60</v>
      </c>
      <c r="G3303" t="s">
        <v>1146</v>
      </c>
      <c r="H3303" t="s">
        <v>21</v>
      </c>
      <c r="I3303">
        <v>5</v>
      </c>
      <c r="J3303">
        <v>2</v>
      </c>
    </row>
    <row r="3304" spans="1:10">
      <c r="A3304" s="112" t="str">
        <f>COL_SIZES[[#This Row],[datatype]]&amp;"_"&amp;COL_SIZES[[#This Row],[column_prec]]&amp;"_"&amp;COL_SIZES[[#This Row],[col_len]]</f>
        <v>int_10_4</v>
      </c>
      <c r="B33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4" s="113">
        <f>VLOOKUP(A3304,DBMS_TYPE_SIZES[],2,FALSE)</f>
        <v>9</v>
      </c>
      <c r="D3304" s="113">
        <f>VLOOKUP(A3304,DBMS_TYPE_SIZES[],3,FALSE)</f>
        <v>4</v>
      </c>
      <c r="E3304" s="114">
        <f>VLOOKUP(A3304,DBMS_TYPE_SIZES[],4,FALSE)</f>
        <v>9</v>
      </c>
      <c r="F3304" t="s">
        <v>60</v>
      </c>
      <c r="G3304" t="s">
        <v>1147</v>
      </c>
      <c r="H3304" t="s">
        <v>20</v>
      </c>
      <c r="I3304">
        <v>10</v>
      </c>
      <c r="J3304">
        <v>4</v>
      </c>
    </row>
    <row r="3305" spans="1:10">
      <c r="A3305" s="112" t="str">
        <f>COL_SIZES[[#This Row],[datatype]]&amp;"_"&amp;COL_SIZES[[#This Row],[column_prec]]&amp;"_"&amp;COL_SIZES[[#This Row],[col_len]]</f>
        <v>int_10_4</v>
      </c>
      <c r="B33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5" s="113">
        <f>VLOOKUP(A3305,DBMS_TYPE_SIZES[],2,FALSE)</f>
        <v>9</v>
      </c>
      <c r="D3305" s="113">
        <f>VLOOKUP(A3305,DBMS_TYPE_SIZES[],3,FALSE)</f>
        <v>4</v>
      </c>
      <c r="E3305" s="114">
        <f>VLOOKUP(A3305,DBMS_TYPE_SIZES[],4,FALSE)</f>
        <v>9</v>
      </c>
      <c r="F3305" t="s">
        <v>60</v>
      </c>
      <c r="G3305" t="s">
        <v>1148</v>
      </c>
      <c r="H3305" t="s">
        <v>20</v>
      </c>
      <c r="I3305">
        <v>10</v>
      </c>
      <c r="J3305">
        <v>4</v>
      </c>
    </row>
    <row r="3306" spans="1:10">
      <c r="A3306" s="112" t="str">
        <f>COL_SIZES[[#This Row],[datatype]]&amp;"_"&amp;COL_SIZES[[#This Row],[column_prec]]&amp;"_"&amp;COL_SIZES[[#This Row],[col_len]]</f>
        <v>numeric_19_9</v>
      </c>
      <c r="B330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06" s="113">
        <f>VLOOKUP(A3306,DBMS_TYPE_SIZES[],2,FALSE)</f>
        <v>9</v>
      </c>
      <c r="D3306" s="113">
        <f>VLOOKUP(A3306,DBMS_TYPE_SIZES[],3,FALSE)</f>
        <v>9</v>
      </c>
      <c r="E3306" s="114">
        <f>VLOOKUP(A3306,DBMS_TYPE_SIZES[],4,FALSE)</f>
        <v>9</v>
      </c>
      <c r="F3306" t="s">
        <v>60</v>
      </c>
      <c r="G3306" t="s">
        <v>287</v>
      </c>
      <c r="H3306" t="s">
        <v>67</v>
      </c>
      <c r="I3306">
        <v>19</v>
      </c>
      <c r="J3306">
        <v>9</v>
      </c>
    </row>
    <row r="3307" spans="1:10">
      <c r="A3307" s="112" t="str">
        <f>COL_SIZES[[#This Row],[datatype]]&amp;"_"&amp;COL_SIZES[[#This Row],[column_prec]]&amp;"_"&amp;COL_SIZES[[#This Row],[col_len]]</f>
        <v>int_10_4</v>
      </c>
      <c r="B33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07" s="113">
        <f>VLOOKUP(A3307,DBMS_TYPE_SIZES[],2,FALSE)</f>
        <v>9</v>
      </c>
      <c r="D3307" s="113">
        <f>VLOOKUP(A3307,DBMS_TYPE_SIZES[],3,FALSE)</f>
        <v>4</v>
      </c>
      <c r="E3307" s="114">
        <f>VLOOKUP(A3307,DBMS_TYPE_SIZES[],4,FALSE)</f>
        <v>9</v>
      </c>
      <c r="F3307" t="s">
        <v>60</v>
      </c>
      <c r="G3307" t="s">
        <v>269</v>
      </c>
      <c r="H3307" t="s">
        <v>20</v>
      </c>
      <c r="I3307">
        <v>10</v>
      </c>
      <c r="J3307">
        <v>4</v>
      </c>
    </row>
    <row r="3308" spans="1:10">
      <c r="A3308" s="112" t="str">
        <f>COL_SIZES[[#This Row],[datatype]]&amp;"_"&amp;COL_SIZES[[#This Row],[column_prec]]&amp;"_"&amp;COL_SIZES[[#This Row],[col_len]]</f>
        <v>numeric_1_5</v>
      </c>
      <c r="B330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08" s="113">
        <f>VLOOKUP(A3308,DBMS_TYPE_SIZES[],2,FALSE)</f>
        <v>5</v>
      </c>
      <c r="D3308" s="113">
        <f>VLOOKUP(A3308,DBMS_TYPE_SIZES[],3,FALSE)</f>
        <v>5</v>
      </c>
      <c r="E3308" s="114">
        <f>VLOOKUP(A3308,DBMS_TYPE_SIZES[],4,FALSE)</f>
        <v>5</v>
      </c>
      <c r="F3308" t="s">
        <v>60</v>
      </c>
      <c r="G3308" t="s">
        <v>1149</v>
      </c>
      <c r="H3308" t="s">
        <v>67</v>
      </c>
      <c r="I3308">
        <v>1</v>
      </c>
      <c r="J3308">
        <v>5</v>
      </c>
    </row>
    <row r="3309" spans="1:10">
      <c r="A3309" s="112" t="str">
        <f>COL_SIZES[[#This Row],[datatype]]&amp;"_"&amp;COL_SIZES[[#This Row],[column_prec]]&amp;"_"&amp;COL_SIZES[[#This Row],[col_len]]</f>
        <v>varchar_0_50</v>
      </c>
      <c r="B330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309" s="113">
        <f>VLOOKUP(A3309,DBMS_TYPE_SIZES[],2,FALSE)</f>
        <v>50</v>
      </c>
      <c r="D3309" s="113">
        <f>VLOOKUP(A3309,DBMS_TYPE_SIZES[],3,FALSE)</f>
        <v>50</v>
      </c>
      <c r="E3309" s="114">
        <f>VLOOKUP(A3309,DBMS_TYPE_SIZES[],4,FALSE)</f>
        <v>52</v>
      </c>
      <c r="F3309" t="s">
        <v>60</v>
      </c>
      <c r="G3309" t="s">
        <v>177</v>
      </c>
      <c r="H3309" t="s">
        <v>92</v>
      </c>
      <c r="I3309">
        <v>0</v>
      </c>
      <c r="J3309">
        <v>50</v>
      </c>
    </row>
    <row r="3310" spans="1:10">
      <c r="A3310" s="112" t="str">
        <f>COL_SIZES[[#This Row],[datatype]]&amp;"_"&amp;COL_SIZES[[#This Row],[column_prec]]&amp;"_"&amp;COL_SIZES[[#This Row],[col_len]]</f>
        <v>int_10_4</v>
      </c>
      <c r="B33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0" s="113">
        <f>VLOOKUP(A3310,DBMS_TYPE_SIZES[],2,FALSE)</f>
        <v>9</v>
      </c>
      <c r="D3310" s="113">
        <f>VLOOKUP(A3310,DBMS_TYPE_SIZES[],3,FALSE)</f>
        <v>4</v>
      </c>
      <c r="E3310" s="114">
        <f>VLOOKUP(A3310,DBMS_TYPE_SIZES[],4,FALSE)</f>
        <v>9</v>
      </c>
      <c r="F3310" t="s">
        <v>60</v>
      </c>
      <c r="G3310" t="s">
        <v>635</v>
      </c>
      <c r="H3310" t="s">
        <v>20</v>
      </c>
      <c r="I3310">
        <v>10</v>
      </c>
      <c r="J3310">
        <v>4</v>
      </c>
    </row>
    <row r="3311" spans="1:10">
      <c r="A3311" s="112" t="str">
        <f>COL_SIZES[[#This Row],[datatype]]&amp;"_"&amp;COL_SIZES[[#This Row],[column_prec]]&amp;"_"&amp;COL_SIZES[[#This Row],[col_len]]</f>
        <v>smallint_5_2</v>
      </c>
      <c r="B3311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11" s="113">
        <f>VLOOKUP(A3311,DBMS_TYPE_SIZES[],2,FALSE)</f>
        <v>5</v>
      </c>
      <c r="D3311" s="113">
        <f>VLOOKUP(A3311,DBMS_TYPE_SIZES[],3,FALSE)</f>
        <v>2</v>
      </c>
      <c r="E3311" s="114">
        <f>VLOOKUP(A3311,DBMS_TYPE_SIZES[],4,FALSE)</f>
        <v>5</v>
      </c>
      <c r="F3311" t="s">
        <v>60</v>
      </c>
      <c r="G3311" t="s">
        <v>1150</v>
      </c>
      <c r="H3311" t="s">
        <v>21</v>
      </c>
      <c r="I3311">
        <v>5</v>
      </c>
      <c r="J3311">
        <v>2</v>
      </c>
    </row>
    <row r="3312" spans="1:10">
      <c r="A3312" s="112" t="str">
        <f>COL_SIZES[[#This Row],[datatype]]&amp;"_"&amp;COL_SIZES[[#This Row],[column_prec]]&amp;"_"&amp;COL_SIZES[[#This Row],[col_len]]</f>
        <v>int_10_4</v>
      </c>
      <c r="B33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2" s="113">
        <f>VLOOKUP(A3312,DBMS_TYPE_SIZES[],2,FALSE)</f>
        <v>9</v>
      </c>
      <c r="D3312" s="113">
        <f>VLOOKUP(A3312,DBMS_TYPE_SIZES[],3,FALSE)</f>
        <v>4</v>
      </c>
      <c r="E3312" s="114">
        <f>VLOOKUP(A3312,DBMS_TYPE_SIZES[],4,FALSE)</f>
        <v>9</v>
      </c>
      <c r="F3312" t="s">
        <v>60</v>
      </c>
      <c r="G3312" t="s">
        <v>1151</v>
      </c>
      <c r="H3312" t="s">
        <v>20</v>
      </c>
      <c r="I3312">
        <v>10</v>
      </c>
      <c r="J3312">
        <v>4</v>
      </c>
    </row>
    <row r="3313" spans="1:10">
      <c r="A3313" s="112" t="str">
        <f>COL_SIZES[[#This Row],[datatype]]&amp;"_"&amp;COL_SIZES[[#This Row],[column_prec]]&amp;"_"&amp;COL_SIZES[[#This Row],[col_len]]</f>
        <v>smallint_5_2</v>
      </c>
      <c r="B3313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13" s="113">
        <f>VLOOKUP(A3313,DBMS_TYPE_SIZES[],2,FALSE)</f>
        <v>5</v>
      </c>
      <c r="D3313" s="113">
        <f>VLOOKUP(A3313,DBMS_TYPE_SIZES[],3,FALSE)</f>
        <v>2</v>
      </c>
      <c r="E3313" s="114">
        <f>VLOOKUP(A3313,DBMS_TYPE_SIZES[],4,FALSE)</f>
        <v>5</v>
      </c>
      <c r="F3313" t="s">
        <v>60</v>
      </c>
      <c r="G3313" t="s">
        <v>1152</v>
      </c>
      <c r="H3313" t="s">
        <v>21</v>
      </c>
      <c r="I3313">
        <v>5</v>
      </c>
      <c r="J3313">
        <v>2</v>
      </c>
    </row>
    <row r="3314" spans="1:10">
      <c r="A3314" s="112" t="str">
        <f>COL_SIZES[[#This Row],[datatype]]&amp;"_"&amp;COL_SIZES[[#This Row],[column_prec]]&amp;"_"&amp;COL_SIZES[[#This Row],[col_len]]</f>
        <v>int_10_4</v>
      </c>
      <c r="B33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4" s="113">
        <f>VLOOKUP(A3314,DBMS_TYPE_SIZES[],2,FALSE)</f>
        <v>9</v>
      </c>
      <c r="D3314" s="113">
        <f>VLOOKUP(A3314,DBMS_TYPE_SIZES[],3,FALSE)</f>
        <v>4</v>
      </c>
      <c r="E3314" s="114">
        <f>VLOOKUP(A3314,DBMS_TYPE_SIZES[],4,FALSE)</f>
        <v>9</v>
      </c>
      <c r="F3314" t="s">
        <v>60</v>
      </c>
      <c r="G3314" t="s">
        <v>1153</v>
      </c>
      <c r="H3314" t="s">
        <v>20</v>
      </c>
      <c r="I3314">
        <v>10</v>
      </c>
      <c r="J3314">
        <v>4</v>
      </c>
    </row>
    <row r="3315" spans="1:10">
      <c r="A3315" s="112" t="str">
        <f>COL_SIZES[[#This Row],[datatype]]&amp;"_"&amp;COL_SIZES[[#This Row],[column_prec]]&amp;"_"&amp;COL_SIZES[[#This Row],[col_len]]</f>
        <v>smallint_5_2</v>
      </c>
      <c r="B3315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15" s="113">
        <f>VLOOKUP(A3315,DBMS_TYPE_SIZES[],2,FALSE)</f>
        <v>5</v>
      </c>
      <c r="D3315" s="113">
        <f>VLOOKUP(A3315,DBMS_TYPE_SIZES[],3,FALSE)</f>
        <v>2</v>
      </c>
      <c r="E3315" s="114">
        <f>VLOOKUP(A3315,DBMS_TYPE_SIZES[],4,FALSE)</f>
        <v>5</v>
      </c>
      <c r="F3315" t="s">
        <v>60</v>
      </c>
      <c r="G3315" t="s">
        <v>1154</v>
      </c>
      <c r="H3315" t="s">
        <v>21</v>
      </c>
      <c r="I3315">
        <v>5</v>
      </c>
      <c r="J3315">
        <v>2</v>
      </c>
    </row>
    <row r="3316" spans="1:10">
      <c r="A3316" s="112" t="str">
        <f>COL_SIZES[[#This Row],[datatype]]&amp;"_"&amp;COL_SIZES[[#This Row],[column_prec]]&amp;"_"&amp;COL_SIZES[[#This Row],[col_len]]</f>
        <v>int_10_4</v>
      </c>
      <c r="B33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6" s="113">
        <f>VLOOKUP(A3316,DBMS_TYPE_SIZES[],2,FALSE)</f>
        <v>9</v>
      </c>
      <c r="D3316" s="113">
        <f>VLOOKUP(A3316,DBMS_TYPE_SIZES[],3,FALSE)</f>
        <v>4</v>
      </c>
      <c r="E3316" s="114">
        <f>VLOOKUP(A3316,DBMS_TYPE_SIZES[],4,FALSE)</f>
        <v>9</v>
      </c>
      <c r="F3316" t="s">
        <v>60</v>
      </c>
      <c r="G3316" t="s">
        <v>1155</v>
      </c>
      <c r="H3316" t="s">
        <v>20</v>
      </c>
      <c r="I3316">
        <v>10</v>
      </c>
      <c r="J3316">
        <v>4</v>
      </c>
    </row>
    <row r="3317" spans="1:10">
      <c r="A3317" s="112" t="str">
        <f>COL_SIZES[[#This Row],[datatype]]&amp;"_"&amp;COL_SIZES[[#This Row],[column_prec]]&amp;"_"&amp;COL_SIZES[[#This Row],[col_len]]</f>
        <v>numeric_19_9</v>
      </c>
      <c r="B331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17" s="113">
        <f>VLOOKUP(A3317,DBMS_TYPE_SIZES[],2,FALSE)</f>
        <v>9</v>
      </c>
      <c r="D3317" s="113">
        <f>VLOOKUP(A3317,DBMS_TYPE_SIZES[],3,FALSE)</f>
        <v>9</v>
      </c>
      <c r="E3317" s="114">
        <f>VLOOKUP(A3317,DBMS_TYPE_SIZES[],4,FALSE)</f>
        <v>9</v>
      </c>
      <c r="F3317" t="s">
        <v>60</v>
      </c>
      <c r="G3317" t="s">
        <v>1156</v>
      </c>
      <c r="H3317" t="s">
        <v>67</v>
      </c>
      <c r="I3317">
        <v>19</v>
      </c>
      <c r="J3317">
        <v>9</v>
      </c>
    </row>
    <row r="3318" spans="1:10">
      <c r="A3318" s="112" t="str">
        <f>COL_SIZES[[#This Row],[datatype]]&amp;"_"&amp;COL_SIZES[[#This Row],[column_prec]]&amp;"_"&amp;COL_SIZES[[#This Row],[col_len]]</f>
        <v>int_10_4</v>
      </c>
      <c r="B33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18" s="113">
        <f>VLOOKUP(A3318,DBMS_TYPE_SIZES[],2,FALSE)</f>
        <v>9</v>
      </c>
      <c r="D3318" s="113">
        <f>VLOOKUP(A3318,DBMS_TYPE_SIZES[],3,FALSE)</f>
        <v>4</v>
      </c>
      <c r="E3318" s="114">
        <f>VLOOKUP(A3318,DBMS_TYPE_SIZES[],4,FALSE)</f>
        <v>9</v>
      </c>
      <c r="F3318" t="s">
        <v>60</v>
      </c>
      <c r="G3318" t="s">
        <v>1157</v>
      </c>
      <c r="H3318" t="s">
        <v>20</v>
      </c>
      <c r="I3318">
        <v>10</v>
      </c>
      <c r="J3318">
        <v>4</v>
      </c>
    </row>
    <row r="3319" spans="1:10">
      <c r="A3319" s="112" t="str">
        <f>COL_SIZES[[#This Row],[datatype]]&amp;"_"&amp;COL_SIZES[[#This Row],[column_prec]]&amp;"_"&amp;COL_SIZES[[#This Row],[col_len]]</f>
        <v>numeric_1_5</v>
      </c>
      <c r="B331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19" s="113">
        <f>VLOOKUP(A3319,DBMS_TYPE_SIZES[],2,FALSE)</f>
        <v>5</v>
      </c>
      <c r="D3319" s="113">
        <f>VLOOKUP(A3319,DBMS_TYPE_SIZES[],3,FALSE)</f>
        <v>5</v>
      </c>
      <c r="E3319" s="114">
        <f>VLOOKUP(A3319,DBMS_TYPE_SIZES[],4,FALSE)</f>
        <v>5</v>
      </c>
      <c r="F3319" t="s">
        <v>60</v>
      </c>
      <c r="G3319" t="s">
        <v>602</v>
      </c>
      <c r="H3319" t="s">
        <v>67</v>
      </c>
      <c r="I3319">
        <v>1</v>
      </c>
      <c r="J3319">
        <v>5</v>
      </c>
    </row>
    <row r="3320" spans="1:10">
      <c r="A3320" s="112" t="str">
        <f>COL_SIZES[[#This Row],[datatype]]&amp;"_"&amp;COL_SIZES[[#This Row],[column_prec]]&amp;"_"&amp;COL_SIZES[[#This Row],[col_len]]</f>
        <v>int_10_4</v>
      </c>
      <c r="B33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0" s="113">
        <f>VLOOKUP(A3320,DBMS_TYPE_SIZES[],2,FALSE)</f>
        <v>9</v>
      </c>
      <c r="D3320" s="113">
        <f>VLOOKUP(A3320,DBMS_TYPE_SIZES[],3,FALSE)</f>
        <v>4</v>
      </c>
      <c r="E3320" s="114">
        <f>VLOOKUP(A3320,DBMS_TYPE_SIZES[],4,FALSE)</f>
        <v>9</v>
      </c>
      <c r="F3320" t="s">
        <v>60</v>
      </c>
      <c r="G3320" t="s">
        <v>1158</v>
      </c>
      <c r="H3320" t="s">
        <v>20</v>
      </c>
      <c r="I3320">
        <v>10</v>
      </c>
      <c r="J3320">
        <v>4</v>
      </c>
    </row>
    <row r="3321" spans="1:10">
      <c r="A3321" s="112" t="str">
        <f>COL_SIZES[[#This Row],[datatype]]&amp;"_"&amp;COL_SIZES[[#This Row],[column_prec]]&amp;"_"&amp;COL_SIZES[[#This Row],[col_len]]</f>
        <v>int_10_4</v>
      </c>
      <c r="B33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1" s="113">
        <f>VLOOKUP(A3321,DBMS_TYPE_SIZES[],2,FALSE)</f>
        <v>9</v>
      </c>
      <c r="D3321" s="113">
        <f>VLOOKUP(A3321,DBMS_TYPE_SIZES[],3,FALSE)</f>
        <v>4</v>
      </c>
      <c r="E3321" s="114">
        <f>VLOOKUP(A3321,DBMS_TYPE_SIZES[],4,FALSE)</f>
        <v>9</v>
      </c>
      <c r="F3321" t="s">
        <v>60</v>
      </c>
      <c r="G3321" t="s">
        <v>1159</v>
      </c>
      <c r="H3321" t="s">
        <v>20</v>
      </c>
      <c r="I3321">
        <v>10</v>
      </c>
      <c r="J3321">
        <v>4</v>
      </c>
    </row>
    <row r="3322" spans="1:10">
      <c r="A3322" s="112" t="str">
        <f>COL_SIZES[[#This Row],[datatype]]&amp;"_"&amp;COL_SIZES[[#This Row],[column_prec]]&amp;"_"&amp;COL_SIZES[[#This Row],[col_len]]</f>
        <v>numeric_19_9</v>
      </c>
      <c r="B332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22" s="113">
        <f>VLOOKUP(A3322,DBMS_TYPE_SIZES[],2,FALSE)</f>
        <v>9</v>
      </c>
      <c r="D3322" s="113">
        <f>VLOOKUP(A3322,DBMS_TYPE_SIZES[],3,FALSE)</f>
        <v>9</v>
      </c>
      <c r="E3322" s="114">
        <f>VLOOKUP(A3322,DBMS_TYPE_SIZES[],4,FALSE)</f>
        <v>9</v>
      </c>
      <c r="F3322" t="s">
        <v>60</v>
      </c>
      <c r="G3322" t="s">
        <v>270</v>
      </c>
      <c r="H3322" t="s">
        <v>67</v>
      </c>
      <c r="I3322">
        <v>19</v>
      </c>
      <c r="J3322">
        <v>9</v>
      </c>
    </row>
    <row r="3323" spans="1:10">
      <c r="A3323" s="112" t="str">
        <f>COL_SIZES[[#This Row],[datatype]]&amp;"_"&amp;COL_SIZES[[#This Row],[column_prec]]&amp;"_"&amp;COL_SIZES[[#This Row],[col_len]]</f>
        <v>int_10_4</v>
      </c>
      <c r="B33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3" s="113">
        <f>VLOOKUP(A3323,DBMS_TYPE_SIZES[],2,FALSE)</f>
        <v>9</v>
      </c>
      <c r="D3323" s="113">
        <f>VLOOKUP(A3323,DBMS_TYPE_SIZES[],3,FALSE)</f>
        <v>4</v>
      </c>
      <c r="E3323" s="114">
        <f>VLOOKUP(A3323,DBMS_TYPE_SIZES[],4,FALSE)</f>
        <v>9</v>
      </c>
      <c r="F3323" t="s">
        <v>60</v>
      </c>
      <c r="G3323" t="s">
        <v>1160</v>
      </c>
      <c r="H3323" t="s">
        <v>20</v>
      </c>
      <c r="I3323">
        <v>10</v>
      </c>
      <c r="J3323">
        <v>4</v>
      </c>
    </row>
    <row r="3324" spans="1:10">
      <c r="A3324" s="112" t="str">
        <f>COL_SIZES[[#This Row],[datatype]]&amp;"_"&amp;COL_SIZES[[#This Row],[column_prec]]&amp;"_"&amp;COL_SIZES[[#This Row],[col_len]]</f>
        <v>int_10_4</v>
      </c>
      <c r="B33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4" s="113">
        <f>VLOOKUP(A3324,DBMS_TYPE_SIZES[],2,FALSE)</f>
        <v>9</v>
      </c>
      <c r="D3324" s="113">
        <f>VLOOKUP(A3324,DBMS_TYPE_SIZES[],3,FALSE)</f>
        <v>4</v>
      </c>
      <c r="E3324" s="114">
        <f>VLOOKUP(A3324,DBMS_TYPE_SIZES[],4,FALSE)</f>
        <v>9</v>
      </c>
      <c r="F3324" t="s">
        <v>60</v>
      </c>
      <c r="G3324" t="s">
        <v>321</v>
      </c>
      <c r="H3324" t="s">
        <v>20</v>
      </c>
      <c r="I3324">
        <v>10</v>
      </c>
      <c r="J3324">
        <v>4</v>
      </c>
    </row>
    <row r="3325" spans="1:10">
      <c r="A3325" s="112" t="str">
        <f>COL_SIZES[[#This Row],[datatype]]&amp;"_"&amp;COL_SIZES[[#This Row],[column_prec]]&amp;"_"&amp;COL_SIZES[[#This Row],[col_len]]</f>
        <v>int_10_4</v>
      </c>
      <c r="B33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5" s="113">
        <f>VLOOKUP(A3325,DBMS_TYPE_SIZES[],2,FALSE)</f>
        <v>9</v>
      </c>
      <c r="D3325" s="113">
        <f>VLOOKUP(A3325,DBMS_TYPE_SIZES[],3,FALSE)</f>
        <v>4</v>
      </c>
      <c r="E3325" s="114">
        <f>VLOOKUP(A3325,DBMS_TYPE_SIZES[],4,FALSE)</f>
        <v>9</v>
      </c>
      <c r="F3325" t="s">
        <v>60</v>
      </c>
      <c r="G3325" t="s">
        <v>282</v>
      </c>
      <c r="H3325" t="s">
        <v>20</v>
      </c>
      <c r="I3325">
        <v>10</v>
      </c>
      <c r="J3325">
        <v>4</v>
      </c>
    </row>
    <row r="3326" spans="1:10">
      <c r="A3326" s="112" t="str">
        <f>COL_SIZES[[#This Row],[datatype]]&amp;"_"&amp;COL_SIZES[[#This Row],[column_prec]]&amp;"_"&amp;COL_SIZES[[#This Row],[col_len]]</f>
        <v>smallint_5_2</v>
      </c>
      <c r="B332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26" s="113">
        <f>VLOOKUP(A3326,DBMS_TYPE_SIZES[],2,FALSE)</f>
        <v>5</v>
      </c>
      <c r="D3326" s="113">
        <f>VLOOKUP(A3326,DBMS_TYPE_SIZES[],3,FALSE)</f>
        <v>2</v>
      </c>
      <c r="E3326" s="114">
        <f>VLOOKUP(A3326,DBMS_TYPE_SIZES[],4,FALSE)</f>
        <v>5</v>
      </c>
      <c r="F3326" t="s">
        <v>60</v>
      </c>
      <c r="G3326" t="s">
        <v>1161</v>
      </c>
      <c r="H3326" t="s">
        <v>21</v>
      </c>
      <c r="I3326">
        <v>5</v>
      </c>
      <c r="J3326">
        <v>2</v>
      </c>
    </row>
    <row r="3327" spans="1:10">
      <c r="A3327" s="112" t="str">
        <f>COL_SIZES[[#This Row],[datatype]]&amp;"_"&amp;COL_SIZES[[#This Row],[column_prec]]&amp;"_"&amp;COL_SIZES[[#This Row],[col_len]]</f>
        <v>int_10_4</v>
      </c>
      <c r="B33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7" s="113">
        <f>VLOOKUP(A3327,DBMS_TYPE_SIZES[],2,FALSE)</f>
        <v>9</v>
      </c>
      <c r="D3327" s="113">
        <f>VLOOKUP(A3327,DBMS_TYPE_SIZES[],3,FALSE)</f>
        <v>4</v>
      </c>
      <c r="E3327" s="114">
        <f>VLOOKUP(A3327,DBMS_TYPE_SIZES[],4,FALSE)</f>
        <v>9</v>
      </c>
      <c r="F3327" t="s">
        <v>60</v>
      </c>
      <c r="G3327" t="s">
        <v>1162</v>
      </c>
      <c r="H3327" t="s">
        <v>20</v>
      </c>
      <c r="I3327">
        <v>10</v>
      </c>
      <c r="J3327">
        <v>4</v>
      </c>
    </row>
    <row r="3328" spans="1:10">
      <c r="A3328" s="112" t="str">
        <f>COL_SIZES[[#This Row],[datatype]]&amp;"_"&amp;COL_SIZES[[#This Row],[column_prec]]&amp;"_"&amp;COL_SIZES[[#This Row],[col_len]]</f>
        <v>int_10_4</v>
      </c>
      <c r="B33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8" s="113">
        <f>VLOOKUP(A3328,DBMS_TYPE_SIZES[],2,FALSE)</f>
        <v>9</v>
      </c>
      <c r="D3328" s="113">
        <f>VLOOKUP(A3328,DBMS_TYPE_SIZES[],3,FALSE)</f>
        <v>4</v>
      </c>
      <c r="E3328" s="114">
        <f>VLOOKUP(A3328,DBMS_TYPE_SIZES[],4,FALSE)</f>
        <v>9</v>
      </c>
      <c r="F3328" t="s">
        <v>60</v>
      </c>
      <c r="G3328" t="s">
        <v>1163</v>
      </c>
      <c r="H3328" t="s">
        <v>20</v>
      </c>
      <c r="I3328">
        <v>10</v>
      </c>
      <c r="J3328">
        <v>4</v>
      </c>
    </row>
    <row r="3329" spans="1:10">
      <c r="A3329" s="112" t="str">
        <f>COL_SIZES[[#This Row],[datatype]]&amp;"_"&amp;COL_SIZES[[#This Row],[column_prec]]&amp;"_"&amp;COL_SIZES[[#This Row],[col_len]]</f>
        <v>int_10_4</v>
      </c>
      <c r="B33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29" s="113">
        <f>VLOOKUP(A3329,DBMS_TYPE_SIZES[],2,FALSE)</f>
        <v>9</v>
      </c>
      <c r="D3329" s="113">
        <f>VLOOKUP(A3329,DBMS_TYPE_SIZES[],3,FALSE)</f>
        <v>4</v>
      </c>
      <c r="E3329" s="114">
        <f>VLOOKUP(A3329,DBMS_TYPE_SIZES[],4,FALSE)</f>
        <v>9</v>
      </c>
      <c r="F3329" t="s">
        <v>60</v>
      </c>
      <c r="G3329" t="s">
        <v>317</v>
      </c>
      <c r="H3329" t="s">
        <v>20</v>
      </c>
      <c r="I3329">
        <v>10</v>
      </c>
      <c r="J3329">
        <v>4</v>
      </c>
    </row>
    <row r="3330" spans="1:10">
      <c r="A3330" s="112" t="str">
        <f>COL_SIZES[[#This Row],[datatype]]&amp;"_"&amp;COL_SIZES[[#This Row],[column_prec]]&amp;"_"&amp;COL_SIZES[[#This Row],[col_len]]</f>
        <v>numeric_1_5</v>
      </c>
      <c r="B333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30" s="113">
        <f>VLOOKUP(A3330,DBMS_TYPE_SIZES[],2,FALSE)</f>
        <v>5</v>
      </c>
      <c r="D3330" s="113">
        <f>VLOOKUP(A3330,DBMS_TYPE_SIZES[],3,FALSE)</f>
        <v>5</v>
      </c>
      <c r="E3330" s="114">
        <f>VLOOKUP(A3330,DBMS_TYPE_SIZES[],4,FALSE)</f>
        <v>5</v>
      </c>
      <c r="F3330" t="s">
        <v>60</v>
      </c>
      <c r="G3330" t="s">
        <v>1164</v>
      </c>
      <c r="H3330" t="s">
        <v>67</v>
      </c>
      <c r="I3330">
        <v>1</v>
      </c>
      <c r="J3330">
        <v>5</v>
      </c>
    </row>
    <row r="3331" spans="1:10">
      <c r="A3331" s="112" t="str">
        <f>COL_SIZES[[#This Row],[datatype]]&amp;"_"&amp;COL_SIZES[[#This Row],[column_prec]]&amp;"_"&amp;COL_SIZES[[#This Row],[col_len]]</f>
        <v>int_10_4</v>
      </c>
      <c r="B33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1" s="113">
        <f>VLOOKUP(A3331,DBMS_TYPE_SIZES[],2,FALSE)</f>
        <v>9</v>
      </c>
      <c r="D3331" s="113">
        <f>VLOOKUP(A3331,DBMS_TYPE_SIZES[],3,FALSE)</f>
        <v>4</v>
      </c>
      <c r="E3331" s="114">
        <f>VLOOKUP(A3331,DBMS_TYPE_SIZES[],4,FALSE)</f>
        <v>9</v>
      </c>
      <c r="F3331" t="s">
        <v>60</v>
      </c>
      <c r="G3331" t="s">
        <v>72</v>
      </c>
      <c r="H3331" t="s">
        <v>20</v>
      </c>
      <c r="I3331">
        <v>10</v>
      </c>
      <c r="J3331">
        <v>4</v>
      </c>
    </row>
    <row r="3332" spans="1:10">
      <c r="A3332" s="112" t="str">
        <f>COL_SIZES[[#This Row],[datatype]]&amp;"_"&amp;COL_SIZES[[#This Row],[column_prec]]&amp;"_"&amp;COL_SIZES[[#This Row],[col_len]]</f>
        <v>int_10_4</v>
      </c>
      <c r="B33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2" s="113">
        <f>VLOOKUP(A3332,DBMS_TYPE_SIZES[],2,FALSE)</f>
        <v>9</v>
      </c>
      <c r="D3332" s="113">
        <f>VLOOKUP(A3332,DBMS_TYPE_SIZES[],3,FALSE)</f>
        <v>4</v>
      </c>
      <c r="E3332" s="114">
        <f>VLOOKUP(A3332,DBMS_TYPE_SIZES[],4,FALSE)</f>
        <v>9</v>
      </c>
      <c r="F3332" t="s">
        <v>60</v>
      </c>
      <c r="G3332" t="s">
        <v>309</v>
      </c>
      <c r="H3332" t="s">
        <v>20</v>
      </c>
      <c r="I3332">
        <v>10</v>
      </c>
      <c r="J3332">
        <v>4</v>
      </c>
    </row>
    <row r="3333" spans="1:10">
      <c r="A3333" s="112" t="str">
        <f>COL_SIZES[[#This Row],[datatype]]&amp;"_"&amp;COL_SIZES[[#This Row],[column_prec]]&amp;"_"&amp;COL_SIZES[[#This Row],[col_len]]</f>
        <v>int_10_4</v>
      </c>
      <c r="B33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3" s="113">
        <f>VLOOKUP(A3333,DBMS_TYPE_SIZES[],2,FALSE)</f>
        <v>9</v>
      </c>
      <c r="D3333" s="113">
        <f>VLOOKUP(A3333,DBMS_TYPE_SIZES[],3,FALSE)</f>
        <v>4</v>
      </c>
      <c r="E3333" s="114">
        <f>VLOOKUP(A3333,DBMS_TYPE_SIZES[],4,FALSE)</f>
        <v>9</v>
      </c>
      <c r="F3333" t="s">
        <v>60</v>
      </c>
      <c r="G3333" t="s">
        <v>350</v>
      </c>
      <c r="H3333" t="s">
        <v>20</v>
      </c>
      <c r="I3333">
        <v>10</v>
      </c>
      <c r="J3333">
        <v>4</v>
      </c>
    </row>
    <row r="3334" spans="1:10">
      <c r="A3334" s="112" t="str">
        <f>COL_SIZES[[#This Row],[datatype]]&amp;"_"&amp;COL_SIZES[[#This Row],[column_prec]]&amp;"_"&amp;COL_SIZES[[#This Row],[col_len]]</f>
        <v>smallint_5_2</v>
      </c>
      <c r="B3334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334" s="113">
        <f>VLOOKUP(A3334,DBMS_TYPE_SIZES[],2,FALSE)</f>
        <v>5</v>
      </c>
      <c r="D3334" s="113">
        <f>VLOOKUP(A3334,DBMS_TYPE_SIZES[],3,FALSE)</f>
        <v>2</v>
      </c>
      <c r="E3334" s="114">
        <f>VLOOKUP(A3334,DBMS_TYPE_SIZES[],4,FALSE)</f>
        <v>5</v>
      </c>
      <c r="F3334" t="s">
        <v>60</v>
      </c>
      <c r="G3334" t="s">
        <v>1165</v>
      </c>
      <c r="H3334" t="s">
        <v>21</v>
      </c>
      <c r="I3334">
        <v>5</v>
      </c>
      <c r="J3334">
        <v>2</v>
      </c>
    </row>
    <row r="3335" spans="1:10">
      <c r="A3335" s="112" t="str">
        <f>COL_SIZES[[#This Row],[datatype]]&amp;"_"&amp;COL_SIZES[[#This Row],[column_prec]]&amp;"_"&amp;COL_SIZES[[#This Row],[col_len]]</f>
        <v>int_10_4</v>
      </c>
      <c r="B33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5" s="113">
        <f>VLOOKUP(A3335,DBMS_TYPE_SIZES[],2,FALSE)</f>
        <v>9</v>
      </c>
      <c r="D3335" s="113">
        <f>VLOOKUP(A3335,DBMS_TYPE_SIZES[],3,FALSE)</f>
        <v>4</v>
      </c>
      <c r="E3335" s="114">
        <f>VLOOKUP(A3335,DBMS_TYPE_SIZES[],4,FALSE)</f>
        <v>9</v>
      </c>
      <c r="F3335" t="s">
        <v>60</v>
      </c>
      <c r="G3335" t="s">
        <v>1166</v>
      </c>
      <c r="H3335" t="s">
        <v>20</v>
      </c>
      <c r="I3335">
        <v>10</v>
      </c>
      <c r="J3335">
        <v>4</v>
      </c>
    </row>
    <row r="3336" spans="1:10">
      <c r="A3336" s="112" t="str">
        <f>COL_SIZES[[#This Row],[datatype]]&amp;"_"&amp;COL_SIZES[[#This Row],[column_prec]]&amp;"_"&amp;COL_SIZES[[#This Row],[col_len]]</f>
        <v>int_10_4</v>
      </c>
      <c r="B33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6" s="113">
        <f>VLOOKUP(A3336,DBMS_TYPE_SIZES[],2,FALSE)</f>
        <v>9</v>
      </c>
      <c r="D3336" s="113">
        <f>VLOOKUP(A3336,DBMS_TYPE_SIZES[],3,FALSE)</f>
        <v>4</v>
      </c>
      <c r="E3336" s="114">
        <f>VLOOKUP(A3336,DBMS_TYPE_SIZES[],4,FALSE)</f>
        <v>9</v>
      </c>
      <c r="F3336" t="s">
        <v>60</v>
      </c>
      <c r="G3336" t="s">
        <v>271</v>
      </c>
      <c r="H3336" t="s">
        <v>20</v>
      </c>
      <c r="I3336">
        <v>10</v>
      </c>
      <c r="J3336">
        <v>4</v>
      </c>
    </row>
    <row r="3337" spans="1:10">
      <c r="A3337" s="112" t="str">
        <f>COL_SIZES[[#This Row],[datatype]]&amp;"_"&amp;COL_SIZES[[#This Row],[column_prec]]&amp;"_"&amp;COL_SIZES[[#This Row],[col_len]]</f>
        <v>int_10_4</v>
      </c>
      <c r="B33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7" s="113">
        <f>VLOOKUP(A3337,DBMS_TYPE_SIZES[],2,FALSE)</f>
        <v>9</v>
      </c>
      <c r="D3337" s="113">
        <f>VLOOKUP(A3337,DBMS_TYPE_SIZES[],3,FALSE)</f>
        <v>4</v>
      </c>
      <c r="E3337" s="114">
        <f>VLOOKUP(A3337,DBMS_TYPE_SIZES[],4,FALSE)</f>
        <v>9</v>
      </c>
      <c r="F3337" t="s">
        <v>60</v>
      </c>
      <c r="G3337" t="s">
        <v>69</v>
      </c>
      <c r="H3337" t="s">
        <v>20</v>
      </c>
      <c r="I3337">
        <v>10</v>
      </c>
      <c r="J3337">
        <v>4</v>
      </c>
    </row>
    <row r="3338" spans="1:10">
      <c r="A3338" s="112" t="str">
        <f>COL_SIZES[[#This Row],[datatype]]&amp;"_"&amp;COL_SIZES[[#This Row],[column_prec]]&amp;"_"&amp;COL_SIZES[[#This Row],[col_len]]</f>
        <v>int_10_4</v>
      </c>
      <c r="B33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8" s="113">
        <f>VLOOKUP(A3338,DBMS_TYPE_SIZES[],2,FALSE)</f>
        <v>9</v>
      </c>
      <c r="D3338" s="113">
        <f>VLOOKUP(A3338,DBMS_TYPE_SIZES[],3,FALSE)</f>
        <v>4</v>
      </c>
      <c r="E3338" s="114">
        <f>VLOOKUP(A3338,DBMS_TYPE_SIZES[],4,FALSE)</f>
        <v>9</v>
      </c>
      <c r="F3338" t="s">
        <v>60</v>
      </c>
      <c r="G3338" t="s">
        <v>272</v>
      </c>
      <c r="H3338" t="s">
        <v>20</v>
      </c>
      <c r="I3338">
        <v>10</v>
      </c>
      <c r="J3338">
        <v>4</v>
      </c>
    </row>
    <row r="3339" spans="1:10">
      <c r="A3339" s="112" t="str">
        <f>COL_SIZES[[#This Row],[datatype]]&amp;"_"&amp;COL_SIZES[[#This Row],[column_prec]]&amp;"_"&amp;COL_SIZES[[#This Row],[col_len]]</f>
        <v>int_10_4</v>
      </c>
      <c r="B33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39" s="113">
        <f>VLOOKUP(A3339,DBMS_TYPE_SIZES[],2,FALSE)</f>
        <v>9</v>
      </c>
      <c r="D3339" s="113">
        <f>VLOOKUP(A3339,DBMS_TYPE_SIZES[],3,FALSE)</f>
        <v>4</v>
      </c>
      <c r="E3339" s="114">
        <f>VLOOKUP(A3339,DBMS_TYPE_SIZES[],4,FALSE)</f>
        <v>9</v>
      </c>
      <c r="F3339" t="s">
        <v>60</v>
      </c>
      <c r="G3339" t="s">
        <v>164</v>
      </c>
      <c r="H3339" t="s">
        <v>20</v>
      </c>
      <c r="I3339">
        <v>10</v>
      </c>
      <c r="J3339">
        <v>4</v>
      </c>
    </row>
    <row r="3340" spans="1:10">
      <c r="A3340" s="112" t="str">
        <f>COL_SIZES[[#This Row],[datatype]]&amp;"_"&amp;COL_SIZES[[#This Row],[column_prec]]&amp;"_"&amp;COL_SIZES[[#This Row],[col_len]]</f>
        <v>int_10_4</v>
      </c>
      <c r="B33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40" s="113">
        <f>VLOOKUP(A3340,DBMS_TYPE_SIZES[],2,FALSE)</f>
        <v>9</v>
      </c>
      <c r="D3340" s="113">
        <f>VLOOKUP(A3340,DBMS_TYPE_SIZES[],3,FALSE)</f>
        <v>4</v>
      </c>
      <c r="E3340" s="114">
        <f>VLOOKUP(A3340,DBMS_TYPE_SIZES[],4,FALSE)</f>
        <v>9</v>
      </c>
      <c r="F3340" t="s">
        <v>273</v>
      </c>
      <c r="G3340" t="s">
        <v>156</v>
      </c>
      <c r="H3340" t="s">
        <v>20</v>
      </c>
      <c r="I3340">
        <v>10</v>
      </c>
      <c r="J3340">
        <v>4</v>
      </c>
    </row>
    <row r="3341" spans="1:10">
      <c r="A3341" s="112" t="str">
        <f>COL_SIZES[[#This Row],[datatype]]&amp;"_"&amp;COL_SIZES[[#This Row],[column_prec]]&amp;"_"&amp;COL_SIZES[[#This Row],[col_len]]</f>
        <v>int_10_4</v>
      </c>
      <c r="B33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41" s="113">
        <f>VLOOKUP(A3341,DBMS_TYPE_SIZES[],2,FALSE)</f>
        <v>9</v>
      </c>
      <c r="D3341" s="113">
        <f>VLOOKUP(A3341,DBMS_TYPE_SIZES[],3,FALSE)</f>
        <v>4</v>
      </c>
      <c r="E3341" s="114">
        <f>VLOOKUP(A3341,DBMS_TYPE_SIZES[],4,FALSE)</f>
        <v>9</v>
      </c>
      <c r="F3341" t="s">
        <v>273</v>
      </c>
      <c r="G3341" t="s">
        <v>274</v>
      </c>
      <c r="H3341" t="s">
        <v>20</v>
      </c>
      <c r="I3341">
        <v>10</v>
      </c>
      <c r="J3341">
        <v>4</v>
      </c>
    </row>
    <row r="3342" spans="1:10">
      <c r="A3342" s="112" t="str">
        <f>COL_SIZES[[#This Row],[datatype]]&amp;"_"&amp;COL_SIZES[[#This Row],[column_prec]]&amp;"_"&amp;COL_SIZES[[#This Row],[col_len]]</f>
        <v>numeric_1_5</v>
      </c>
      <c r="B334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42" s="113">
        <f>VLOOKUP(A3342,DBMS_TYPE_SIZES[],2,FALSE)</f>
        <v>5</v>
      </c>
      <c r="D3342" s="113">
        <f>VLOOKUP(A3342,DBMS_TYPE_SIZES[],3,FALSE)</f>
        <v>5</v>
      </c>
      <c r="E3342" s="114">
        <f>VLOOKUP(A3342,DBMS_TYPE_SIZES[],4,FALSE)</f>
        <v>5</v>
      </c>
      <c r="F3342" t="s">
        <v>273</v>
      </c>
      <c r="G3342" t="s">
        <v>602</v>
      </c>
      <c r="H3342" t="s">
        <v>67</v>
      </c>
      <c r="I3342">
        <v>1</v>
      </c>
      <c r="J3342">
        <v>5</v>
      </c>
    </row>
    <row r="3343" spans="1:10">
      <c r="A3343" s="112" t="str">
        <f>COL_SIZES[[#This Row],[datatype]]&amp;"_"&amp;COL_SIZES[[#This Row],[column_prec]]&amp;"_"&amp;COL_SIZES[[#This Row],[col_len]]</f>
        <v>varchar_0_64</v>
      </c>
      <c r="B3343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343" s="113">
        <f>VLOOKUP(A3343,DBMS_TYPE_SIZES[],2,FALSE)</f>
        <v>64</v>
      </c>
      <c r="D3343" s="113">
        <f>VLOOKUP(A3343,DBMS_TYPE_SIZES[],3,FALSE)</f>
        <v>64</v>
      </c>
      <c r="E3343" s="114">
        <f>VLOOKUP(A3343,DBMS_TYPE_SIZES[],4,FALSE)</f>
        <v>66</v>
      </c>
      <c r="F3343" t="s">
        <v>273</v>
      </c>
      <c r="G3343" t="s">
        <v>1167</v>
      </c>
      <c r="H3343" t="s">
        <v>92</v>
      </c>
      <c r="I3343">
        <v>0</v>
      </c>
      <c r="J3343">
        <v>64</v>
      </c>
    </row>
    <row r="3344" spans="1:10">
      <c r="A3344" s="112" t="str">
        <f>COL_SIZES[[#This Row],[datatype]]&amp;"_"&amp;COL_SIZES[[#This Row],[column_prec]]&amp;"_"&amp;COL_SIZES[[#This Row],[col_len]]</f>
        <v>varchar_0_32</v>
      </c>
      <c r="B334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44" s="113">
        <f>VLOOKUP(A3344,DBMS_TYPE_SIZES[],2,FALSE)</f>
        <v>32</v>
      </c>
      <c r="D3344" s="113">
        <f>VLOOKUP(A3344,DBMS_TYPE_SIZES[],3,FALSE)</f>
        <v>32</v>
      </c>
      <c r="E3344" s="114">
        <f>VLOOKUP(A3344,DBMS_TYPE_SIZES[],4,FALSE)</f>
        <v>34</v>
      </c>
      <c r="F3344" t="s">
        <v>273</v>
      </c>
      <c r="G3344" t="s">
        <v>1168</v>
      </c>
      <c r="H3344" t="s">
        <v>92</v>
      </c>
      <c r="I3344">
        <v>0</v>
      </c>
      <c r="J3344">
        <v>32</v>
      </c>
    </row>
    <row r="3345" spans="1:10">
      <c r="A3345" s="112" t="str">
        <f>COL_SIZES[[#This Row],[datatype]]&amp;"_"&amp;COL_SIZES[[#This Row],[column_prec]]&amp;"_"&amp;COL_SIZES[[#This Row],[col_len]]</f>
        <v>varchar_0_64</v>
      </c>
      <c r="B334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345" s="113">
        <f>VLOOKUP(A3345,DBMS_TYPE_SIZES[],2,FALSE)</f>
        <v>64</v>
      </c>
      <c r="D3345" s="113">
        <f>VLOOKUP(A3345,DBMS_TYPE_SIZES[],3,FALSE)</f>
        <v>64</v>
      </c>
      <c r="E3345" s="114">
        <f>VLOOKUP(A3345,DBMS_TYPE_SIZES[],4,FALSE)</f>
        <v>66</v>
      </c>
      <c r="F3345" t="s">
        <v>273</v>
      </c>
      <c r="G3345" t="s">
        <v>1169</v>
      </c>
      <c r="H3345" t="s">
        <v>92</v>
      </c>
      <c r="I3345">
        <v>0</v>
      </c>
      <c r="J3345">
        <v>64</v>
      </c>
    </row>
    <row r="3346" spans="1:10">
      <c r="A3346" s="112" t="str">
        <f>COL_SIZES[[#This Row],[datatype]]&amp;"_"&amp;COL_SIZES[[#This Row],[column_prec]]&amp;"_"&amp;COL_SIZES[[#This Row],[col_len]]</f>
        <v>varchar_0_32</v>
      </c>
      <c r="B334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46" s="113">
        <f>VLOOKUP(A3346,DBMS_TYPE_SIZES[],2,FALSE)</f>
        <v>32</v>
      </c>
      <c r="D3346" s="113">
        <f>VLOOKUP(A3346,DBMS_TYPE_SIZES[],3,FALSE)</f>
        <v>32</v>
      </c>
      <c r="E3346" s="114">
        <f>VLOOKUP(A3346,DBMS_TYPE_SIZES[],4,FALSE)</f>
        <v>34</v>
      </c>
      <c r="F3346" t="s">
        <v>273</v>
      </c>
      <c r="G3346" t="s">
        <v>1170</v>
      </c>
      <c r="H3346" t="s">
        <v>92</v>
      </c>
      <c r="I3346">
        <v>0</v>
      </c>
      <c r="J3346">
        <v>32</v>
      </c>
    </row>
    <row r="3347" spans="1:10">
      <c r="A3347" s="112" t="str">
        <f>COL_SIZES[[#This Row],[datatype]]&amp;"_"&amp;COL_SIZES[[#This Row],[column_prec]]&amp;"_"&amp;COL_SIZES[[#This Row],[col_len]]</f>
        <v>varchar_0_64</v>
      </c>
      <c r="B334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347" s="113">
        <f>VLOOKUP(A3347,DBMS_TYPE_SIZES[],2,FALSE)</f>
        <v>64</v>
      </c>
      <c r="D3347" s="113">
        <f>VLOOKUP(A3347,DBMS_TYPE_SIZES[],3,FALSE)</f>
        <v>64</v>
      </c>
      <c r="E3347" s="114">
        <f>VLOOKUP(A3347,DBMS_TYPE_SIZES[],4,FALSE)</f>
        <v>66</v>
      </c>
      <c r="F3347" t="s">
        <v>273</v>
      </c>
      <c r="G3347" t="s">
        <v>1171</v>
      </c>
      <c r="H3347" t="s">
        <v>92</v>
      </c>
      <c r="I3347">
        <v>0</v>
      </c>
      <c r="J3347">
        <v>64</v>
      </c>
    </row>
    <row r="3348" spans="1:10">
      <c r="A3348" s="112" t="str">
        <f>COL_SIZES[[#This Row],[datatype]]&amp;"_"&amp;COL_SIZES[[#This Row],[column_prec]]&amp;"_"&amp;COL_SIZES[[#This Row],[col_len]]</f>
        <v>varchar_0_32</v>
      </c>
      <c r="B334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48" s="113">
        <f>VLOOKUP(A3348,DBMS_TYPE_SIZES[],2,FALSE)</f>
        <v>32</v>
      </c>
      <c r="D3348" s="113">
        <f>VLOOKUP(A3348,DBMS_TYPE_SIZES[],3,FALSE)</f>
        <v>32</v>
      </c>
      <c r="E3348" s="114">
        <f>VLOOKUP(A3348,DBMS_TYPE_SIZES[],4,FALSE)</f>
        <v>34</v>
      </c>
      <c r="F3348" t="s">
        <v>273</v>
      </c>
      <c r="G3348" t="s">
        <v>1172</v>
      </c>
      <c r="H3348" t="s">
        <v>92</v>
      </c>
      <c r="I3348">
        <v>0</v>
      </c>
      <c r="J3348">
        <v>32</v>
      </c>
    </row>
    <row r="3349" spans="1:10">
      <c r="A3349" s="112" t="str">
        <f>COL_SIZES[[#This Row],[datatype]]&amp;"_"&amp;COL_SIZES[[#This Row],[column_prec]]&amp;"_"&amp;COL_SIZES[[#This Row],[col_len]]</f>
        <v>int_10_4</v>
      </c>
      <c r="B33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49" s="113">
        <f>VLOOKUP(A3349,DBMS_TYPE_SIZES[],2,FALSE)</f>
        <v>9</v>
      </c>
      <c r="D3349" s="113">
        <f>VLOOKUP(A3349,DBMS_TYPE_SIZES[],3,FALSE)</f>
        <v>4</v>
      </c>
      <c r="E3349" s="114">
        <f>VLOOKUP(A3349,DBMS_TYPE_SIZES[],4,FALSE)</f>
        <v>9</v>
      </c>
      <c r="F3349" t="s">
        <v>273</v>
      </c>
      <c r="G3349" t="s">
        <v>164</v>
      </c>
      <c r="H3349" t="s">
        <v>20</v>
      </c>
      <c r="I3349">
        <v>10</v>
      </c>
      <c r="J3349">
        <v>4</v>
      </c>
    </row>
    <row r="3350" spans="1:10">
      <c r="A3350" s="112" t="str">
        <f>COL_SIZES[[#This Row],[datatype]]&amp;"_"&amp;COL_SIZES[[#This Row],[column_prec]]&amp;"_"&amp;COL_SIZES[[#This Row],[col_len]]</f>
        <v>int_10_4</v>
      </c>
      <c r="B33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50" s="113">
        <f>VLOOKUP(A3350,DBMS_TYPE_SIZES[],2,FALSE)</f>
        <v>9</v>
      </c>
      <c r="D3350" s="113">
        <f>VLOOKUP(A3350,DBMS_TYPE_SIZES[],3,FALSE)</f>
        <v>4</v>
      </c>
      <c r="E3350" s="114">
        <f>VLOOKUP(A3350,DBMS_TYPE_SIZES[],4,FALSE)</f>
        <v>9</v>
      </c>
      <c r="F3350" t="s">
        <v>275</v>
      </c>
      <c r="G3350" t="s">
        <v>156</v>
      </c>
      <c r="H3350" t="s">
        <v>20</v>
      </c>
      <c r="I3350">
        <v>10</v>
      </c>
      <c r="J3350">
        <v>4</v>
      </c>
    </row>
    <row r="3351" spans="1:10">
      <c r="A3351" s="112" t="str">
        <f>COL_SIZES[[#This Row],[datatype]]&amp;"_"&amp;COL_SIZES[[#This Row],[column_prec]]&amp;"_"&amp;COL_SIZES[[#This Row],[col_len]]</f>
        <v>numeric_1_5</v>
      </c>
      <c r="B335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51" s="113">
        <f>VLOOKUP(A3351,DBMS_TYPE_SIZES[],2,FALSE)</f>
        <v>5</v>
      </c>
      <c r="D3351" s="113">
        <f>VLOOKUP(A3351,DBMS_TYPE_SIZES[],3,FALSE)</f>
        <v>5</v>
      </c>
      <c r="E3351" s="114">
        <f>VLOOKUP(A3351,DBMS_TYPE_SIZES[],4,FALSE)</f>
        <v>5</v>
      </c>
      <c r="F3351" t="s">
        <v>275</v>
      </c>
      <c r="G3351" t="s">
        <v>1448</v>
      </c>
      <c r="H3351" t="s">
        <v>67</v>
      </c>
      <c r="I3351">
        <v>1</v>
      </c>
      <c r="J3351">
        <v>5</v>
      </c>
    </row>
    <row r="3352" spans="1:10">
      <c r="A3352" s="112" t="str">
        <f>COL_SIZES[[#This Row],[datatype]]&amp;"_"&amp;COL_SIZES[[#This Row],[column_prec]]&amp;"_"&amp;COL_SIZES[[#This Row],[col_len]]</f>
        <v>varchar_0_64</v>
      </c>
      <c r="B335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352" s="113">
        <f>VLOOKUP(A3352,DBMS_TYPE_SIZES[],2,FALSE)</f>
        <v>64</v>
      </c>
      <c r="D3352" s="113">
        <f>VLOOKUP(A3352,DBMS_TYPE_SIZES[],3,FALSE)</f>
        <v>64</v>
      </c>
      <c r="E3352" s="114">
        <f>VLOOKUP(A3352,DBMS_TYPE_SIZES[],4,FALSE)</f>
        <v>66</v>
      </c>
      <c r="F3352" t="s">
        <v>275</v>
      </c>
      <c r="G3352" t="s">
        <v>1173</v>
      </c>
      <c r="H3352" t="s">
        <v>92</v>
      </c>
      <c r="I3352">
        <v>0</v>
      </c>
      <c r="J3352">
        <v>64</v>
      </c>
    </row>
    <row r="3353" spans="1:10">
      <c r="A3353" s="112" t="str">
        <f>COL_SIZES[[#This Row],[datatype]]&amp;"_"&amp;COL_SIZES[[#This Row],[column_prec]]&amp;"_"&amp;COL_SIZES[[#This Row],[col_len]]</f>
        <v>varchar_0_32</v>
      </c>
      <c r="B335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53" s="113">
        <f>VLOOKUP(A3353,DBMS_TYPE_SIZES[],2,FALSE)</f>
        <v>32</v>
      </c>
      <c r="D3353" s="113">
        <f>VLOOKUP(A3353,DBMS_TYPE_SIZES[],3,FALSE)</f>
        <v>32</v>
      </c>
      <c r="E3353" s="114">
        <f>VLOOKUP(A3353,DBMS_TYPE_SIZES[],4,FALSE)</f>
        <v>34</v>
      </c>
      <c r="F3353" t="s">
        <v>275</v>
      </c>
      <c r="G3353" t="s">
        <v>1174</v>
      </c>
      <c r="H3353" t="s">
        <v>92</v>
      </c>
      <c r="I3353">
        <v>0</v>
      </c>
      <c r="J3353">
        <v>32</v>
      </c>
    </row>
    <row r="3354" spans="1:10">
      <c r="A3354" s="112" t="str">
        <f>COL_SIZES[[#This Row],[datatype]]&amp;"_"&amp;COL_SIZES[[#This Row],[column_prec]]&amp;"_"&amp;COL_SIZES[[#This Row],[col_len]]</f>
        <v>varchar_0_64</v>
      </c>
      <c r="B3354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354" s="113">
        <f>VLOOKUP(A3354,DBMS_TYPE_SIZES[],2,FALSE)</f>
        <v>64</v>
      </c>
      <c r="D3354" s="113">
        <f>VLOOKUP(A3354,DBMS_TYPE_SIZES[],3,FALSE)</f>
        <v>64</v>
      </c>
      <c r="E3354" s="114">
        <f>VLOOKUP(A3354,DBMS_TYPE_SIZES[],4,FALSE)</f>
        <v>66</v>
      </c>
      <c r="F3354" t="s">
        <v>275</v>
      </c>
      <c r="G3354" t="s">
        <v>275</v>
      </c>
      <c r="H3354" t="s">
        <v>92</v>
      </c>
      <c r="I3354">
        <v>0</v>
      </c>
      <c r="J3354">
        <v>64</v>
      </c>
    </row>
    <row r="3355" spans="1:10">
      <c r="A3355" s="112" t="str">
        <f>COL_SIZES[[#This Row],[datatype]]&amp;"_"&amp;COL_SIZES[[#This Row],[column_prec]]&amp;"_"&amp;COL_SIZES[[#This Row],[col_len]]</f>
        <v>varchar_0_32</v>
      </c>
      <c r="B335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55" s="113">
        <f>VLOOKUP(A3355,DBMS_TYPE_SIZES[],2,FALSE)</f>
        <v>32</v>
      </c>
      <c r="D3355" s="113">
        <f>VLOOKUP(A3355,DBMS_TYPE_SIZES[],3,FALSE)</f>
        <v>32</v>
      </c>
      <c r="E3355" s="114">
        <f>VLOOKUP(A3355,DBMS_TYPE_SIZES[],4,FALSE)</f>
        <v>34</v>
      </c>
      <c r="F3355" t="s">
        <v>275</v>
      </c>
      <c r="G3355" t="s">
        <v>1175</v>
      </c>
      <c r="H3355" t="s">
        <v>92</v>
      </c>
      <c r="I3355">
        <v>0</v>
      </c>
      <c r="J3355">
        <v>32</v>
      </c>
    </row>
    <row r="3356" spans="1:10">
      <c r="A3356" s="112" t="str">
        <f>COL_SIZES[[#This Row],[datatype]]&amp;"_"&amp;COL_SIZES[[#This Row],[column_prec]]&amp;"_"&amp;COL_SIZES[[#This Row],[col_len]]</f>
        <v>int_10_4</v>
      </c>
      <c r="B33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56" s="113">
        <f>VLOOKUP(A3356,DBMS_TYPE_SIZES[],2,FALSE)</f>
        <v>9</v>
      </c>
      <c r="D3356" s="113">
        <f>VLOOKUP(A3356,DBMS_TYPE_SIZES[],3,FALSE)</f>
        <v>4</v>
      </c>
      <c r="E3356" s="114">
        <f>VLOOKUP(A3356,DBMS_TYPE_SIZES[],4,FALSE)</f>
        <v>9</v>
      </c>
      <c r="F3356" t="s">
        <v>275</v>
      </c>
      <c r="G3356" t="s">
        <v>267</v>
      </c>
      <c r="H3356" t="s">
        <v>20</v>
      </c>
      <c r="I3356">
        <v>10</v>
      </c>
      <c r="J3356">
        <v>4</v>
      </c>
    </row>
    <row r="3357" spans="1:10">
      <c r="A3357" s="112" t="str">
        <f>COL_SIZES[[#This Row],[datatype]]&amp;"_"&amp;COL_SIZES[[#This Row],[column_prec]]&amp;"_"&amp;COL_SIZES[[#This Row],[col_len]]</f>
        <v>int_10_4</v>
      </c>
      <c r="B33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57" s="113">
        <f>VLOOKUP(A3357,DBMS_TYPE_SIZES[],2,FALSE)</f>
        <v>9</v>
      </c>
      <c r="D3357" s="113">
        <f>VLOOKUP(A3357,DBMS_TYPE_SIZES[],3,FALSE)</f>
        <v>4</v>
      </c>
      <c r="E3357" s="114">
        <f>VLOOKUP(A3357,DBMS_TYPE_SIZES[],4,FALSE)</f>
        <v>9</v>
      </c>
      <c r="F3357" t="s">
        <v>275</v>
      </c>
      <c r="G3357" t="s">
        <v>164</v>
      </c>
      <c r="H3357" t="s">
        <v>20</v>
      </c>
      <c r="I3357">
        <v>10</v>
      </c>
      <c r="J3357">
        <v>4</v>
      </c>
    </row>
    <row r="3358" spans="1:10">
      <c r="A3358" s="112" t="str">
        <f>COL_SIZES[[#This Row],[datatype]]&amp;"_"&amp;COL_SIZES[[#This Row],[column_prec]]&amp;"_"&amp;COL_SIZES[[#This Row],[col_len]]</f>
        <v>varchar_0_32</v>
      </c>
      <c r="B335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58" s="113">
        <f>VLOOKUP(A3358,DBMS_TYPE_SIZES[],2,FALSE)</f>
        <v>32</v>
      </c>
      <c r="D3358" s="113">
        <f>VLOOKUP(A3358,DBMS_TYPE_SIZES[],3,FALSE)</f>
        <v>32</v>
      </c>
      <c r="E3358" s="114">
        <f>VLOOKUP(A3358,DBMS_TYPE_SIZES[],4,FALSE)</f>
        <v>34</v>
      </c>
      <c r="F3358" t="s">
        <v>276</v>
      </c>
      <c r="G3358" t="s">
        <v>1290</v>
      </c>
      <c r="H3358" t="s">
        <v>92</v>
      </c>
      <c r="I3358">
        <v>0</v>
      </c>
      <c r="J3358">
        <v>255</v>
      </c>
    </row>
    <row r="3359" spans="1:10">
      <c r="A3359" s="112" t="str">
        <f>COL_SIZES[[#This Row],[datatype]]&amp;"_"&amp;COL_SIZES[[#This Row],[column_prec]]&amp;"_"&amp;COL_SIZES[[#This Row],[col_len]]</f>
        <v>varchar_0_32</v>
      </c>
      <c r="B335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59" s="113">
        <f>VLOOKUP(A3359,DBMS_TYPE_SIZES[],2,FALSE)</f>
        <v>32</v>
      </c>
      <c r="D3359" s="113">
        <f>VLOOKUP(A3359,DBMS_TYPE_SIZES[],3,FALSE)</f>
        <v>32</v>
      </c>
      <c r="E3359" s="114">
        <f>VLOOKUP(A3359,DBMS_TYPE_SIZES[],4,FALSE)</f>
        <v>34</v>
      </c>
      <c r="F3359" t="s">
        <v>276</v>
      </c>
      <c r="G3359" t="s">
        <v>1291</v>
      </c>
      <c r="H3359" t="s">
        <v>92</v>
      </c>
      <c r="I3359">
        <v>0</v>
      </c>
      <c r="J3359">
        <v>255</v>
      </c>
    </row>
    <row r="3360" spans="1:10">
      <c r="A3360" s="112" t="str">
        <f>COL_SIZES[[#This Row],[datatype]]&amp;"_"&amp;COL_SIZES[[#This Row],[column_prec]]&amp;"_"&amp;COL_SIZES[[#This Row],[col_len]]</f>
        <v>varchar_0_32</v>
      </c>
      <c r="B336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0" s="113">
        <f>VLOOKUP(A3360,DBMS_TYPE_SIZES[],2,FALSE)</f>
        <v>32</v>
      </c>
      <c r="D3360" s="113">
        <f>VLOOKUP(A3360,DBMS_TYPE_SIZES[],3,FALSE)</f>
        <v>32</v>
      </c>
      <c r="E3360" s="114">
        <f>VLOOKUP(A3360,DBMS_TYPE_SIZES[],4,FALSE)</f>
        <v>34</v>
      </c>
      <c r="F3360" t="s">
        <v>276</v>
      </c>
      <c r="G3360" t="s">
        <v>1292</v>
      </c>
      <c r="H3360" t="s">
        <v>92</v>
      </c>
      <c r="I3360">
        <v>0</v>
      </c>
      <c r="J3360">
        <v>255</v>
      </c>
    </row>
    <row r="3361" spans="1:10">
      <c r="A3361" s="112" t="str">
        <f>COL_SIZES[[#This Row],[datatype]]&amp;"_"&amp;COL_SIZES[[#This Row],[column_prec]]&amp;"_"&amp;COL_SIZES[[#This Row],[col_len]]</f>
        <v>varchar_0_32</v>
      </c>
      <c r="B336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1" s="113">
        <f>VLOOKUP(A3361,DBMS_TYPE_SIZES[],2,FALSE)</f>
        <v>32</v>
      </c>
      <c r="D3361" s="113">
        <f>VLOOKUP(A3361,DBMS_TYPE_SIZES[],3,FALSE)</f>
        <v>32</v>
      </c>
      <c r="E3361" s="114">
        <f>VLOOKUP(A3361,DBMS_TYPE_SIZES[],4,FALSE)</f>
        <v>34</v>
      </c>
      <c r="F3361" t="s">
        <v>276</v>
      </c>
      <c r="G3361" t="s">
        <v>1293</v>
      </c>
      <c r="H3361" t="s">
        <v>92</v>
      </c>
      <c r="I3361">
        <v>0</v>
      </c>
      <c r="J3361">
        <v>255</v>
      </c>
    </row>
    <row r="3362" spans="1:10">
      <c r="A3362" s="112" t="str">
        <f>COL_SIZES[[#This Row],[datatype]]&amp;"_"&amp;COL_SIZES[[#This Row],[column_prec]]&amp;"_"&amp;COL_SIZES[[#This Row],[col_len]]</f>
        <v>varchar_0_32</v>
      </c>
      <c r="B336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2" s="113">
        <f>VLOOKUP(A3362,DBMS_TYPE_SIZES[],2,FALSE)</f>
        <v>32</v>
      </c>
      <c r="D3362" s="113">
        <f>VLOOKUP(A3362,DBMS_TYPE_SIZES[],3,FALSE)</f>
        <v>32</v>
      </c>
      <c r="E3362" s="114">
        <f>VLOOKUP(A3362,DBMS_TYPE_SIZES[],4,FALSE)</f>
        <v>34</v>
      </c>
      <c r="F3362" t="s">
        <v>276</v>
      </c>
      <c r="G3362" t="s">
        <v>1294</v>
      </c>
      <c r="H3362" t="s">
        <v>92</v>
      </c>
      <c r="I3362">
        <v>0</v>
      </c>
      <c r="J3362">
        <v>255</v>
      </c>
    </row>
    <row r="3363" spans="1:10">
      <c r="A3363" s="112" t="str">
        <f>COL_SIZES[[#This Row],[datatype]]&amp;"_"&amp;COL_SIZES[[#This Row],[column_prec]]&amp;"_"&amp;COL_SIZES[[#This Row],[col_len]]</f>
        <v>varchar_0_32</v>
      </c>
      <c r="B336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3" s="113">
        <f>VLOOKUP(A3363,DBMS_TYPE_SIZES[],2,FALSE)</f>
        <v>32</v>
      </c>
      <c r="D3363" s="113">
        <f>VLOOKUP(A3363,DBMS_TYPE_SIZES[],3,FALSE)</f>
        <v>32</v>
      </c>
      <c r="E3363" s="114">
        <f>VLOOKUP(A3363,DBMS_TYPE_SIZES[],4,FALSE)</f>
        <v>34</v>
      </c>
      <c r="F3363" t="s">
        <v>276</v>
      </c>
      <c r="G3363" t="s">
        <v>1295</v>
      </c>
      <c r="H3363" t="s">
        <v>92</v>
      </c>
      <c r="I3363">
        <v>0</v>
      </c>
      <c r="J3363">
        <v>255</v>
      </c>
    </row>
    <row r="3364" spans="1:10">
      <c r="A3364" s="112" t="str">
        <f>COL_SIZES[[#This Row],[datatype]]&amp;"_"&amp;COL_SIZES[[#This Row],[column_prec]]&amp;"_"&amp;COL_SIZES[[#This Row],[col_len]]</f>
        <v>varchar_0_32</v>
      </c>
      <c r="B336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4" s="113">
        <f>VLOOKUP(A3364,DBMS_TYPE_SIZES[],2,FALSE)</f>
        <v>32</v>
      </c>
      <c r="D3364" s="113">
        <f>VLOOKUP(A3364,DBMS_TYPE_SIZES[],3,FALSE)</f>
        <v>32</v>
      </c>
      <c r="E3364" s="114">
        <f>VLOOKUP(A3364,DBMS_TYPE_SIZES[],4,FALSE)</f>
        <v>34</v>
      </c>
      <c r="F3364" t="s">
        <v>276</v>
      </c>
      <c r="G3364" t="s">
        <v>1296</v>
      </c>
      <c r="H3364" t="s">
        <v>92</v>
      </c>
      <c r="I3364">
        <v>0</v>
      </c>
      <c r="J3364">
        <v>255</v>
      </c>
    </row>
    <row r="3365" spans="1:10">
      <c r="A3365" s="112" t="str">
        <f>COL_SIZES[[#This Row],[datatype]]&amp;"_"&amp;COL_SIZES[[#This Row],[column_prec]]&amp;"_"&amp;COL_SIZES[[#This Row],[col_len]]</f>
        <v>varchar_0_32</v>
      </c>
      <c r="B336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5" s="113">
        <f>VLOOKUP(A3365,DBMS_TYPE_SIZES[],2,FALSE)</f>
        <v>32</v>
      </c>
      <c r="D3365" s="113">
        <f>VLOOKUP(A3365,DBMS_TYPE_SIZES[],3,FALSE)</f>
        <v>32</v>
      </c>
      <c r="E3365" s="114">
        <f>VLOOKUP(A3365,DBMS_TYPE_SIZES[],4,FALSE)</f>
        <v>34</v>
      </c>
      <c r="F3365" t="s">
        <v>276</v>
      </c>
      <c r="G3365" t="s">
        <v>1297</v>
      </c>
      <c r="H3365" t="s">
        <v>92</v>
      </c>
      <c r="I3365">
        <v>0</v>
      </c>
      <c r="J3365">
        <v>255</v>
      </c>
    </row>
    <row r="3366" spans="1:10">
      <c r="A3366" s="112" t="str">
        <f>COL_SIZES[[#This Row],[datatype]]&amp;"_"&amp;COL_SIZES[[#This Row],[column_prec]]&amp;"_"&amp;COL_SIZES[[#This Row],[col_len]]</f>
        <v>varchar_0_32</v>
      </c>
      <c r="B336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6" s="113">
        <f>VLOOKUP(A3366,DBMS_TYPE_SIZES[],2,FALSE)</f>
        <v>32</v>
      </c>
      <c r="D3366" s="113">
        <f>VLOOKUP(A3366,DBMS_TYPE_SIZES[],3,FALSE)</f>
        <v>32</v>
      </c>
      <c r="E3366" s="114">
        <f>VLOOKUP(A3366,DBMS_TYPE_SIZES[],4,FALSE)</f>
        <v>34</v>
      </c>
      <c r="F3366" t="s">
        <v>276</v>
      </c>
      <c r="G3366" t="s">
        <v>1298</v>
      </c>
      <c r="H3366" t="s">
        <v>92</v>
      </c>
      <c r="I3366">
        <v>0</v>
      </c>
      <c r="J3366">
        <v>255</v>
      </c>
    </row>
    <row r="3367" spans="1:10">
      <c r="A3367" s="112" t="str">
        <f>COL_SIZES[[#This Row],[datatype]]&amp;"_"&amp;COL_SIZES[[#This Row],[column_prec]]&amp;"_"&amp;COL_SIZES[[#This Row],[col_len]]</f>
        <v>varchar_0_32</v>
      </c>
      <c r="B336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7" s="113">
        <f>VLOOKUP(A3367,DBMS_TYPE_SIZES[],2,FALSE)</f>
        <v>32</v>
      </c>
      <c r="D3367" s="113">
        <f>VLOOKUP(A3367,DBMS_TYPE_SIZES[],3,FALSE)</f>
        <v>32</v>
      </c>
      <c r="E3367" s="114">
        <f>VLOOKUP(A3367,DBMS_TYPE_SIZES[],4,FALSE)</f>
        <v>34</v>
      </c>
      <c r="F3367" t="s">
        <v>276</v>
      </c>
      <c r="G3367" t="s">
        <v>1299</v>
      </c>
      <c r="H3367" t="s">
        <v>92</v>
      </c>
      <c r="I3367">
        <v>0</v>
      </c>
      <c r="J3367">
        <v>255</v>
      </c>
    </row>
    <row r="3368" spans="1:10">
      <c r="A3368" s="112" t="str">
        <f>COL_SIZES[[#This Row],[datatype]]&amp;"_"&amp;COL_SIZES[[#This Row],[column_prec]]&amp;"_"&amp;COL_SIZES[[#This Row],[col_len]]</f>
        <v>varchar_0_32</v>
      </c>
      <c r="B336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8" s="113">
        <f>VLOOKUP(A3368,DBMS_TYPE_SIZES[],2,FALSE)</f>
        <v>32</v>
      </c>
      <c r="D3368" s="113">
        <f>VLOOKUP(A3368,DBMS_TYPE_SIZES[],3,FALSE)</f>
        <v>32</v>
      </c>
      <c r="E3368" s="114">
        <f>VLOOKUP(A3368,DBMS_TYPE_SIZES[],4,FALSE)</f>
        <v>34</v>
      </c>
      <c r="F3368" t="s">
        <v>276</v>
      </c>
      <c r="G3368" t="s">
        <v>1300</v>
      </c>
      <c r="H3368" t="s">
        <v>92</v>
      </c>
      <c r="I3368">
        <v>0</v>
      </c>
      <c r="J3368">
        <v>255</v>
      </c>
    </row>
    <row r="3369" spans="1:10">
      <c r="A3369" s="112" t="str">
        <f>COL_SIZES[[#This Row],[datatype]]&amp;"_"&amp;COL_SIZES[[#This Row],[column_prec]]&amp;"_"&amp;COL_SIZES[[#This Row],[col_len]]</f>
        <v>varchar_0_32</v>
      </c>
      <c r="B336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69" s="113">
        <f>VLOOKUP(A3369,DBMS_TYPE_SIZES[],2,FALSE)</f>
        <v>32</v>
      </c>
      <c r="D3369" s="113">
        <f>VLOOKUP(A3369,DBMS_TYPE_SIZES[],3,FALSE)</f>
        <v>32</v>
      </c>
      <c r="E3369" s="114">
        <f>VLOOKUP(A3369,DBMS_TYPE_SIZES[],4,FALSE)</f>
        <v>34</v>
      </c>
      <c r="F3369" t="s">
        <v>276</v>
      </c>
      <c r="G3369" t="s">
        <v>1301</v>
      </c>
      <c r="H3369" t="s">
        <v>92</v>
      </c>
      <c r="I3369">
        <v>0</v>
      </c>
      <c r="J3369">
        <v>255</v>
      </c>
    </row>
    <row r="3370" spans="1:10">
      <c r="A3370" s="112" t="str">
        <f>COL_SIZES[[#This Row],[datatype]]&amp;"_"&amp;COL_SIZES[[#This Row],[column_prec]]&amp;"_"&amp;COL_SIZES[[#This Row],[col_len]]</f>
        <v>varchar_0_32</v>
      </c>
      <c r="B337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0" s="113">
        <f>VLOOKUP(A3370,DBMS_TYPE_SIZES[],2,FALSE)</f>
        <v>32</v>
      </c>
      <c r="D3370" s="113">
        <f>VLOOKUP(A3370,DBMS_TYPE_SIZES[],3,FALSE)</f>
        <v>32</v>
      </c>
      <c r="E3370" s="114">
        <f>VLOOKUP(A3370,DBMS_TYPE_SIZES[],4,FALSE)</f>
        <v>34</v>
      </c>
      <c r="F3370" t="s">
        <v>276</v>
      </c>
      <c r="G3370" t="s">
        <v>1302</v>
      </c>
      <c r="H3370" t="s">
        <v>92</v>
      </c>
      <c r="I3370">
        <v>0</v>
      </c>
      <c r="J3370">
        <v>255</v>
      </c>
    </row>
    <row r="3371" spans="1:10">
      <c r="A3371" s="112" t="str">
        <f>COL_SIZES[[#This Row],[datatype]]&amp;"_"&amp;COL_SIZES[[#This Row],[column_prec]]&amp;"_"&amp;COL_SIZES[[#This Row],[col_len]]</f>
        <v>varchar_0_32</v>
      </c>
      <c r="B337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1" s="113">
        <f>VLOOKUP(A3371,DBMS_TYPE_SIZES[],2,FALSE)</f>
        <v>32</v>
      </c>
      <c r="D3371" s="113">
        <f>VLOOKUP(A3371,DBMS_TYPE_SIZES[],3,FALSE)</f>
        <v>32</v>
      </c>
      <c r="E3371" s="114">
        <f>VLOOKUP(A3371,DBMS_TYPE_SIZES[],4,FALSE)</f>
        <v>34</v>
      </c>
      <c r="F3371" t="s">
        <v>276</v>
      </c>
      <c r="G3371" t="s">
        <v>1303</v>
      </c>
      <c r="H3371" t="s">
        <v>92</v>
      </c>
      <c r="I3371">
        <v>0</v>
      </c>
      <c r="J3371">
        <v>255</v>
      </c>
    </row>
    <row r="3372" spans="1:10">
      <c r="A3372" s="112" t="str">
        <f>COL_SIZES[[#This Row],[datatype]]&amp;"_"&amp;COL_SIZES[[#This Row],[column_prec]]&amp;"_"&amp;COL_SIZES[[#This Row],[col_len]]</f>
        <v>varchar_0_32</v>
      </c>
      <c r="B337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2" s="113">
        <f>VLOOKUP(A3372,DBMS_TYPE_SIZES[],2,FALSE)</f>
        <v>32</v>
      </c>
      <c r="D3372" s="113">
        <f>VLOOKUP(A3372,DBMS_TYPE_SIZES[],3,FALSE)</f>
        <v>32</v>
      </c>
      <c r="E3372" s="114">
        <f>VLOOKUP(A3372,DBMS_TYPE_SIZES[],4,FALSE)</f>
        <v>34</v>
      </c>
      <c r="F3372" t="s">
        <v>276</v>
      </c>
      <c r="G3372" t="s">
        <v>1304</v>
      </c>
      <c r="H3372" t="s">
        <v>92</v>
      </c>
      <c r="I3372">
        <v>0</v>
      </c>
      <c r="J3372">
        <v>255</v>
      </c>
    </row>
    <row r="3373" spans="1:10">
      <c r="A3373" s="112" t="str">
        <f>COL_SIZES[[#This Row],[datatype]]&amp;"_"&amp;COL_SIZES[[#This Row],[column_prec]]&amp;"_"&amp;COL_SIZES[[#This Row],[col_len]]</f>
        <v>varchar_0_32</v>
      </c>
      <c r="B337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3" s="113">
        <f>VLOOKUP(A3373,DBMS_TYPE_SIZES[],2,FALSE)</f>
        <v>32</v>
      </c>
      <c r="D3373" s="113">
        <f>VLOOKUP(A3373,DBMS_TYPE_SIZES[],3,FALSE)</f>
        <v>32</v>
      </c>
      <c r="E3373" s="114">
        <f>VLOOKUP(A3373,DBMS_TYPE_SIZES[],4,FALSE)</f>
        <v>34</v>
      </c>
      <c r="F3373" t="s">
        <v>276</v>
      </c>
      <c r="G3373" t="s">
        <v>1305</v>
      </c>
      <c r="H3373" t="s">
        <v>92</v>
      </c>
      <c r="I3373">
        <v>0</v>
      </c>
      <c r="J3373">
        <v>255</v>
      </c>
    </row>
    <row r="3374" spans="1:10">
      <c r="A3374" s="112" t="str">
        <f>COL_SIZES[[#This Row],[datatype]]&amp;"_"&amp;COL_SIZES[[#This Row],[column_prec]]&amp;"_"&amp;COL_SIZES[[#This Row],[col_len]]</f>
        <v>numeric_19_9</v>
      </c>
      <c r="B337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74" s="113">
        <f>VLOOKUP(A3374,DBMS_TYPE_SIZES[],2,FALSE)</f>
        <v>9</v>
      </c>
      <c r="D3374" s="113">
        <f>VLOOKUP(A3374,DBMS_TYPE_SIZES[],3,FALSE)</f>
        <v>9</v>
      </c>
      <c r="E3374" s="114">
        <f>VLOOKUP(A3374,DBMS_TYPE_SIZES[],4,FALSE)</f>
        <v>9</v>
      </c>
      <c r="F3374" t="s">
        <v>276</v>
      </c>
      <c r="G3374" t="s">
        <v>266</v>
      </c>
      <c r="H3374" t="s">
        <v>67</v>
      </c>
      <c r="I3374">
        <v>19</v>
      </c>
      <c r="J3374">
        <v>9</v>
      </c>
    </row>
    <row r="3375" spans="1:10">
      <c r="A3375" s="112" t="str">
        <f>COL_SIZES[[#This Row],[datatype]]&amp;"_"&amp;COL_SIZES[[#This Row],[column_prec]]&amp;"_"&amp;COL_SIZES[[#This Row],[col_len]]</f>
        <v>int_10_4</v>
      </c>
      <c r="B33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75" s="113">
        <f>VLOOKUP(A3375,DBMS_TYPE_SIZES[],2,FALSE)</f>
        <v>9</v>
      </c>
      <c r="D3375" s="113">
        <f>VLOOKUP(A3375,DBMS_TYPE_SIZES[],3,FALSE)</f>
        <v>4</v>
      </c>
      <c r="E3375" s="114">
        <f>VLOOKUP(A3375,DBMS_TYPE_SIZES[],4,FALSE)</f>
        <v>9</v>
      </c>
      <c r="F3375" t="s">
        <v>276</v>
      </c>
      <c r="G3375" t="s">
        <v>72</v>
      </c>
      <c r="H3375" t="s">
        <v>20</v>
      </c>
      <c r="I3375">
        <v>10</v>
      </c>
      <c r="J3375">
        <v>4</v>
      </c>
    </row>
    <row r="3376" spans="1:10">
      <c r="A3376" s="112" t="str">
        <f>COL_SIZES[[#This Row],[datatype]]&amp;"_"&amp;COL_SIZES[[#This Row],[column_prec]]&amp;"_"&amp;COL_SIZES[[#This Row],[col_len]]</f>
        <v>int_10_4</v>
      </c>
      <c r="B337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76" s="113">
        <f>VLOOKUP(A3376,DBMS_TYPE_SIZES[],2,FALSE)</f>
        <v>9</v>
      </c>
      <c r="D3376" s="113">
        <f>VLOOKUP(A3376,DBMS_TYPE_SIZES[],3,FALSE)</f>
        <v>4</v>
      </c>
      <c r="E3376" s="114">
        <f>VLOOKUP(A3376,DBMS_TYPE_SIZES[],4,FALSE)</f>
        <v>9</v>
      </c>
      <c r="F3376" t="s">
        <v>276</v>
      </c>
      <c r="G3376" t="s">
        <v>69</v>
      </c>
      <c r="H3376" t="s">
        <v>20</v>
      </c>
      <c r="I3376">
        <v>10</v>
      </c>
      <c r="J3376">
        <v>4</v>
      </c>
    </row>
    <row r="3377" spans="1:10">
      <c r="A3377" s="112" t="str">
        <f>COL_SIZES[[#This Row],[datatype]]&amp;"_"&amp;COL_SIZES[[#This Row],[column_prec]]&amp;"_"&amp;COL_SIZES[[#This Row],[col_len]]</f>
        <v>varchar_0_32</v>
      </c>
      <c r="B337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7" s="113">
        <f>VLOOKUP(A3377,DBMS_TYPE_SIZES[],2,FALSE)</f>
        <v>32</v>
      </c>
      <c r="D3377" s="113">
        <f>VLOOKUP(A3377,DBMS_TYPE_SIZES[],3,FALSE)</f>
        <v>32</v>
      </c>
      <c r="E3377" s="114">
        <f>VLOOKUP(A3377,DBMS_TYPE_SIZES[],4,FALSE)</f>
        <v>34</v>
      </c>
      <c r="F3377" t="s">
        <v>277</v>
      </c>
      <c r="G3377" t="s">
        <v>1176</v>
      </c>
      <c r="H3377" t="s">
        <v>92</v>
      </c>
      <c r="I3377">
        <v>0</v>
      </c>
      <c r="J3377">
        <v>255</v>
      </c>
    </row>
    <row r="3378" spans="1:10">
      <c r="A3378" s="112" t="str">
        <f>COL_SIZES[[#This Row],[datatype]]&amp;"_"&amp;COL_SIZES[[#This Row],[column_prec]]&amp;"_"&amp;COL_SIZES[[#This Row],[col_len]]</f>
        <v>varchar_0_32</v>
      </c>
      <c r="B337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78" s="113">
        <f>VLOOKUP(A3378,DBMS_TYPE_SIZES[],2,FALSE)</f>
        <v>32</v>
      </c>
      <c r="D3378" s="113">
        <f>VLOOKUP(A3378,DBMS_TYPE_SIZES[],3,FALSE)</f>
        <v>32</v>
      </c>
      <c r="E3378" s="114">
        <f>VLOOKUP(A3378,DBMS_TYPE_SIZES[],4,FALSE)</f>
        <v>34</v>
      </c>
      <c r="F3378" t="s">
        <v>277</v>
      </c>
      <c r="G3378" t="s">
        <v>1177</v>
      </c>
      <c r="H3378" t="s">
        <v>92</v>
      </c>
      <c r="I3378">
        <v>0</v>
      </c>
      <c r="J3378">
        <v>255</v>
      </c>
    </row>
    <row r="3379" spans="1:10">
      <c r="A3379" s="112" t="str">
        <f>COL_SIZES[[#This Row],[datatype]]&amp;"_"&amp;COL_SIZES[[#This Row],[column_prec]]&amp;"_"&amp;COL_SIZES[[#This Row],[col_len]]</f>
        <v>varchar_0_50</v>
      </c>
      <c r="B337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379" s="113">
        <f>VLOOKUP(A3379,DBMS_TYPE_SIZES[],2,FALSE)</f>
        <v>50</v>
      </c>
      <c r="D3379" s="113">
        <f>VLOOKUP(A3379,DBMS_TYPE_SIZES[],3,FALSE)</f>
        <v>50</v>
      </c>
      <c r="E3379" s="114">
        <f>VLOOKUP(A3379,DBMS_TYPE_SIZES[],4,FALSE)</f>
        <v>52</v>
      </c>
      <c r="F3379" t="s">
        <v>277</v>
      </c>
      <c r="G3379" t="s">
        <v>1178</v>
      </c>
      <c r="H3379" t="s">
        <v>92</v>
      </c>
      <c r="I3379">
        <v>0</v>
      </c>
      <c r="J3379">
        <v>50</v>
      </c>
    </row>
    <row r="3380" spans="1:10">
      <c r="A3380" s="112" t="str">
        <f>COL_SIZES[[#This Row],[datatype]]&amp;"_"&amp;COL_SIZES[[#This Row],[column_prec]]&amp;"_"&amp;COL_SIZES[[#This Row],[col_len]]</f>
        <v>numeric_19_9</v>
      </c>
      <c r="B338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80" s="113">
        <f>VLOOKUP(A3380,DBMS_TYPE_SIZES[],2,FALSE)</f>
        <v>9</v>
      </c>
      <c r="D3380" s="113">
        <f>VLOOKUP(A3380,DBMS_TYPE_SIZES[],3,FALSE)</f>
        <v>9</v>
      </c>
      <c r="E3380" s="114">
        <f>VLOOKUP(A3380,DBMS_TYPE_SIZES[],4,FALSE)</f>
        <v>9</v>
      </c>
      <c r="F3380" t="s">
        <v>277</v>
      </c>
      <c r="G3380" t="s">
        <v>266</v>
      </c>
      <c r="H3380" t="s">
        <v>67</v>
      </c>
      <c r="I3380">
        <v>19</v>
      </c>
      <c r="J3380">
        <v>9</v>
      </c>
    </row>
    <row r="3381" spans="1:10">
      <c r="A3381" s="112" t="str">
        <f>COL_SIZES[[#This Row],[datatype]]&amp;"_"&amp;COL_SIZES[[#This Row],[column_prec]]&amp;"_"&amp;COL_SIZES[[#This Row],[col_len]]</f>
        <v>varchar_0_10</v>
      </c>
      <c r="B3381" s="112">
        <f>MIN(COL_SIZES[[#This Row],[column_length]],IFERROR(VALUE(VLOOKUP(COL_SIZES[[#This Row],[table_name]]&amp;"."&amp;COL_SIZES[[#This Row],[column_name]],AVG_COL_SIZES[#Data],2,FALSE)),COL_SIZES[[#This Row],[column_length]]))</f>
        <v>10</v>
      </c>
      <c r="C3381" s="113">
        <f>VLOOKUP(A3381,DBMS_TYPE_SIZES[],2,FALSE)</f>
        <v>10</v>
      </c>
      <c r="D3381" s="113">
        <f>VLOOKUP(A3381,DBMS_TYPE_SIZES[],3,FALSE)</f>
        <v>10</v>
      </c>
      <c r="E3381" s="114">
        <f>VLOOKUP(A3381,DBMS_TYPE_SIZES[],4,FALSE)</f>
        <v>12</v>
      </c>
      <c r="F3381" t="s">
        <v>277</v>
      </c>
      <c r="G3381" t="s">
        <v>1179</v>
      </c>
      <c r="H3381" t="s">
        <v>92</v>
      </c>
      <c r="I3381">
        <v>0</v>
      </c>
      <c r="J3381">
        <v>10</v>
      </c>
    </row>
    <row r="3382" spans="1:10">
      <c r="A3382" s="112" t="str">
        <f>COL_SIZES[[#This Row],[datatype]]&amp;"_"&amp;COL_SIZES[[#This Row],[column_prec]]&amp;"_"&amp;COL_SIZES[[#This Row],[col_len]]</f>
        <v>varchar_0_255</v>
      </c>
      <c r="B338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382" s="113">
        <f>VLOOKUP(A3382,DBMS_TYPE_SIZES[],2,FALSE)</f>
        <v>255</v>
      </c>
      <c r="D3382" s="113">
        <f>VLOOKUP(A3382,DBMS_TYPE_SIZES[],3,FALSE)</f>
        <v>255</v>
      </c>
      <c r="E3382" s="114">
        <f>VLOOKUP(A3382,DBMS_TYPE_SIZES[],4,FALSE)</f>
        <v>257</v>
      </c>
      <c r="F3382" t="s">
        <v>277</v>
      </c>
      <c r="G3382" t="s">
        <v>1449</v>
      </c>
      <c r="H3382" t="s">
        <v>92</v>
      </c>
      <c r="I3382">
        <v>0</v>
      </c>
      <c r="J3382">
        <v>255</v>
      </c>
    </row>
    <row r="3383" spans="1:10">
      <c r="A3383" s="112" t="str">
        <f>COL_SIZES[[#This Row],[datatype]]&amp;"_"&amp;COL_SIZES[[#This Row],[column_prec]]&amp;"_"&amp;COL_SIZES[[#This Row],[col_len]]</f>
        <v>varchar_0_255</v>
      </c>
      <c r="B338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383" s="113">
        <f>VLOOKUP(A3383,DBMS_TYPE_SIZES[],2,FALSE)</f>
        <v>255</v>
      </c>
      <c r="D3383" s="113">
        <f>VLOOKUP(A3383,DBMS_TYPE_SIZES[],3,FALSE)</f>
        <v>255</v>
      </c>
      <c r="E3383" s="114">
        <f>VLOOKUP(A3383,DBMS_TYPE_SIZES[],4,FALSE)</f>
        <v>257</v>
      </c>
      <c r="F3383" t="s">
        <v>277</v>
      </c>
      <c r="G3383" t="s">
        <v>1450</v>
      </c>
      <c r="H3383" t="s">
        <v>92</v>
      </c>
      <c r="I3383">
        <v>0</v>
      </c>
      <c r="J3383">
        <v>255</v>
      </c>
    </row>
    <row r="3384" spans="1:10">
      <c r="A3384" s="112" t="str">
        <f>COL_SIZES[[#This Row],[datatype]]&amp;"_"&amp;COL_SIZES[[#This Row],[column_prec]]&amp;"_"&amp;COL_SIZES[[#This Row],[col_len]]</f>
        <v>varchar_0_32</v>
      </c>
      <c r="B338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384" s="113">
        <f>VLOOKUP(A3384,DBMS_TYPE_SIZES[],2,FALSE)</f>
        <v>32</v>
      </c>
      <c r="D3384" s="113">
        <f>VLOOKUP(A3384,DBMS_TYPE_SIZES[],3,FALSE)</f>
        <v>32</v>
      </c>
      <c r="E3384" s="114">
        <f>VLOOKUP(A3384,DBMS_TYPE_SIZES[],4,FALSE)</f>
        <v>34</v>
      </c>
      <c r="F3384" t="s">
        <v>277</v>
      </c>
      <c r="G3384" t="s">
        <v>1180</v>
      </c>
      <c r="H3384" t="s">
        <v>92</v>
      </c>
      <c r="I3384">
        <v>0</v>
      </c>
      <c r="J3384">
        <v>255</v>
      </c>
    </row>
    <row r="3385" spans="1:10">
      <c r="A3385" s="112" t="str">
        <f>COL_SIZES[[#This Row],[datatype]]&amp;"_"&amp;COL_SIZES[[#This Row],[column_prec]]&amp;"_"&amp;COL_SIZES[[#This Row],[col_len]]</f>
        <v>int_10_4</v>
      </c>
      <c r="B33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85" s="113">
        <f>VLOOKUP(A3385,DBMS_TYPE_SIZES[],2,FALSE)</f>
        <v>9</v>
      </c>
      <c r="D3385" s="113">
        <f>VLOOKUP(A3385,DBMS_TYPE_SIZES[],3,FALSE)</f>
        <v>4</v>
      </c>
      <c r="E3385" s="114">
        <f>VLOOKUP(A3385,DBMS_TYPE_SIZES[],4,FALSE)</f>
        <v>9</v>
      </c>
      <c r="F3385" t="s">
        <v>277</v>
      </c>
      <c r="G3385" t="s">
        <v>72</v>
      </c>
      <c r="H3385" t="s">
        <v>20</v>
      </c>
      <c r="I3385">
        <v>10</v>
      </c>
      <c r="J3385">
        <v>4</v>
      </c>
    </row>
    <row r="3386" spans="1:10">
      <c r="A3386" s="112" t="str">
        <f>COL_SIZES[[#This Row],[datatype]]&amp;"_"&amp;COL_SIZES[[#This Row],[column_prec]]&amp;"_"&amp;COL_SIZES[[#This Row],[col_len]]</f>
        <v>int_10_4</v>
      </c>
      <c r="B33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86" s="113">
        <f>VLOOKUP(A3386,DBMS_TYPE_SIZES[],2,FALSE)</f>
        <v>9</v>
      </c>
      <c r="D3386" s="113">
        <f>VLOOKUP(A3386,DBMS_TYPE_SIZES[],3,FALSE)</f>
        <v>4</v>
      </c>
      <c r="E3386" s="114">
        <f>VLOOKUP(A3386,DBMS_TYPE_SIZES[],4,FALSE)</f>
        <v>9</v>
      </c>
      <c r="F3386" t="s">
        <v>277</v>
      </c>
      <c r="G3386" t="s">
        <v>69</v>
      </c>
      <c r="H3386" t="s">
        <v>20</v>
      </c>
      <c r="I3386">
        <v>10</v>
      </c>
      <c r="J3386">
        <v>4</v>
      </c>
    </row>
    <row r="3387" spans="1:10">
      <c r="A3387" s="112" t="str">
        <f>COL_SIZES[[#This Row],[datatype]]&amp;"_"&amp;COL_SIZES[[#This Row],[column_prec]]&amp;"_"&amp;COL_SIZES[[#This Row],[col_len]]</f>
        <v>int_10_4</v>
      </c>
      <c r="B33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87" s="113">
        <f>VLOOKUP(A3387,DBMS_TYPE_SIZES[],2,FALSE)</f>
        <v>9</v>
      </c>
      <c r="D3387" s="113">
        <f>VLOOKUP(A3387,DBMS_TYPE_SIZES[],3,FALSE)</f>
        <v>4</v>
      </c>
      <c r="E3387" s="114">
        <f>VLOOKUP(A3387,DBMS_TYPE_SIZES[],4,FALSE)</f>
        <v>9</v>
      </c>
      <c r="F3387" t="s">
        <v>278</v>
      </c>
      <c r="G3387" t="s">
        <v>1306</v>
      </c>
      <c r="H3387" t="s">
        <v>20</v>
      </c>
      <c r="I3387">
        <v>10</v>
      </c>
      <c r="J3387">
        <v>4</v>
      </c>
    </row>
    <row r="3388" spans="1:10">
      <c r="A3388" s="112" t="str">
        <f>COL_SIZES[[#This Row],[datatype]]&amp;"_"&amp;COL_SIZES[[#This Row],[column_prec]]&amp;"_"&amp;COL_SIZES[[#This Row],[col_len]]</f>
        <v>int_10_4</v>
      </c>
      <c r="B33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88" s="113">
        <f>VLOOKUP(A3388,DBMS_TYPE_SIZES[],2,FALSE)</f>
        <v>9</v>
      </c>
      <c r="D3388" s="113">
        <f>VLOOKUP(A3388,DBMS_TYPE_SIZES[],3,FALSE)</f>
        <v>4</v>
      </c>
      <c r="E3388" s="114">
        <f>VLOOKUP(A3388,DBMS_TYPE_SIZES[],4,FALSE)</f>
        <v>9</v>
      </c>
      <c r="F3388" t="s">
        <v>278</v>
      </c>
      <c r="G3388" t="s">
        <v>262</v>
      </c>
      <c r="H3388" t="s">
        <v>20</v>
      </c>
      <c r="I3388">
        <v>10</v>
      </c>
      <c r="J3388">
        <v>4</v>
      </c>
    </row>
    <row r="3389" spans="1:10">
      <c r="A3389" s="112" t="str">
        <f>COL_SIZES[[#This Row],[datatype]]&amp;"_"&amp;COL_SIZES[[#This Row],[column_prec]]&amp;"_"&amp;COL_SIZES[[#This Row],[col_len]]</f>
        <v>numeric_19_9</v>
      </c>
      <c r="B338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89" s="113">
        <f>VLOOKUP(A3389,DBMS_TYPE_SIZES[],2,FALSE)</f>
        <v>9</v>
      </c>
      <c r="D3389" s="113">
        <f>VLOOKUP(A3389,DBMS_TYPE_SIZES[],3,FALSE)</f>
        <v>9</v>
      </c>
      <c r="E3389" s="114">
        <f>VLOOKUP(A3389,DBMS_TYPE_SIZES[],4,FALSE)</f>
        <v>9</v>
      </c>
      <c r="F3389" t="s">
        <v>278</v>
      </c>
      <c r="G3389" t="s">
        <v>266</v>
      </c>
      <c r="H3389" t="s">
        <v>67</v>
      </c>
      <c r="I3389">
        <v>19</v>
      </c>
      <c r="J3389">
        <v>9</v>
      </c>
    </row>
    <row r="3390" spans="1:10">
      <c r="A3390" s="112" t="str">
        <f>COL_SIZES[[#This Row],[datatype]]&amp;"_"&amp;COL_SIZES[[#This Row],[column_prec]]&amp;"_"&amp;COL_SIZES[[#This Row],[col_len]]</f>
        <v>int_10_4</v>
      </c>
      <c r="B33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0" s="113">
        <f>VLOOKUP(A3390,DBMS_TYPE_SIZES[],2,FALSE)</f>
        <v>9</v>
      </c>
      <c r="D3390" s="113">
        <f>VLOOKUP(A3390,DBMS_TYPE_SIZES[],3,FALSE)</f>
        <v>4</v>
      </c>
      <c r="E3390" s="114">
        <f>VLOOKUP(A3390,DBMS_TYPE_SIZES[],4,FALSE)</f>
        <v>9</v>
      </c>
      <c r="F3390" t="s">
        <v>278</v>
      </c>
      <c r="G3390" t="s">
        <v>72</v>
      </c>
      <c r="H3390" t="s">
        <v>20</v>
      </c>
      <c r="I3390">
        <v>10</v>
      </c>
      <c r="J3390">
        <v>4</v>
      </c>
    </row>
    <row r="3391" spans="1:10">
      <c r="A3391" s="112" t="str">
        <f>COL_SIZES[[#This Row],[datatype]]&amp;"_"&amp;COL_SIZES[[#This Row],[column_prec]]&amp;"_"&amp;COL_SIZES[[#This Row],[col_len]]</f>
        <v>int_10_4</v>
      </c>
      <c r="B33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1" s="113">
        <f>VLOOKUP(A3391,DBMS_TYPE_SIZES[],2,FALSE)</f>
        <v>9</v>
      </c>
      <c r="D3391" s="113">
        <f>VLOOKUP(A3391,DBMS_TYPE_SIZES[],3,FALSE)</f>
        <v>4</v>
      </c>
      <c r="E3391" s="114">
        <f>VLOOKUP(A3391,DBMS_TYPE_SIZES[],4,FALSE)</f>
        <v>9</v>
      </c>
      <c r="F3391" t="s">
        <v>278</v>
      </c>
      <c r="G3391" t="s">
        <v>69</v>
      </c>
      <c r="H3391" t="s">
        <v>20</v>
      </c>
      <c r="I3391">
        <v>10</v>
      </c>
      <c r="J3391">
        <v>4</v>
      </c>
    </row>
    <row r="3392" spans="1:10">
      <c r="A3392" s="112" t="str">
        <f>COL_SIZES[[#This Row],[datatype]]&amp;"_"&amp;COL_SIZES[[#This Row],[column_prec]]&amp;"_"&amp;COL_SIZES[[#This Row],[col_len]]</f>
        <v>numeric_1_5</v>
      </c>
      <c r="B339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392" s="113">
        <f>VLOOKUP(A3392,DBMS_TYPE_SIZES[],2,FALSE)</f>
        <v>5</v>
      </c>
      <c r="D3392" s="113">
        <f>VLOOKUP(A3392,DBMS_TYPE_SIZES[],3,FALSE)</f>
        <v>5</v>
      </c>
      <c r="E3392" s="114">
        <f>VLOOKUP(A3392,DBMS_TYPE_SIZES[],4,FALSE)</f>
        <v>5</v>
      </c>
      <c r="F3392" t="s">
        <v>279</v>
      </c>
      <c r="G3392" t="s">
        <v>596</v>
      </c>
      <c r="H3392" t="s">
        <v>67</v>
      </c>
      <c r="I3392">
        <v>1</v>
      </c>
      <c r="J3392">
        <v>5</v>
      </c>
    </row>
    <row r="3393" spans="1:10">
      <c r="A3393" s="112" t="str">
        <f>COL_SIZES[[#This Row],[datatype]]&amp;"_"&amp;COL_SIZES[[#This Row],[column_prec]]&amp;"_"&amp;COL_SIZES[[#This Row],[col_len]]</f>
        <v>int_10_4</v>
      </c>
      <c r="B33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3" s="113">
        <f>VLOOKUP(A3393,DBMS_TYPE_SIZES[],2,FALSE)</f>
        <v>9</v>
      </c>
      <c r="D3393" s="113">
        <f>VLOOKUP(A3393,DBMS_TYPE_SIZES[],3,FALSE)</f>
        <v>4</v>
      </c>
      <c r="E3393" s="114">
        <f>VLOOKUP(A3393,DBMS_TYPE_SIZES[],4,FALSE)</f>
        <v>9</v>
      </c>
      <c r="F3393" t="s">
        <v>279</v>
      </c>
      <c r="G3393" t="s">
        <v>156</v>
      </c>
      <c r="H3393" t="s">
        <v>20</v>
      </c>
      <c r="I3393">
        <v>10</v>
      </c>
      <c r="J3393">
        <v>4</v>
      </c>
    </row>
    <row r="3394" spans="1:10">
      <c r="A3394" s="112" t="str">
        <f>COL_SIZES[[#This Row],[datatype]]&amp;"_"&amp;COL_SIZES[[#This Row],[column_prec]]&amp;"_"&amp;COL_SIZES[[#This Row],[col_len]]</f>
        <v>int_10_4</v>
      </c>
      <c r="B33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4" s="113">
        <f>VLOOKUP(A3394,DBMS_TYPE_SIZES[],2,FALSE)</f>
        <v>9</v>
      </c>
      <c r="D3394" s="113">
        <f>VLOOKUP(A3394,DBMS_TYPE_SIZES[],3,FALSE)</f>
        <v>4</v>
      </c>
      <c r="E3394" s="114">
        <f>VLOOKUP(A3394,DBMS_TYPE_SIZES[],4,FALSE)</f>
        <v>9</v>
      </c>
      <c r="F3394" t="s">
        <v>279</v>
      </c>
      <c r="G3394" t="s">
        <v>75</v>
      </c>
      <c r="H3394" t="s">
        <v>20</v>
      </c>
      <c r="I3394">
        <v>10</v>
      </c>
      <c r="J3394">
        <v>4</v>
      </c>
    </row>
    <row r="3395" spans="1:10">
      <c r="A3395" s="112" t="str">
        <f>COL_SIZES[[#This Row],[datatype]]&amp;"_"&amp;COL_SIZES[[#This Row],[column_prec]]&amp;"_"&amp;COL_SIZES[[#This Row],[col_len]]</f>
        <v>int_10_4</v>
      </c>
      <c r="B33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5" s="113">
        <f>VLOOKUP(A3395,DBMS_TYPE_SIZES[],2,FALSE)</f>
        <v>9</v>
      </c>
      <c r="D3395" s="113">
        <f>VLOOKUP(A3395,DBMS_TYPE_SIZES[],3,FALSE)</f>
        <v>4</v>
      </c>
      <c r="E3395" s="114">
        <f>VLOOKUP(A3395,DBMS_TYPE_SIZES[],4,FALSE)</f>
        <v>9</v>
      </c>
      <c r="F3395" t="s">
        <v>279</v>
      </c>
      <c r="G3395" t="s">
        <v>306</v>
      </c>
      <c r="H3395" t="s">
        <v>20</v>
      </c>
      <c r="I3395">
        <v>10</v>
      </c>
      <c r="J3395">
        <v>4</v>
      </c>
    </row>
    <row r="3396" spans="1:10">
      <c r="A3396" s="112" t="str">
        <f>COL_SIZES[[#This Row],[datatype]]&amp;"_"&amp;COL_SIZES[[#This Row],[column_prec]]&amp;"_"&amp;COL_SIZES[[#This Row],[col_len]]</f>
        <v>numeric_19_9</v>
      </c>
      <c r="B339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96" s="113">
        <f>VLOOKUP(A3396,DBMS_TYPE_SIZES[],2,FALSE)</f>
        <v>9</v>
      </c>
      <c r="D3396" s="113">
        <f>VLOOKUP(A3396,DBMS_TYPE_SIZES[],3,FALSE)</f>
        <v>9</v>
      </c>
      <c r="E3396" s="114">
        <f>VLOOKUP(A3396,DBMS_TYPE_SIZES[],4,FALSE)</f>
        <v>9</v>
      </c>
      <c r="F3396" t="s">
        <v>279</v>
      </c>
      <c r="G3396" t="s">
        <v>266</v>
      </c>
      <c r="H3396" t="s">
        <v>67</v>
      </c>
      <c r="I3396">
        <v>19</v>
      </c>
      <c r="J3396">
        <v>9</v>
      </c>
    </row>
    <row r="3397" spans="1:10">
      <c r="A3397" s="112" t="str">
        <f>COL_SIZES[[#This Row],[datatype]]&amp;"_"&amp;COL_SIZES[[#This Row],[column_prec]]&amp;"_"&amp;COL_SIZES[[#This Row],[col_len]]</f>
        <v>int_10_4</v>
      </c>
      <c r="B33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7" s="113">
        <f>VLOOKUP(A3397,DBMS_TYPE_SIZES[],2,FALSE)</f>
        <v>9</v>
      </c>
      <c r="D3397" s="113">
        <f>VLOOKUP(A3397,DBMS_TYPE_SIZES[],3,FALSE)</f>
        <v>4</v>
      </c>
      <c r="E3397" s="114">
        <f>VLOOKUP(A3397,DBMS_TYPE_SIZES[],4,FALSE)</f>
        <v>9</v>
      </c>
      <c r="F3397" t="s">
        <v>279</v>
      </c>
      <c r="G3397" t="s">
        <v>274</v>
      </c>
      <c r="H3397" t="s">
        <v>20</v>
      </c>
      <c r="I3397">
        <v>10</v>
      </c>
      <c r="J3397">
        <v>4</v>
      </c>
    </row>
    <row r="3398" spans="1:10">
      <c r="A3398" s="112" t="str">
        <f>COL_SIZES[[#This Row],[datatype]]&amp;"_"&amp;COL_SIZES[[#This Row],[column_prec]]&amp;"_"&amp;COL_SIZES[[#This Row],[col_len]]</f>
        <v>int_10_4</v>
      </c>
      <c r="B33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398" s="113">
        <f>VLOOKUP(A3398,DBMS_TYPE_SIZES[],2,FALSE)</f>
        <v>9</v>
      </c>
      <c r="D3398" s="113">
        <f>VLOOKUP(A3398,DBMS_TYPE_SIZES[],3,FALSE)</f>
        <v>4</v>
      </c>
      <c r="E3398" s="114">
        <f>VLOOKUP(A3398,DBMS_TYPE_SIZES[],4,FALSE)</f>
        <v>9</v>
      </c>
      <c r="F3398" t="s">
        <v>279</v>
      </c>
      <c r="G3398" t="s">
        <v>267</v>
      </c>
      <c r="H3398" t="s">
        <v>20</v>
      </c>
      <c r="I3398">
        <v>10</v>
      </c>
      <c r="J3398">
        <v>4</v>
      </c>
    </row>
    <row r="3399" spans="1:10">
      <c r="A3399" s="112" t="str">
        <f>COL_SIZES[[#This Row],[datatype]]&amp;"_"&amp;COL_SIZES[[#This Row],[column_prec]]&amp;"_"&amp;COL_SIZES[[#This Row],[col_len]]</f>
        <v>numeric_19_9</v>
      </c>
      <c r="B339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399" s="113">
        <f>VLOOKUP(A3399,DBMS_TYPE_SIZES[],2,FALSE)</f>
        <v>9</v>
      </c>
      <c r="D3399" s="113">
        <f>VLOOKUP(A3399,DBMS_TYPE_SIZES[],3,FALSE)</f>
        <v>9</v>
      </c>
      <c r="E3399" s="114">
        <f>VLOOKUP(A3399,DBMS_TYPE_SIZES[],4,FALSE)</f>
        <v>9</v>
      </c>
      <c r="F3399" t="s">
        <v>279</v>
      </c>
      <c r="G3399" t="s">
        <v>280</v>
      </c>
      <c r="H3399" t="s">
        <v>67</v>
      </c>
      <c r="I3399">
        <v>19</v>
      </c>
      <c r="J3399">
        <v>9</v>
      </c>
    </row>
    <row r="3400" spans="1:10">
      <c r="A3400" s="112" t="str">
        <f>COL_SIZES[[#This Row],[datatype]]&amp;"_"&amp;COL_SIZES[[#This Row],[column_prec]]&amp;"_"&amp;COL_SIZES[[#This Row],[col_len]]</f>
        <v>int_10_4</v>
      </c>
      <c r="B34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0" s="113">
        <f>VLOOKUP(A3400,DBMS_TYPE_SIZES[],2,FALSE)</f>
        <v>9</v>
      </c>
      <c r="D3400" s="113">
        <f>VLOOKUP(A3400,DBMS_TYPE_SIZES[],3,FALSE)</f>
        <v>4</v>
      </c>
      <c r="E3400" s="114">
        <f>VLOOKUP(A3400,DBMS_TYPE_SIZES[],4,FALSE)</f>
        <v>9</v>
      </c>
      <c r="F3400" t="s">
        <v>279</v>
      </c>
      <c r="G3400" t="s">
        <v>268</v>
      </c>
      <c r="H3400" t="s">
        <v>20</v>
      </c>
      <c r="I3400">
        <v>10</v>
      </c>
      <c r="J3400">
        <v>4</v>
      </c>
    </row>
    <row r="3401" spans="1:10">
      <c r="A3401" s="112" t="str">
        <f>COL_SIZES[[#This Row],[datatype]]&amp;"_"&amp;COL_SIZES[[#This Row],[column_prec]]&amp;"_"&amp;COL_SIZES[[#This Row],[col_len]]</f>
        <v>int_10_4</v>
      </c>
      <c r="B34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1" s="113">
        <f>VLOOKUP(A3401,DBMS_TYPE_SIZES[],2,FALSE)</f>
        <v>9</v>
      </c>
      <c r="D3401" s="113">
        <f>VLOOKUP(A3401,DBMS_TYPE_SIZES[],3,FALSE)</f>
        <v>4</v>
      </c>
      <c r="E3401" s="114">
        <f>VLOOKUP(A3401,DBMS_TYPE_SIZES[],4,FALSE)</f>
        <v>9</v>
      </c>
      <c r="F3401" t="s">
        <v>279</v>
      </c>
      <c r="G3401" t="s">
        <v>1145</v>
      </c>
      <c r="H3401" t="s">
        <v>20</v>
      </c>
      <c r="I3401">
        <v>10</v>
      </c>
      <c r="J3401">
        <v>4</v>
      </c>
    </row>
    <row r="3402" spans="1:10">
      <c r="A3402" s="112" t="str">
        <f>COL_SIZES[[#This Row],[datatype]]&amp;"_"&amp;COL_SIZES[[#This Row],[column_prec]]&amp;"_"&amp;COL_SIZES[[#This Row],[col_len]]</f>
        <v>int_10_4</v>
      </c>
      <c r="B34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2" s="113">
        <f>VLOOKUP(A3402,DBMS_TYPE_SIZES[],2,FALSE)</f>
        <v>9</v>
      </c>
      <c r="D3402" s="113">
        <f>VLOOKUP(A3402,DBMS_TYPE_SIZES[],3,FALSE)</f>
        <v>4</v>
      </c>
      <c r="E3402" s="114">
        <f>VLOOKUP(A3402,DBMS_TYPE_SIZES[],4,FALSE)</f>
        <v>9</v>
      </c>
      <c r="F3402" t="s">
        <v>279</v>
      </c>
      <c r="G3402" t="s">
        <v>281</v>
      </c>
      <c r="H3402" t="s">
        <v>20</v>
      </c>
      <c r="I3402">
        <v>10</v>
      </c>
      <c r="J3402">
        <v>4</v>
      </c>
    </row>
    <row r="3403" spans="1:10">
      <c r="A3403" s="112" t="str">
        <f>COL_SIZES[[#This Row],[datatype]]&amp;"_"&amp;COL_SIZES[[#This Row],[column_prec]]&amp;"_"&amp;COL_SIZES[[#This Row],[col_len]]</f>
        <v>int_10_4</v>
      </c>
      <c r="B34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3" s="113">
        <f>VLOOKUP(A3403,DBMS_TYPE_SIZES[],2,FALSE)</f>
        <v>9</v>
      </c>
      <c r="D3403" s="113">
        <f>VLOOKUP(A3403,DBMS_TYPE_SIZES[],3,FALSE)</f>
        <v>4</v>
      </c>
      <c r="E3403" s="114">
        <f>VLOOKUP(A3403,DBMS_TYPE_SIZES[],4,FALSE)</f>
        <v>9</v>
      </c>
      <c r="F3403" t="s">
        <v>279</v>
      </c>
      <c r="G3403" t="s">
        <v>635</v>
      </c>
      <c r="H3403" t="s">
        <v>20</v>
      </c>
      <c r="I3403">
        <v>10</v>
      </c>
      <c r="J3403">
        <v>4</v>
      </c>
    </row>
    <row r="3404" spans="1:10">
      <c r="A3404" s="112" t="str">
        <f>COL_SIZES[[#This Row],[datatype]]&amp;"_"&amp;COL_SIZES[[#This Row],[column_prec]]&amp;"_"&amp;COL_SIZES[[#This Row],[col_len]]</f>
        <v>numeric_1_5</v>
      </c>
      <c r="B340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04" s="113">
        <f>VLOOKUP(A3404,DBMS_TYPE_SIZES[],2,FALSE)</f>
        <v>5</v>
      </c>
      <c r="D3404" s="113">
        <f>VLOOKUP(A3404,DBMS_TYPE_SIZES[],3,FALSE)</f>
        <v>5</v>
      </c>
      <c r="E3404" s="114">
        <f>VLOOKUP(A3404,DBMS_TYPE_SIZES[],4,FALSE)</f>
        <v>5</v>
      </c>
      <c r="F3404" t="s">
        <v>279</v>
      </c>
      <c r="G3404" t="s">
        <v>602</v>
      </c>
      <c r="H3404" t="s">
        <v>67</v>
      </c>
      <c r="I3404">
        <v>1</v>
      </c>
      <c r="J3404">
        <v>5</v>
      </c>
    </row>
    <row r="3405" spans="1:10">
      <c r="A3405" s="112" t="str">
        <f>COL_SIZES[[#This Row],[datatype]]&amp;"_"&amp;COL_SIZES[[#This Row],[column_prec]]&amp;"_"&amp;COL_SIZES[[#This Row],[col_len]]</f>
        <v>int_10_4</v>
      </c>
      <c r="B34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5" s="113">
        <f>VLOOKUP(A3405,DBMS_TYPE_SIZES[],2,FALSE)</f>
        <v>9</v>
      </c>
      <c r="D3405" s="113">
        <f>VLOOKUP(A3405,DBMS_TYPE_SIZES[],3,FALSE)</f>
        <v>4</v>
      </c>
      <c r="E3405" s="114">
        <f>VLOOKUP(A3405,DBMS_TYPE_SIZES[],4,FALSE)</f>
        <v>9</v>
      </c>
      <c r="F3405" t="s">
        <v>279</v>
      </c>
      <c r="G3405" t="s">
        <v>282</v>
      </c>
      <c r="H3405" t="s">
        <v>20</v>
      </c>
      <c r="I3405">
        <v>10</v>
      </c>
      <c r="J3405">
        <v>4</v>
      </c>
    </row>
    <row r="3406" spans="1:10">
      <c r="A3406" s="112" t="str">
        <f>COL_SIZES[[#This Row],[datatype]]&amp;"_"&amp;COL_SIZES[[#This Row],[column_prec]]&amp;"_"&amp;COL_SIZES[[#This Row],[col_len]]</f>
        <v>int_10_4</v>
      </c>
      <c r="B34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6" s="113">
        <f>VLOOKUP(A3406,DBMS_TYPE_SIZES[],2,FALSE)</f>
        <v>9</v>
      </c>
      <c r="D3406" s="113">
        <f>VLOOKUP(A3406,DBMS_TYPE_SIZES[],3,FALSE)</f>
        <v>4</v>
      </c>
      <c r="E3406" s="114">
        <f>VLOOKUP(A3406,DBMS_TYPE_SIZES[],4,FALSE)</f>
        <v>9</v>
      </c>
      <c r="F3406" t="s">
        <v>279</v>
      </c>
      <c r="G3406" t="s">
        <v>72</v>
      </c>
      <c r="H3406" t="s">
        <v>20</v>
      </c>
      <c r="I3406">
        <v>10</v>
      </c>
      <c r="J3406">
        <v>4</v>
      </c>
    </row>
    <row r="3407" spans="1:10">
      <c r="A3407" s="112" t="str">
        <f>COL_SIZES[[#This Row],[datatype]]&amp;"_"&amp;COL_SIZES[[#This Row],[column_prec]]&amp;"_"&amp;COL_SIZES[[#This Row],[col_len]]</f>
        <v>int_10_4</v>
      </c>
      <c r="B34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7" s="113">
        <f>VLOOKUP(A3407,DBMS_TYPE_SIZES[],2,FALSE)</f>
        <v>9</v>
      </c>
      <c r="D3407" s="113">
        <f>VLOOKUP(A3407,DBMS_TYPE_SIZES[],3,FALSE)</f>
        <v>4</v>
      </c>
      <c r="E3407" s="114">
        <f>VLOOKUP(A3407,DBMS_TYPE_SIZES[],4,FALSE)</f>
        <v>9</v>
      </c>
      <c r="F3407" t="s">
        <v>279</v>
      </c>
      <c r="G3407" t="s">
        <v>309</v>
      </c>
      <c r="H3407" t="s">
        <v>20</v>
      </c>
      <c r="I3407">
        <v>10</v>
      </c>
      <c r="J3407">
        <v>4</v>
      </c>
    </row>
    <row r="3408" spans="1:10">
      <c r="A3408" s="112" t="str">
        <f>COL_SIZES[[#This Row],[datatype]]&amp;"_"&amp;COL_SIZES[[#This Row],[column_prec]]&amp;"_"&amp;COL_SIZES[[#This Row],[col_len]]</f>
        <v>varchar_0_255</v>
      </c>
      <c r="B340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408" s="113">
        <f>VLOOKUP(A3408,DBMS_TYPE_SIZES[],2,FALSE)</f>
        <v>255</v>
      </c>
      <c r="D3408" s="113">
        <f>VLOOKUP(A3408,DBMS_TYPE_SIZES[],3,FALSE)</f>
        <v>255</v>
      </c>
      <c r="E3408" s="114">
        <f>VLOOKUP(A3408,DBMS_TYPE_SIZES[],4,FALSE)</f>
        <v>257</v>
      </c>
      <c r="F3408" t="s">
        <v>279</v>
      </c>
      <c r="G3408" t="s">
        <v>1092</v>
      </c>
      <c r="H3408" t="s">
        <v>92</v>
      </c>
      <c r="I3408">
        <v>0</v>
      </c>
      <c r="J3408">
        <v>255</v>
      </c>
    </row>
    <row r="3409" spans="1:10">
      <c r="A3409" s="112" t="str">
        <f>COL_SIZES[[#This Row],[datatype]]&amp;"_"&amp;COL_SIZES[[#This Row],[column_prec]]&amp;"_"&amp;COL_SIZES[[#This Row],[col_len]]</f>
        <v>int_10_4</v>
      </c>
      <c r="B34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09" s="113">
        <f>VLOOKUP(A3409,DBMS_TYPE_SIZES[],2,FALSE)</f>
        <v>9</v>
      </c>
      <c r="D3409" s="113">
        <f>VLOOKUP(A3409,DBMS_TYPE_SIZES[],3,FALSE)</f>
        <v>4</v>
      </c>
      <c r="E3409" s="114">
        <f>VLOOKUP(A3409,DBMS_TYPE_SIZES[],4,FALSE)</f>
        <v>9</v>
      </c>
      <c r="F3409" t="s">
        <v>279</v>
      </c>
      <c r="G3409" t="s">
        <v>69</v>
      </c>
      <c r="H3409" t="s">
        <v>20</v>
      </c>
      <c r="I3409">
        <v>10</v>
      </c>
      <c r="J3409">
        <v>4</v>
      </c>
    </row>
    <row r="3410" spans="1:10">
      <c r="A3410" s="112" t="str">
        <f>COL_SIZES[[#This Row],[datatype]]&amp;"_"&amp;COL_SIZES[[#This Row],[column_prec]]&amp;"_"&amp;COL_SIZES[[#This Row],[col_len]]</f>
        <v>int_10_4</v>
      </c>
      <c r="B34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0" s="113">
        <f>VLOOKUP(A3410,DBMS_TYPE_SIZES[],2,FALSE)</f>
        <v>9</v>
      </c>
      <c r="D3410" s="113">
        <f>VLOOKUP(A3410,DBMS_TYPE_SIZES[],3,FALSE)</f>
        <v>4</v>
      </c>
      <c r="E3410" s="114">
        <f>VLOOKUP(A3410,DBMS_TYPE_SIZES[],4,FALSE)</f>
        <v>9</v>
      </c>
      <c r="F3410" t="s">
        <v>279</v>
      </c>
      <c r="G3410" t="s">
        <v>283</v>
      </c>
      <c r="H3410" t="s">
        <v>20</v>
      </c>
      <c r="I3410">
        <v>10</v>
      </c>
      <c r="J3410">
        <v>4</v>
      </c>
    </row>
    <row r="3411" spans="1:10">
      <c r="A3411" s="112" t="str">
        <f>COL_SIZES[[#This Row],[datatype]]&amp;"_"&amp;COL_SIZES[[#This Row],[column_prec]]&amp;"_"&amp;COL_SIZES[[#This Row],[col_len]]</f>
        <v>int_10_4</v>
      </c>
      <c r="B34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1" s="113">
        <f>VLOOKUP(A3411,DBMS_TYPE_SIZES[],2,FALSE)</f>
        <v>9</v>
      </c>
      <c r="D3411" s="113">
        <f>VLOOKUP(A3411,DBMS_TYPE_SIZES[],3,FALSE)</f>
        <v>4</v>
      </c>
      <c r="E3411" s="114">
        <f>VLOOKUP(A3411,DBMS_TYPE_SIZES[],4,FALSE)</f>
        <v>9</v>
      </c>
      <c r="F3411" t="s">
        <v>279</v>
      </c>
      <c r="G3411" t="s">
        <v>272</v>
      </c>
      <c r="H3411" t="s">
        <v>20</v>
      </c>
      <c r="I3411">
        <v>10</v>
      </c>
      <c r="J3411">
        <v>4</v>
      </c>
    </row>
    <row r="3412" spans="1:10">
      <c r="A3412" s="112" t="str">
        <f>COL_SIZES[[#This Row],[datatype]]&amp;"_"&amp;COL_SIZES[[#This Row],[column_prec]]&amp;"_"&amp;COL_SIZES[[#This Row],[col_len]]</f>
        <v>int_10_4</v>
      </c>
      <c r="B34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2" s="113">
        <f>VLOOKUP(A3412,DBMS_TYPE_SIZES[],2,FALSE)</f>
        <v>9</v>
      </c>
      <c r="D3412" s="113">
        <f>VLOOKUP(A3412,DBMS_TYPE_SIZES[],3,FALSE)</f>
        <v>4</v>
      </c>
      <c r="E3412" s="114">
        <f>VLOOKUP(A3412,DBMS_TYPE_SIZES[],4,FALSE)</f>
        <v>9</v>
      </c>
      <c r="F3412" t="s">
        <v>279</v>
      </c>
      <c r="G3412" t="s">
        <v>164</v>
      </c>
      <c r="H3412" t="s">
        <v>20</v>
      </c>
      <c r="I3412">
        <v>10</v>
      </c>
      <c r="J3412">
        <v>4</v>
      </c>
    </row>
    <row r="3413" spans="1:10">
      <c r="A3413" s="112" t="str">
        <f>COL_SIZES[[#This Row],[datatype]]&amp;"_"&amp;COL_SIZES[[#This Row],[column_prec]]&amp;"_"&amp;COL_SIZES[[#This Row],[col_len]]</f>
        <v>int_10_4</v>
      </c>
      <c r="B34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3" s="113">
        <f>VLOOKUP(A3413,DBMS_TYPE_SIZES[],2,FALSE)</f>
        <v>9</v>
      </c>
      <c r="D3413" s="113">
        <f>VLOOKUP(A3413,DBMS_TYPE_SIZES[],3,FALSE)</f>
        <v>4</v>
      </c>
      <c r="E3413" s="114">
        <f>VLOOKUP(A3413,DBMS_TYPE_SIZES[],4,FALSE)</f>
        <v>9</v>
      </c>
      <c r="F3413" t="s">
        <v>284</v>
      </c>
      <c r="G3413" t="s">
        <v>156</v>
      </c>
      <c r="H3413" t="s">
        <v>20</v>
      </c>
      <c r="I3413">
        <v>10</v>
      </c>
      <c r="J3413">
        <v>4</v>
      </c>
    </row>
    <row r="3414" spans="1:10">
      <c r="A3414" s="112" t="str">
        <f>COL_SIZES[[#This Row],[datatype]]&amp;"_"&amp;COL_SIZES[[#This Row],[column_prec]]&amp;"_"&amp;COL_SIZES[[#This Row],[col_len]]</f>
        <v>numeric_1_5</v>
      </c>
      <c r="B341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14" s="113">
        <f>VLOOKUP(A3414,DBMS_TYPE_SIZES[],2,FALSE)</f>
        <v>5</v>
      </c>
      <c r="D3414" s="113">
        <f>VLOOKUP(A3414,DBMS_TYPE_SIZES[],3,FALSE)</f>
        <v>5</v>
      </c>
      <c r="E3414" s="114">
        <f>VLOOKUP(A3414,DBMS_TYPE_SIZES[],4,FALSE)</f>
        <v>5</v>
      </c>
      <c r="F3414" t="s">
        <v>284</v>
      </c>
      <c r="G3414" t="s">
        <v>1451</v>
      </c>
      <c r="H3414" t="s">
        <v>67</v>
      </c>
      <c r="I3414">
        <v>1</v>
      </c>
      <c r="J3414">
        <v>5</v>
      </c>
    </row>
    <row r="3415" spans="1:10">
      <c r="A3415" s="112" t="str">
        <f>COL_SIZES[[#This Row],[datatype]]&amp;"_"&amp;COL_SIZES[[#This Row],[column_prec]]&amp;"_"&amp;COL_SIZES[[#This Row],[col_len]]</f>
        <v>varchar_0_64</v>
      </c>
      <c r="B341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415" s="113">
        <f>VLOOKUP(A3415,DBMS_TYPE_SIZES[],2,FALSE)</f>
        <v>64</v>
      </c>
      <c r="D3415" s="113">
        <f>VLOOKUP(A3415,DBMS_TYPE_SIZES[],3,FALSE)</f>
        <v>64</v>
      </c>
      <c r="E3415" s="114">
        <f>VLOOKUP(A3415,DBMS_TYPE_SIZES[],4,FALSE)</f>
        <v>66</v>
      </c>
      <c r="F3415" t="s">
        <v>284</v>
      </c>
      <c r="G3415" t="s">
        <v>1181</v>
      </c>
      <c r="H3415" t="s">
        <v>92</v>
      </c>
      <c r="I3415">
        <v>0</v>
      </c>
      <c r="J3415">
        <v>64</v>
      </c>
    </row>
    <row r="3416" spans="1:10">
      <c r="A3416" s="112" t="str">
        <f>COL_SIZES[[#This Row],[datatype]]&amp;"_"&amp;COL_SIZES[[#This Row],[column_prec]]&amp;"_"&amp;COL_SIZES[[#This Row],[col_len]]</f>
        <v>varchar_0_32</v>
      </c>
      <c r="B341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16" s="113">
        <f>VLOOKUP(A3416,DBMS_TYPE_SIZES[],2,FALSE)</f>
        <v>32</v>
      </c>
      <c r="D3416" s="113">
        <f>VLOOKUP(A3416,DBMS_TYPE_SIZES[],3,FALSE)</f>
        <v>32</v>
      </c>
      <c r="E3416" s="114">
        <f>VLOOKUP(A3416,DBMS_TYPE_SIZES[],4,FALSE)</f>
        <v>34</v>
      </c>
      <c r="F3416" t="s">
        <v>284</v>
      </c>
      <c r="G3416" t="s">
        <v>285</v>
      </c>
      <c r="H3416" t="s">
        <v>92</v>
      </c>
      <c r="I3416">
        <v>0</v>
      </c>
      <c r="J3416">
        <v>32</v>
      </c>
    </row>
    <row r="3417" spans="1:10">
      <c r="A3417" s="112" t="str">
        <f>COL_SIZES[[#This Row],[datatype]]&amp;"_"&amp;COL_SIZES[[#This Row],[column_prec]]&amp;"_"&amp;COL_SIZES[[#This Row],[col_len]]</f>
        <v>int_10_4</v>
      </c>
      <c r="B34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7" s="113">
        <f>VLOOKUP(A3417,DBMS_TYPE_SIZES[],2,FALSE)</f>
        <v>9</v>
      </c>
      <c r="D3417" s="113">
        <f>VLOOKUP(A3417,DBMS_TYPE_SIZES[],3,FALSE)</f>
        <v>4</v>
      </c>
      <c r="E3417" s="114">
        <f>VLOOKUP(A3417,DBMS_TYPE_SIZES[],4,FALSE)</f>
        <v>9</v>
      </c>
      <c r="F3417" t="s">
        <v>284</v>
      </c>
      <c r="G3417" t="s">
        <v>281</v>
      </c>
      <c r="H3417" t="s">
        <v>20</v>
      </c>
      <c r="I3417">
        <v>10</v>
      </c>
      <c r="J3417">
        <v>4</v>
      </c>
    </row>
    <row r="3418" spans="1:10">
      <c r="A3418" s="112" t="str">
        <f>COL_SIZES[[#This Row],[datatype]]&amp;"_"&amp;COL_SIZES[[#This Row],[column_prec]]&amp;"_"&amp;COL_SIZES[[#This Row],[col_len]]</f>
        <v>int_10_4</v>
      </c>
      <c r="B34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18" s="113">
        <f>VLOOKUP(A3418,DBMS_TYPE_SIZES[],2,FALSE)</f>
        <v>9</v>
      </c>
      <c r="D3418" s="113">
        <f>VLOOKUP(A3418,DBMS_TYPE_SIZES[],3,FALSE)</f>
        <v>4</v>
      </c>
      <c r="E3418" s="114">
        <f>VLOOKUP(A3418,DBMS_TYPE_SIZES[],4,FALSE)</f>
        <v>9</v>
      </c>
      <c r="F3418" t="s">
        <v>284</v>
      </c>
      <c r="G3418" t="s">
        <v>164</v>
      </c>
      <c r="H3418" t="s">
        <v>20</v>
      </c>
      <c r="I3418">
        <v>10</v>
      </c>
      <c r="J3418">
        <v>4</v>
      </c>
    </row>
    <row r="3419" spans="1:10">
      <c r="A3419" s="112" t="str">
        <f>COL_SIZES[[#This Row],[datatype]]&amp;"_"&amp;COL_SIZES[[#This Row],[column_prec]]&amp;"_"&amp;COL_SIZES[[#This Row],[col_len]]</f>
        <v>numeric_1_5</v>
      </c>
      <c r="B341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19" s="113">
        <f>VLOOKUP(A3419,DBMS_TYPE_SIZES[],2,FALSE)</f>
        <v>5</v>
      </c>
      <c r="D3419" s="113">
        <f>VLOOKUP(A3419,DBMS_TYPE_SIZES[],3,FALSE)</f>
        <v>5</v>
      </c>
      <c r="E3419" s="114">
        <f>VLOOKUP(A3419,DBMS_TYPE_SIZES[],4,FALSE)</f>
        <v>5</v>
      </c>
      <c r="F3419" t="s">
        <v>286</v>
      </c>
      <c r="G3419" t="s">
        <v>596</v>
      </c>
      <c r="H3419" t="s">
        <v>67</v>
      </c>
      <c r="I3419">
        <v>1</v>
      </c>
      <c r="J3419">
        <v>5</v>
      </c>
    </row>
    <row r="3420" spans="1:10">
      <c r="A3420" s="112" t="str">
        <f>COL_SIZES[[#This Row],[datatype]]&amp;"_"&amp;COL_SIZES[[#This Row],[column_prec]]&amp;"_"&amp;COL_SIZES[[#This Row],[col_len]]</f>
        <v>int_10_4</v>
      </c>
      <c r="B34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0" s="113">
        <f>VLOOKUP(A3420,DBMS_TYPE_SIZES[],2,FALSE)</f>
        <v>9</v>
      </c>
      <c r="D3420" s="113">
        <f>VLOOKUP(A3420,DBMS_TYPE_SIZES[],3,FALSE)</f>
        <v>4</v>
      </c>
      <c r="E3420" s="114">
        <f>VLOOKUP(A3420,DBMS_TYPE_SIZES[],4,FALSE)</f>
        <v>9</v>
      </c>
      <c r="F3420" t="s">
        <v>286</v>
      </c>
      <c r="G3420" t="s">
        <v>1182</v>
      </c>
      <c r="H3420" t="s">
        <v>20</v>
      </c>
      <c r="I3420">
        <v>10</v>
      </c>
      <c r="J3420">
        <v>4</v>
      </c>
    </row>
    <row r="3421" spans="1:10">
      <c r="A3421" s="112" t="str">
        <f>COL_SIZES[[#This Row],[datatype]]&amp;"_"&amp;COL_SIZES[[#This Row],[column_prec]]&amp;"_"&amp;COL_SIZES[[#This Row],[col_len]]</f>
        <v>int_10_4</v>
      </c>
      <c r="B34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1" s="113">
        <f>VLOOKUP(A3421,DBMS_TYPE_SIZES[],2,FALSE)</f>
        <v>9</v>
      </c>
      <c r="D3421" s="113">
        <f>VLOOKUP(A3421,DBMS_TYPE_SIZES[],3,FALSE)</f>
        <v>4</v>
      </c>
      <c r="E3421" s="114">
        <f>VLOOKUP(A3421,DBMS_TYPE_SIZES[],4,FALSE)</f>
        <v>9</v>
      </c>
      <c r="F3421" t="s">
        <v>286</v>
      </c>
      <c r="G3421" t="s">
        <v>156</v>
      </c>
      <c r="H3421" t="s">
        <v>20</v>
      </c>
      <c r="I3421">
        <v>10</v>
      </c>
      <c r="J3421">
        <v>4</v>
      </c>
    </row>
    <row r="3422" spans="1:10">
      <c r="A3422" s="112" t="str">
        <f>COL_SIZES[[#This Row],[datatype]]&amp;"_"&amp;COL_SIZES[[#This Row],[column_prec]]&amp;"_"&amp;COL_SIZES[[#This Row],[col_len]]</f>
        <v>int_10_4</v>
      </c>
      <c r="B34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2" s="113">
        <f>VLOOKUP(A3422,DBMS_TYPE_SIZES[],2,FALSE)</f>
        <v>9</v>
      </c>
      <c r="D3422" s="113">
        <f>VLOOKUP(A3422,DBMS_TYPE_SIZES[],3,FALSE)</f>
        <v>4</v>
      </c>
      <c r="E3422" s="114">
        <f>VLOOKUP(A3422,DBMS_TYPE_SIZES[],4,FALSE)</f>
        <v>9</v>
      </c>
      <c r="F3422" t="s">
        <v>286</v>
      </c>
      <c r="G3422" t="s">
        <v>75</v>
      </c>
      <c r="H3422" t="s">
        <v>20</v>
      </c>
      <c r="I3422">
        <v>10</v>
      </c>
      <c r="J3422">
        <v>4</v>
      </c>
    </row>
    <row r="3423" spans="1:10">
      <c r="A3423" s="112" t="str">
        <f>COL_SIZES[[#This Row],[datatype]]&amp;"_"&amp;COL_SIZES[[#This Row],[column_prec]]&amp;"_"&amp;COL_SIZES[[#This Row],[col_len]]</f>
        <v>int_10_4</v>
      </c>
      <c r="B34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3" s="113">
        <f>VLOOKUP(A3423,DBMS_TYPE_SIZES[],2,FALSE)</f>
        <v>9</v>
      </c>
      <c r="D3423" s="113">
        <f>VLOOKUP(A3423,DBMS_TYPE_SIZES[],3,FALSE)</f>
        <v>4</v>
      </c>
      <c r="E3423" s="114">
        <f>VLOOKUP(A3423,DBMS_TYPE_SIZES[],4,FALSE)</f>
        <v>9</v>
      </c>
      <c r="F3423" t="s">
        <v>286</v>
      </c>
      <c r="G3423" t="s">
        <v>306</v>
      </c>
      <c r="H3423" t="s">
        <v>20</v>
      </c>
      <c r="I3423">
        <v>10</v>
      </c>
      <c r="J3423">
        <v>4</v>
      </c>
    </row>
    <row r="3424" spans="1:10">
      <c r="A3424" s="112" t="str">
        <f>COL_SIZES[[#This Row],[datatype]]&amp;"_"&amp;COL_SIZES[[#This Row],[column_prec]]&amp;"_"&amp;COL_SIZES[[#This Row],[col_len]]</f>
        <v>numeric_19_9</v>
      </c>
      <c r="B342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24" s="113">
        <f>VLOOKUP(A3424,DBMS_TYPE_SIZES[],2,FALSE)</f>
        <v>9</v>
      </c>
      <c r="D3424" s="113">
        <f>VLOOKUP(A3424,DBMS_TYPE_SIZES[],3,FALSE)</f>
        <v>9</v>
      </c>
      <c r="E3424" s="114">
        <f>VLOOKUP(A3424,DBMS_TYPE_SIZES[],4,FALSE)</f>
        <v>9</v>
      </c>
      <c r="F3424" t="s">
        <v>286</v>
      </c>
      <c r="G3424" t="s">
        <v>264</v>
      </c>
      <c r="H3424" t="s">
        <v>67</v>
      </c>
      <c r="I3424">
        <v>19</v>
      </c>
      <c r="J3424">
        <v>9</v>
      </c>
    </row>
    <row r="3425" spans="1:10">
      <c r="A3425" s="112" t="str">
        <f>COL_SIZES[[#This Row],[datatype]]&amp;"_"&amp;COL_SIZES[[#This Row],[column_prec]]&amp;"_"&amp;COL_SIZES[[#This Row],[col_len]]</f>
        <v>int_10_4</v>
      </c>
      <c r="B34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5" s="113">
        <f>VLOOKUP(A3425,DBMS_TYPE_SIZES[],2,FALSE)</f>
        <v>9</v>
      </c>
      <c r="D3425" s="113">
        <f>VLOOKUP(A3425,DBMS_TYPE_SIZES[],3,FALSE)</f>
        <v>4</v>
      </c>
      <c r="E3425" s="114">
        <f>VLOOKUP(A3425,DBMS_TYPE_SIZES[],4,FALSE)</f>
        <v>9</v>
      </c>
      <c r="F3425" t="s">
        <v>286</v>
      </c>
      <c r="G3425" t="s">
        <v>267</v>
      </c>
      <c r="H3425" t="s">
        <v>20</v>
      </c>
      <c r="I3425">
        <v>10</v>
      </c>
      <c r="J3425">
        <v>4</v>
      </c>
    </row>
    <row r="3426" spans="1:10">
      <c r="A3426" s="112" t="str">
        <f>COL_SIZES[[#This Row],[datatype]]&amp;"_"&amp;COL_SIZES[[#This Row],[column_prec]]&amp;"_"&amp;COL_SIZES[[#This Row],[col_len]]</f>
        <v>varchar_0_50</v>
      </c>
      <c r="B342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426" s="113">
        <f>VLOOKUP(A3426,DBMS_TYPE_SIZES[],2,FALSE)</f>
        <v>50</v>
      </c>
      <c r="D3426" s="113">
        <f>VLOOKUP(A3426,DBMS_TYPE_SIZES[],3,FALSE)</f>
        <v>50</v>
      </c>
      <c r="E3426" s="114">
        <f>VLOOKUP(A3426,DBMS_TYPE_SIZES[],4,FALSE)</f>
        <v>52</v>
      </c>
      <c r="F3426" t="s">
        <v>286</v>
      </c>
      <c r="G3426" t="s">
        <v>1086</v>
      </c>
      <c r="H3426" t="s">
        <v>92</v>
      </c>
      <c r="I3426">
        <v>0</v>
      </c>
      <c r="J3426">
        <v>50</v>
      </c>
    </row>
    <row r="3427" spans="1:10">
      <c r="A3427" s="112" t="str">
        <f>COL_SIZES[[#This Row],[datatype]]&amp;"_"&amp;COL_SIZES[[#This Row],[column_prec]]&amp;"_"&amp;COL_SIZES[[#This Row],[col_len]]</f>
        <v>int_10_4</v>
      </c>
      <c r="B34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7" s="113">
        <f>VLOOKUP(A3427,DBMS_TYPE_SIZES[],2,FALSE)</f>
        <v>9</v>
      </c>
      <c r="D3427" s="113">
        <f>VLOOKUP(A3427,DBMS_TYPE_SIZES[],3,FALSE)</f>
        <v>4</v>
      </c>
      <c r="E3427" s="114">
        <f>VLOOKUP(A3427,DBMS_TYPE_SIZES[],4,FALSE)</f>
        <v>9</v>
      </c>
      <c r="F3427" t="s">
        <v>286</v>
      </c>
      <c r="G3427" t="s">
        <v>281</v>
      </c>
      <c r="H3427" t="s">
        <v>20</v>
      </c>
      <c r="I3427">
        <v>10</v>
      </c>
      <c r="J3427">
        <v>4</v>
      </c>
    </row>
    <row r="3428" spans="1:10">
      <c r="A3428" s="112" t="str">
        <f>COL_SIZES[[#This Row],[datatype]]&amp;"_"&amp;COL_SIZES[[#This Row],[column_prec]]&amp;"_"&amp;COL_SIZES[[#This Row],[col_len]]</f>
        <v>int_10_4</v>
      </c>
      <c r="B34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28" s="113">
        <f>VLOOKUP(A3428,DBMS_TYPE_SIZES[],2,FALSE)</f>
        <v>9</v>
      </c>
      <c r="D3428" s="113">
        <f>VLOOKUP(A3428,DBMS_TYPE_SIZES[],3,FALSE)</f>
        <v>4</v>
      </c>
      <c r="E3428" s="114">
        <f>VLOOKUP(A3428,DBMS_TYPE_SIZES[],4,FALSE)</f>
        <v>9</v>
      </c>
      <c r="F3428" t="s">
        <v>286</v>
      </c>
      <c r="G3428" t="s">
        <v>1147</v>
      </c>
      <c r="H3428" t="s">
        <v>20</v>
      </c>
      <c r="I3428">
        <v>10</v>
      </c>
      <c r="J3428">
        <v>4</v>
      </c>
    </row>
    <row r="3429" spans="1:10">
      <c r="A3429" s="112" t="str">
        <f>COL_SIZES[[#This Row],[datatype]]&amp;"_"&amp;COL_SIZES[[#This Row],[column_prec]]&amp;"_"&amp;COL_SIZES[[#This Row],[col_len]]</f>
        <v>varchar_0_50</v>
      </c>
      <c r="B342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429" s="113">
        <f>VLOOKUP(A3429,DBMS_TYPE_SIZES[],2,FALSE)</f>
        <v>50</v>
      </c>
      <c r="D3429" s="113">
        <f>VLOOKUP(A3429,DBMS_TYPE_SIZES[],3,FALSE)</f>
        <v>50</v>
      </c>
      <c r="E3429" s="114">
        <f>VLOOKUP(A3429,DBMS_TYPE_SIZES[],4,FALSE)</f>
        <v>52</v>
      </c>
      <c r="F3429" t="s">
        <v>286</v>
      </c>
      <c r="G3429" t="s">
        <v>1183</v>
      </c>
      <c r="H3429" t="s">
        <v>92</v>
      </c>
      <c r="I3429">
        <v>0</v>
      </c>
      <c r="J3429">
        <v>50</v>
      </c>
    </row>
    <row r="3430" spans="1:10">
      <c r="A3430" s="112" t="str">
        <f>COL_SIZES[[#This Row],[datatype]]&amp;"_"&amp;COL_SIZES[[#This Row],[column_prec]]&amp;"_"&amp;COL_SIZES[[#This Row],[col_len]]</f>
        <v>numeric_19_9</v>
      </c>
      <c r="B343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30" s="113">
        <f>VLOOKUP(A3430,DBMS_TYPE_SIZES[],2,FALSE)</f>
        <v>9</v>
      </c>
      <c r="D3430" s="113">
        <f>VLOOKUP(A3430,DBMS_TYPE_SIZES[],3,FALSE)</f>
        <v>9</v>
      </c>
      <c r="E3430" s="114">
        <f>VLOOKUP(A3430,DBMS_TYPE_SIZES[],4,FALSE)</f>
        <v>9</v>
      </c>
      <c r="F3430" t="s">
        <v>286</v>
      </c>
      <c r="G3430" t="s">
        <v>287</v>
      </c>
      <c r="H3430" t="s">
        <v>67</v>
      </c>
      <c r="I3430">
        <v>19</v>
      </c>
      <c r="J3430">
        <v>9</v>
      </c>
    </row>
    <row r="3431" spans="1:10">
      <c r="A3431" s="112" t="str">
        <f>COL_SIZES[[#This Row],[datatype]]&amp;"_"&amp;COL_SIZES[[#This Row],[column_prec]]&amp;"_"&amp;COL_SIZES[[#This Row],[col_len]]</f>
        <v>numeric_1_5</v>
      </c>
      <c r="B343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31" s="113">
        <f>VLOOKUP(A3431,DBMS_TYPE_SIZES[],2,FALSE)</f>
        <v>5</v>
      </c>
      <c r="D3431" s="113">
        <f>VLOOKUP(A3431,DBMS_TYPE_SIZES[],3,FALSE)</f>
        <v>5</v>
      </c>
      <c r="E3431" s="114">
        <f>VLOOKUP(A3431,DBMS_TYPE_SIZES[],4,FALSE)</f>
        <v>5</v>
      </c>
      <c r="F3431" t="s">
        <v>286</v>
      </c>
      <c r="G3431" t="s">
        <v>1184</v>
      </c>
      <c r="H3431" t="s">
        <v>67</v>
      </c>
      <c r="I3431">
        <v>1</v>
      </c>
      <c r="J3431">
        <v>5</v>
      </c>
    </row>
    <row r="3432" spans="1:10">
      <c r="A3432" s="112" t="str">
        <f>COL_SIZES[[#This Row],[datatype]]&amp;"_"&amp;COL_SIZES[[#This Row],[column_prec]]&amp;"_"&amp;COL_SIZES[[#This Row],[col_len]]</f>
        <v>int_10_4</v>
      </c>
      <c r="B34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2" s="113">
        <f>VLOOKUP(A3432,DBMS_TYPE_SIZES[],2,FALSE)</f>
        <v>9</v>
      </c>
      <c r="D3432" s="113">
        <f>VLOOKUP(A3432,DBMS_TYPE_SIZES[],3,FALSE)</f>
        <v>4</v>
      </c>
      <c r="E3432" s="114">
        <f>VLOOKUP(A3432,DBMS_TYPE_SIZES[],4,FALSE)</f>
        <v>9</v>
      </c>
      <c r="F3432" t="s">
        <v>286</v>
      </c>
      <c r="G3432" t="s">
        <v>1185</v>
      </c>
      <c r="H3432" t="s">
        <v>20</v>
      </c>
      <c r="I3432">
        <v>10</v>
      </c>
      <c r="J3432">
        <v>4</v>
      </c>
    </row>
    <row r="3433" spans="1:10">
      <c r="A3433" s="112" t="str">
        <f>COL_SIZES[[#This Row],[datatype]]&amp;"_"&amp;COL_SIZES[[#This Row],[column_prec]]&amp;"_"&amp;COL_SIZES[[#This Row],[col_len]]</f>
        <v>int_10_4</v>
      </c>
      <c r="B34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3" s="113">
        <f>VLOOKUP(A3433,DBMS_TYPE_SIZES[],2,FALSE)</f>
        <v>9</v>
      </c>
      <c r="D3433" s="113">
        <f>VLOOKUP(A3433,DBMS_TYPE_SIZES[],3,FALSE)</f>
        <v>4</v>
      </c>
      <c r="E3433" s="114">
        <f>VLOOKUP(A3433,DBMS_TYPE_SIZES[],4,FALSE)</f>
        <v>9</v>
      </c>
      <c r="F3433" t="s">
        <v>286</v>
      </c>
      <c r="G3433" t="s">
        <v>321</v>
      </c>
      <c r="H3433" t="s">
        <v>20</v>
      </c>
      <c r="I3433">
        <v>10</v>
      </c>
      <c r="J3433">
        <v>4</v>
      </c>
    </row>
    <row r="3434" spans="1:10">
      <c r="A3434" s="112" t="str">
        <f>COL_SIZES[[#This Row],[datatype]]&amp;"_"&amp;COL_SIZES[[#This Row],[column_prec]]&amp;"_"&amp;COL_SIZES[[#This Row],[col_len]]</f>
        <v>int_10_4</v>
      </c>
      <c r="B34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4" s="113">
        <f>VLOOKUP(A3434,DBMS_TYPE_SIZES[],2,FALSE)</f>
        <v>9</v>
      </c>
      <c r="D3434" s="113">
        <f>VLOOKUP(A3434,DBMS_TYPE_SIZES[],3,FALSE)</f>
        <v>4</v>
      </c>
      <c r="E3434" s="114">
        <f>VLOOKUP(A3434,DBMS_TYPE_SIZES[],4,FALSE)</f>
        <v>9</v>
      </c>
      <c r="F3434" t="s">
        <v>286</v>
      </c>
      <c r="G3434" t="s">
        <v>282</v>
      </c>
      <c r="H3434" t="s">
        <v>20</v>
      </c>
      <c r="I3434">
        <v>10</v>
      </c>
      <c r="J3434">
        <v>4</v>
      </c>
    </row>
    <row r="3435" spans="1:10">
      <c r="A3435" s="112" t="str">
        <f>COL_SIZES[[#This Row],[datatype]]&amp;"_"&amp;COL_SIZES[[#This Row],[column_prec]]&amp;"_"&amp;COL_SIZES[[#This Row],[col_len]]</f>
        <v>numeric_1_5</v>
      </c>
      <c r="B343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35" s="113">
        <f>VLOOKUP(A3435,DBMS_TYPE_SIZES[],2,FALSE)</f>
        <v>5</v>
      </c>
      <c r="D3435" s="113">
        <f>VLOOKUP(A3435,DBMS_TYPE_SIZES[],3,FALSE)</f>
        <v>5</v>
      </c>
      <c r="E3435" s="114">
        <f>VLOOKUP(A3435,DBMS_TYPE_SIZES[],4,FALSE)</f>
        <v>5</v>
      </c>
      <c r="F3435" t="s">
        <v>286</v>
      </c>
      <c r="G3435" t="s">
        <v>1164</v>
      </c>
      <c r="H3435" t="s">
        <v>67</v>
      </c>
      <c r="I3435">
        <v>1</v>
      </c>
      <c r="J3435">
        <v>5</v>
      </c>
    </row>
    <row r="3436" spans="1:10">
      <c r="A3436" s="112" t="str">
        <f>COL_SIZES[[#This Row],[datatype]]&amp;"_"&amp;COL_SIZES[[#This Row],[column_prec]]&amp;"_"&amp;COL_SIZES[[#This Row],[col_len]]</f>
        <v>int_10_4</v>
      </c>
      <c r="B34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6" s="113">
        <f>VLOOKUP(A3436,DBMS_TYPE_SIZES[],2,FALSE)</f>
        <v>9</v>
      </c>
      <c r="D3436" s="113">
        <f>VLOOKUP(A3436,DBMS_TYPE_SIZES[],3,FALSE)</f>
        <v>4</v>
      </c>
      <c r="E3436" s="114">
        <f>VLOOKUP(A3436,DBMS_TYPE_SIZES[],4,FALSE)</f>
        <v>9</v>
      </c>
      <c r="F3436" t="s">
        <v>286</v>
      </c>
      <c r="G3436" t="s">
        <v>72</v>
      </c>
      <c r="H3436" t="s">
        <v>20</v>
      </c>
      <c r="I3436">
        <v>10</v>
      </c>
      <c r="J3436">
        <v>4</v>
      </c>
    </row>
    <row r="3437" spans="1:10">
      <c r="A3437" s="112" t="str">
        <f>COL_SIZES[[#This Row],[datatype]]&amp;"_"&amp;COL_SIZES[[#This Row],[column_prec]]&amp;"_"&amp;COL_SIZES[[#This Row],[col_len]]</f>
        <v>int_10_4</v>
      </c>
      <c r="B34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7" s="113">
        <f>VLOOKUP(A3437,DBMS_TYPE_SIZES[],2,FALSE)</f>
        <v>9</v>
      </c>
      <c r="D3437" s="113">
        <f>VLOOKUP(A3437,DBMS_TYPE_SIZES[],3,FALSE)</f>
        <v>4</v>
      </c>
      <c r="E3437" s="114">
        <f>VLOOKUP(A3437,DBMS_TYPE_SIZES[],4,FALSE)</f>
        <v>9</v>
      </c>
      <c r="F3437" t="s">
        <v>286</v>
      </c>
      <c r="G3437" t="s">
        <v>309</v>
      </c>
      <c r="H3437" t="s">
        <v>20</v>
      </c>
      <c r="I3437">
        <v>10</v>
      </c>
      <c r="J3437">
        <v>4</v>
      </c>
    </row>
    <row r="3438" spans="1:10">
      <c r="A3438" s="112" t="str">
        <f>COL_SIZES[[#This Row],[datatype]]&amp;"_"&amp;COL_SIZES[[#This Row],[column_prec]]&amp;"_"&amp;COL_SIZES[[#This Row],[col_len]]</f>
        <v>numeric_19_9</v>
      </c>
      <c r="B343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38" s="113">
        <f>VLOOKUP(A3438,DBMS_TYPE_SIZES[],2,FALSE)</f>
        <v>9</v>
      </c>
      <c r="D3438" s="113">
        <f>VLOOKUP(A3438,DBMS_TYPE_SIZES[],3,FALSE)</f>
        <v>9</v>
      </c>
      <c r="E3438" s="114">
        <f>VLOOKUP(A3438,DBMS_TYPE_SIZES[],4,FALSE)</f>
        <v>9</v>
      </c>
      <c r="F3438" t="s">
        <v>286</v>
      </c>
      <c r="G3438" t="s">
        <v>288</v>
      </c>
      <c r="H3438" t="s">
        <v>67</v>
      </c>
      <c r="I3438">
        <v>19</v>
      </c>
      <c r="J3438">
        <v>9</v>
      </c>
    </row>
    <row r="3439" spans="1:10">
      <c r="A3439" s="112" t="str">
        <f>COL_SIZES[[#This Row],[datatype]]&amp;"_"&amp;COL_SIZES[[#This Row],[column_prec]]&amp;"_"&amp;COL_SIZES[[#This Row],[col_len]]</f>
        <v>int_10_4</v>
      </c>
      <c r="B34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39" s="113">
        <f>VLOOKUP(A3439,DBMS_TYPE_SIZES[],2,FALSE)</f>
        <v>9</v>
      </c>
      <c r="D3439" s="113">
        <f>VLOOKUP(A3439,DBMS_TYPE_SIZES[],3,FALSE)</f>
        <v>4</v>
      </c>
      <c r="E3439" s="114">
        <f>VLOOKUP(A3439,DBMS_TYPE_SIZES[],4,FALSE)</f>
        <v>9</v>
      </c>
      <c r="F3439" t="s">
        <v>286</v>
      </c>
      <c r="G3439" t="s">
        <v>271</v>
      </c>
      <c r="H3439" t="s">
        <v>20</v>
      </c>
      <c r="I3439">
        <v>10</v>
      </c>
      <c r="J3439">
        <v>4</v>
      </c>
    </row>
    <row r="3440" spans="1:10">
      <c r="A3440" s="112" t="str">
        <f>COL_SIZES[[#This Row],[datatype]]&amp;"_"&amp;COL_SIZES[[#This Row],[column_prec]]&amp;"_"&amp;COL_SIZES[[#This Row],[col_len]]</f>
        <v>int_10_4</v>
      </c>
      <c r="B34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0" s="113">
        <f>VLOOKUP(A3440,DBMS_TYPE_SIZES[],2,FALSE)</f>
        <v>9</v>
      </c>
      <c r="D3440" s="113">
        <f>VLOOKUP(A3440,DBMS_TYPE_SIZES[],3,FALSE)</f>
        <v>4</v>
      </c>
      <c r="E3440" s="114">
        <f>VLOOKUP(A3440,DBMS_TYPE_SIZES[],4,FALSE)</f>
        <v>9</v>
      </c>
      <c r="F3440" t="s">
        <v>286</v>
      </c>
      <c r="G3440" t="s">
        <v>69</v>
      </c>
      <c r="H3440" t="s">
        <v>20</v>
      </c>
      <c r="I3440">
        <v>10</v>
      </c>
      <c r="J3440">
        <v>4</v>
      </c>
    </row>
    <row r="3441" spans="1:10">
      <c r="A3441" s="112" t="str">
        <f>COL_SIZES[[#This Row],[datatype]]&amp;"_"&amp;COL_SIZES[[#This Row],[column_prec]]&amp;"_"&amp;COL_SIZES[[#This Row],[col_len]]</f>
        <v>int_10_4</v>
      </c>
      <c r="B34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1" s="113">
        <f>VLOOKUP(A3441,DBMS_TYPE_SIZES[],2,FALSE)</f>
        <v>9</v>
      </c>
      <c r="D3441" s="113">
        <f>VLOOKUP(A3441,DBMS_TYPE_SIZES[],3,FALSE)</f>
        <v>4</v>
      </c>
      <c r="E3441" s="114">
        <f>VLOOKUP(A3441,DBMS_TYPE_SIZES[],4,FALSE)</f>
        <v>9</v>
      </c>
      <c r="F3441" t="s">
        <v>286</v>
      </c>
      <c r="G3441" t="s">
        <v>164</v>
      </c>
      <c r="H3441" t="s">
        <v>20</v>
      </c>
      <c r="I3441">
        <v>10</v>
      </c>
      <c r="J3441">
        <v>4</v>
      </c>
    </row>
    <row r="3442" spans="1:10">
      <c r="A3442" s="112" t="str">
        <f>COL_SIZES[[#This Row],[datatype]]&amp;"_"&amp;COL_SIZES[[#This Row],[column_prec]]&amp;"_"&amp;COL_SIZES[[#This Row],[col_len]]</f>
        <v>numeric_1_5</v>
      </c>
      <c r="B344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42" s="113">
        <f>VLOOKUP(A3442,DBMS_TYPE_SIZES[],2,FALSE)</f>
        <v>5</v>
      </c>
      <c r="D3442" s="113">
        <f>VLOOKUP(A3442,DBMS_TYPE_SIZES[],3,FALSE)</f>
        <v>5</v>
      </c>
      <c r="E3442" s="114">
        <f>VLOOKUP(A3442,DBMS_TYPE_SIZES[],4,FALSE)</f>
        <v>5</v>
      </c>
      <c r="F3442" t="s">
        <v>289</v>
      </c>
      <c r="G3442" t="s">
        <v>596</v>
      </c>
      <c r="H3442" t="s">
        <v>67</v>
      </c>
      <c r="I3442">
        <v>1</v>
      </c>
      <c r="J3442">
        <v>5</v>
      </c>
    </row>
    <row r="3443" spans="1:10">
      <c r="A3443" s="112" t="str">
        <f>COL_SIZES[[#This Row],[datatype]]&amp;"_"&amp;COL_SIZES[[#This Row],[column_prec]]&amp;"_"&amp;COL_SIZES[[#This Row],[col_len]]</f>
        <v>int_10_4</v>
      </c>
      <c r="B34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3" s="113">
        <f>VLOOKUP(A3443,DBMS_TYPE_SIZES[],2,FALSE)</f>
        <v>9</v>
      </c>
      <c r="D3443" s="113">
        <f>VLOOKUP(A3443,DBMS_TYPE_SIZES[],3,FALSE)</f>
        <v>4</v>
      </c>
      <c r="E3443" s="114">
        <f>VLOOKUP(A3443,DBMS_TYPE_SIZES[],4,FALSE)</f>
        <v>9</v>
      </c>
      <c r="F3443" t="s">
        <v>289</v>
      </c>
      <c r="G3443" t="s">
        <v>156</v>
      </c>
      <c r="H3443" t="s">
        <v>20</v>
      </c>
      <c r="I3443">
        <v>10</v>
      </c>
      <c r="J3443">
        <v>4</v>
      </c>
    </row>
    <row r="3444" spans="1:10">
      <c r="A3444" s="112" t="str">
        <f>COL_SIZES[[#This Row],[datatype]]&amp;"_"&amp;COL_SIZES[[#This Row],[column_prec]]&amp;"_"&amp;COL_SIZES[[#This Row],[col_len]]</f>
        <v>int_10_4</v>
      </c>
      <c r="B34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4" s="113">
        <f>VLOOKUP(A3444,DBMS_TYPE_SIZES[],2,FALSE)</f>
        <v>9</v>
      </c>
      <c r="D3444" s="113">
        <f>VLOOKUP(A3444,DBMS_TYPE_SIZES[],3,FALSE)</f>
        <v>4</v>
      </c>
      <c r="E3444" s="114">
        <f>VLOOKUP(A3444,DBMS_TYPE_SIZES[],4,FALSE)</f>
        <v>9</v>
      </c>
      <c r="F3444" t="s">
        <v>289</v>
      </c>
      <c r="G3444" t="s">
        <v>89</v>
      </c>
      <c r="H3444" t="s">
        <v>20</v>
      </c>
      <c r="I3444">
        <v>10</v>
      </c>
      <c r="J3444">
        <v>4</v>
      </c>
    </row>
    <row r="3445" spans="1:10">
      <c r="A3445" s="112" t="str">
        <f>COL_SIZES[[#This Row],[datatype]]&amp;"_"&amp;COL_SIZES[[#This Row],[column_prec]]&amp;"_"&amp;COL_SIZES[[#This Row],[col_len]]</f>
        <v>int_10_4</v>
      </c>
      <c r="B34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5" s="113">
        <f>VLOOKUP(A3445,DBMS_TYPE_SIZES[],2,FALSE)</f>
        <v>9</v>
      </c>
      <c r="D3445" s="113">
        <f>VLOOKUP(A3445,DBMS_TYPE_SIZES[],3,FALSE)</f>
        <v>4</v>
      </c>
      <c r="E3445" s="114">
        <f>VLOOKUP(A3445,DBMS_TYPE_SIZES[],4,FALSE)</f>
        <v>9</v>
      </c>
      <c r="F3445" t="s">
        <v>289</v>
      </c>
      <c r="G3445" t="s">
        <v>75</v>
      </c>
      <c r="H3445" t="s">
        <v>20</v>
      </c>
      <c r="I3445">
        <v>10</v>
      </c>
      <c r="J3445">
        <v>4</v>
      </c>
    </row>
    <row r="3446" spans="1:10">
      <c r="A3446" s="112" t="str">
        <f>COL_SIZES[[#This Row],[datatype]]&amp;"_"&amp;COL_SIZES[[#This Row],[column_prec]]&amp;"_"&amp;COL_SIZES[[#This Row],[col_len]]</f>
        <v>int_10_4</v>
      </c>
      <c r="B34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6" s="113">
        <f>VLOOKUP(A3446,DBMS_TYPE_SIZES[],2,FALSE)</f>
        <v>9</v>
      </c>
      <c r="D3446" s="113">
        <f>VLOOKUP(A3446,DBMS_TYPE_SIZES[],3,FALSE)</f>
        <v>4</v>
      </c>
      <c r="E3446" s="114">
        <f>VLOOKUP(A3446,DBMS_TYPE_SIZES[],4,FALSE)</f>
        <v>9</v>
      </c>
      <c r="F3446" t="s">
        <v>289</v>
      </c>
      <c r="G3446" t="s">
        <v>306</v>
      </c>
      <c r="H3446" t="s">
        <v>20</v>
      </c>
      <c r="I3446">
        <v>10</v>
      </c>
      <c r="J3446">
        <v>4</v>
      </c>
    </row>
    <row r="3447" spans="1:10">
      <c r="A3447" s="112" t="str">
        <f>COL_SIZES[[#This Row],[datatype]]&amp;"_"&amp;COL_SIZES[[#This Row],[column_prec]]&amp;"_"&amp;COL_SIZES[[#This Row],[col_len]]</f>
        <v>int_10_4</v>
      </c>
      <c r="B34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47" s="113">
        <f>VLOOKUP(A3447,DBMS_TYPE_SIZES[],2,FALSE)</f>
        <v>9</v>
      </c>
      <c r="D3447" s="113">
        <f>VLOOKUP(A3447,DBMS_TYPE_SIZES[],3,FALSE)</f>
        <v>4</v>
      </c>
      <c r="E3447" s="114">
        <f>VLOOKUP(A3447,DBMS_TYPE_SIZES[],4,FALSE)</f>
        <v>9</v>
      </c>
      <c r="F3447" t="s">
        <v>289</v>
      </c>
      <c r="G3447" t="s">
        <v>307</v>
      </c>
      <c r="H3447" t="s">
        <v>20</v>
      </c>
      <c r="I3447">
        <v>10</v>
      </c>
      <c r="J3447">
        <v>4</v>
      </c>
    </row>
    <row r="3448" spans="1:10">
      <c r="A3448" s="112" t="str">
        <f>COL_SIZES[[#This Row],[datatype]]&amp;"_"&amp;COL_SIZES[[#This Row],[column_prec]]&amp;"_"&amp;COL_SIZES[[#This Row],[col_len]]</f>
        <v>numeric_19_9</v>
      </c>
      <c r="B344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48" s="113">
        <f>VLOOKUP(A3448,DBMS_TYPE_SIZES[],2,FALSE)</f>
        <v>9</v>
      </c>
      <c r="D3448" s="113">
        <f>VLOOKUP(A3448,DBMS_TYPE_SIZES[],3,FALSE)</f>
        <v>9</v>
      </c>
      <c r="E3448" s="114">
        <f>VLOOKUP(A3448,DBMS_TYPE_SIZES[],4,FALSE)</f>
        <v>9</v>
      </c>
      <c r="F3448" t="s">
        <v>289</v>
      </c>
      <c r="G3448" t="s">
        <v>608</v>
      </c>
      <c r="H3448" t="s">
        <v>67</v>
      </c>
      <c r="I3448">
        <v>19</v>
      </c>
      <c r="J3448">
        <v>9</v>
      </c>
    </row>
    <row r="3449" spans="1:10">
      <c r="A3449" s="112" t="str">
        <f>COL_SIZES[[#This Row],[datatype]]&amp;"_"&amp;COL_SIZES[[#This Row],[column_prec]]&amp;"_"&amp;COL_SIZES[[#This Row],[col_len]]</f>
        <v>numeric_19_9</v>
      </c>
      <c r="B344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449" s="113">
        <f>VLOOKUP(A3449,DBMS_TYPE_SIZES[],2,FALSE)</f>
        <v>9</v>
      </c>
      <c r="D3449" s="113">
        <f>VLOOKUP(A3449,DBMS_TYPE_SIZES[],3,FALSE)</f>
        <v>9</v>
      </c>
      <c r="E3449" s="114">
        <f>VLOOKUP(A3449,DBMS_TYPE_SIZES[],4,FALSE)</f>
        <v>9</v>
      </c>
      <c r="F3449" t="s">
        <v>289</v>
      </c>
      <c r="G3449" t="s">
        <v>290</v>
      </c>
      <c r="H3449" t="s">
        <v>67</v>
      </c>
      <c r="I3449">
        <v>19</v>
      </c>
      <c r="J3449">
        <v>9</v>
      </c>
    </row>
    <row r="3450" spans="1:10">
      <c r="A3450" s="112" t="str">
        <f>COL_SIZES[[#This Row],[datatype]]&amp;"_"&amp;COL_SIZES[[#This Row],[column_prec]]&amp;"_"&amp;COL_SIZES[[#This Row],[col_len]]</f>
        <v>int_10_4</v>
      </c>
      <c r="B34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0" s="113">
        <f>VLOOKUP(A3450,DBMS_TYPE_SIZES[],2,FALSE)</f>
        <v>9</v>
      </c>
      <c r="D3450" s="113">
        <f>VLOOKUP(A3450,DBMS_TYPE_SIZES[],3,FALSE)</f>
        <v>4</v>
      </c>
      <c r="E3450" s="114">
        <f>VLOOKUP(A3450,DBMS_TYPE_SIZES[],4,FALSE)</f>
        <v>9</v>
      </c>
      <c r="F3450" t="s">
        <v>289</v>
      </c>
      <c r="G3450" t="s">
        <v>635</v>
      </c>
      <c r="H3450" t="s">
        <v>20</v>
      </c>
      <c r="I3450">
        <v>10</v>
      </c>
      <c r="J3450">
        <v>4</v>
      </c>
    </row>
    <row r="3451" spans="1:10">
      <c r="A3451" s="112" t="str">
        <f>COL_SIZES[[#This Row],[datatype]]&amp;"_"&amp;COL_SIZES[[#This Row],[column_prec]]&amp;"_"&amp;COL_SIZES[[#This Row],[col_len]]</f>
        <v>numeric_1_5</v>
      </c>
      <c r="B345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51" s="113">
        <f>VLOOKUP(A3451,DBMS_TYPE_SIZES[],2,FALSE)</f>
        <v>5</v>
      </c>
      <c r="D3451" s="113">
        <f>VLOOKUP(A3451,DBMS_TYPE_SIZES[],3,FALSE)</f>
        <v>5</v>
      </c>
      <c r="E3451" s="114">
        <f>VLOOKUP(A3451,DBMS_TYPE_SIZES[],4,FALSE)</f>
        <v>5</v>
      </c>
      <c r="F3451" t="s">
        <v>289</v>
      </c>
      <c r="G3451" t="s">
        <v>602</v>
      </c>
      <c r="H3451" t="s">
        <v>67</v>
      </c>
      <c r="I3451">
        <v>1</v>
      </c>
      <c r="J3451">
        <v>5</v>
      </c>
    </row>
    <row r="3452" spans="1:10">
      <c r="A3452" s="112" t="str">
        <f>COL_SIZES[[#This Row],[datatype]]&amp;"_"&amp;COL_SIZES[[#This Row],[column_prec]]&amp;"_"&amp;COL_SIZES[[#This Row],[col_len]]</f>
        <v>int_10_4</v>
      </c>
      <c r="B34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2" s="113">
        <f>VLOOKUP(A3452,DBMS_TYPE_SIZES[],2,FALSE)</f>
        <v>9</v>
      </c>
      <c r="D3452" s="113">
        <f>VLOOKUP(A3452,DBMS_TYPE_SIZES[],3,FALSE)</f>
        <v>4</v>
      </c>
      <c r="E3452" s="114">
        <f>VLOOKUP(A3452,DBMS_TYPE_SIZES[],4,FALSE)</f>
        <v>9</v>
      </c>
      <c r="F3452" t="s">
        <v>289</v>
      </c>
      <c r="G3452" t="s">
        <v>72</v>
      </c>
      <c r="H3452" t="s">
        <v>20</v>
      </c>
      <c r="I3452">
        <v>10</v>
      </c>
      <c r="J3452">
        <v>4</v>
      </c>
    </row>
    <row r="3453" spans="1:10">
      <c r="A3453" s="112" t="str">
        <f>COL_SIZES[[#This Row],[datatype]]&amp;"_"&amp;COL_SIZES[[#This Row],[column_prec]]&amp;"_"&amp;COL_SIZES[[#This Row],[col_len]]</f>
        <v>int_10_4</v>
      </c>
      <c r="B34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3" s="113">
        <f>VLOOKUP(A3453,DBMS_TYPE_SIZES[],2,FALSE)</f>
        <v>9</v>
      </c>
      <c r="D3453" s="113">
        <f>VLOOKUP(A3453,DBMS_TYPE_SIZES[],3,FALSE)</f>
        <v>4</v>
      </c>
      <c r="E3453" s="114">
        <f>VLOOKUP(A3453,DBMS_TYPE_SIZES[],4,FALSE)</f>
        <v>9</v>
      </c>
      <c r="F3453" t="s">
        <v>289</v>
      </c>
      <c r="G3453" t="s">
        <v>309</v>
      </c>
      <c r="H3453" t="s">
        <v>20</v>
      </c>
      <c r="I3453">
        <v>10</v>
      </c>
      <c r="J3453">
        <v>4</v>
      </c>
    </row>
    <row r="3454" spans="1:10">
      <c r="A3454" s="112" t="str">
        <f>COL_SIZES[[#This Row],[datatype]]&amp;"_"&amp;COL_SIZES[[#This Row],[column_prec]]&amp;"_"&amp;COL_SIZES[[#This Row],[col_len]]</f>
        <v>int_10_4</v>
      </c>
      <c r="B34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4" s="113">
        <f>VLOOKUP(A3454,DBMS_TYPE_SIZES[],2,FALSE)</f>
        <v>9</v>
      </c>
      <c r="D3454" s="113">
        <f>VLOOKUP(A3454,DBMS_TYPE_SIZES[],3,FALSE)</f>
        <v>4</v>
      </c>
      <c r="E3454" s="114">
        <f>VLOOKUP(A3454,DBMS_TYPE_SIZES[],4,FALSE)</f>
        <v>9</v>
      </c>
      <c r="F3454" t="s">
        <v>289</v>
      </c>
      <c r="G3454" t="s">
        <v>69</v>
      </c>
      <c r="H3454" t="s">
        <v>20</v>
      </c>
      <c r="I3454">
        <v>10</v>
      </c>
      <c r="J3454">
        <v>4</v>
      </c>
    </row>
    <row r="3455" spans="1:10">
      <c r="A3455" s="112" t="str">
        <f>COL_SIZES[[#This Row],[datatype]]&amp;"_"&amp;COL_SIZES[[#This Row],[column_prec]]&amp;"_"&amp;COL_SIZES[[#This Row],[col_len]]</f>
        <v>int_10_4</v>
      </c>
      <c r="B34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5" s="113">
        <f>VLOOKUP(A3455,DBMS_TYPE_SIZES[],2,FALSE)</f>
        <v>9</v>
      </c>
      <c r="D3455" s="113">
        <f>VLOOKUP(A3455,DBMS_TYPE_SIZES[],3,FALSE)</f>
        <v>4</v>
      </c>
      <c r="E3455" s="114">
        <f>VLOOKUP(A3455,DBMS_TYPE_SIZES[],4,FALSE)</f>
        <v>9</v>
      </c>
      <c r="F3455" t="s">
        <v>289</v>
      </c>
      <c r="G3455" t="s">
        <v>164</v>
      </c>
      <c r="H3455" t="s">
        <v>20</v>
      </c>
      <c r="I3455">
        <v>10</v>
      </c>
      <c r="J3455">
        <v>4</v>
      </c>
    </row>
    <row r="3456" spans="1:10">
      <c r="A3456" s="112" t="str">
        <f>COL_SIZES[[#This Row],[datatype]]&amp;"_"&amp;COL_SIZES[[#This Row],[column_prec]]&amp;"_"&amp;COL_SIZES[[#This Row],[col_len]]</f>
        <v>int_10_4</v>
      </c>
      <c r="B34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56" s="113">
        <f>VLOOKUP(A3456,DBMS_TYPE_SIZES[],2,FALSE)</f>
        <v>9</v>
      </c>
      <c r="D3456" s="113">
        <f>VLOOKUP(A3456,DBMS_TYPE_SIZES[],3,FALSE)</f>
        <v>4</v>
      </c>
      <c r="E3456" s="114">
        <f>VLOOKUP(A3456,DBMS_TYPE_SIZES[],4,FALSE)</f>
        <v>9</v>
      </c>
      <c r="F3456" t="s">
        <v>291</v>
      </c>
      <c r="G3456" t="s">
        <v>156</v>
      </c>
      <c r="H3456" t="s">
        <v>20</v>
      </c>
      <c r="I3456">
        <v>10</v>
      </c>
      <c r="J3456">
        <v>4</v>
      </c>
    </row>
    <row r="3457" spans="1:10">
      <c r="A3457" s="112" t="str">
        <f>COL_SIZES[[#This Row],[datatype]]&amp;"_"&amp;COL_SIZES[[#This Row],[column_prec]]&amp;"_"&amp;COL_SIZES[[#This Row],[col_len]]</f>
        <v>numeric_1_5</v>
      </c>
      <c r="B345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57" s="113">
        <f>VLOOKUP(A3457,DBMS_TYPE_SIZES[],2,FALSE)</f>
        <v>5</v>
      </c>
      <c r="D3457" s="113">
        <f>VLOOKUP(A3457,DBMS_TYPE_SIZES[],3,FALSE)</f>
        <v>5</v>
      </c>
      <c r="E3457" s="114">
        <f>VLOOKUP(A3457,DBMS_TYPE_SIZES[],4,FALSE)</f>
        <v>5</v>
      </c>
      <c r="F3457" t="s">
        <v>291</v>
      </c>
      <c r="G3457" t="s">
        <v>602</v>
      </c>
      <c r="H3457" t="s">
        <v>67</v>
      </c>
      <c r="I3457">
        <v>1</v>
      </c>
      <c r="J3457">
        <v>5</v>
      </c>
    </row>
    <row r="3458" spans="1:10">
      <c r="A3458" s="112" t="str">
        <f>COL_SIZES[[#This Row],[datatype]]&amp;"_"&amp;COL_SIZES[[#This Row],[column_prec]]&amp;"_"&amp;COL_SIZES[[#This Row],[col_len]]</f>
        <v>varchar_0_32</v>
      </c>
      <c r="B345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58" s="113">
        <f>VLOOKUP(A3458,DBMS_TYPE_SIZES[],2,FALSE)</f>
        <v>32</v>
      </c>
      <c r="D3458" s="113">
        <f>VLOOKUP(A3458,DBMS_TYPE_SIZES[],3,FALSE)</f>
        <v>32</v>
      </c>
      <c r="E3458" s="114">
        <f>VLOOKUP(A3458,DBMS_TYPE_SIZES[],4,FALSE)</f>
        <v>34</v>
      </c>
      <c r="F3458" t="s">
        <v>291</v>
      </c>
      <c r="G3458" t="s">
        <v>1186</v>
      </c>
      <c r="H3458" t="s">
        <v>92</v>
      </c>
      <c r="I3458">
        <v>0</v>
      </c>
      <c r="J3458">
        <v>255</v>
      </c>
    </row>
    <row r="3459" spans="1:10">
      <c r="A3459" s="112" t="str">
        <f>COL_SIZES[[#This Row],[datatype]]&amp;"_"&amp;COL_SIZES[[#This Row],[column_prec]]&amp;"_"&amp;COL_SIZES[[#This Row],[col_len]]</f>
        <v>varchar_0_32</v>
      </c>
      <c r="B345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59" s="113">
        <f>VLOOKUP(A3459,DBMS_TYPE_SIZES[],2,FALSE)</f>
        <v>32</v>
      </c>
      <c r="D3459" s="113">
        <f>VLOOKUP(A3459,DBMS_TYPE_SIZES[],3,FALSE)</f>
        <v>32</v>
      </c>
      <c r="E3459" s="114">
        <f>VLOOKUP(A3459,DBMS_TYPE_SIZES[],4,FALSE)</f>
        <v>34</v>
      </c>
      <c r="F3459" t="s">
        <v>291</v>
      </c>
      <c r="G3459" t="s">
        <v>1187</v>
      </c>
      <c r="H3459" t="s">
        <v>92</v>
      </c>
      <c r="I3459">
        <v>0</v>
      </c>
      <c r="J3459">
        <v>255</v>
      </c>
    </row>
    <row r="3460" spans="1:10">
      <c r="A3460" s="112" t="str">
        <f>COL_SIZES[[#This Row],[datatype]]&amp;"_"&amp;COL_SIZES[[#This Row],[column_prec]]&amp;"_"&amp;COL_SIZES[[#This Row],[col_len]]</f>
        <v>varchar_0_32</v>
      </c>
      <c r="B346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0" s="113">
        <f>VLOOKUP(A3460,DBMS_TYPE_SIZES[],2,FALSE)</f>
        <v>32</v>
      </c>
      <c r="D3460" s="113">
        <f>VLOOKUP(A3460,DBMS_TYPE_SIZES[],3,FALSE)</f>
        <v>32</v>
      </c>
      <c r="E3460" s="114">
        <f>VLOOKUP(A3460,DBMS_TYPE_SIZES[],4,FALSE)</f>
        <v>34</v>
      </c>
      <c r="F3460" t="s">
        <v>291</v>
      </c>
      <c r="G3460" t="s">
        <v>1188</v>
      </c>
      <c r="H3460" t="s">
        <v>92</v>
      </c>
      <c r="I3460">
        <v>0</v>
      </c>
      <c r="J3460">
        <v>255</v>
      </c>
    </row>
    <row r="3461" spans="1:10">
      <c r="A3461" s="112" t="str">
        <f>COL_SIZES[[#This Row],[datatype]]&amp;"_"&amp;COL_SIZES[[#This Row],[column_prec]]&amp;"_"&amp;COL_SIZES[[#This Row],[col_len]]</f>
        <v>varchar_0_32</v>
      </c>
      <c r="B346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1" s="113">
        <f>VLOOKUP(A3461,DBMS_TYPE_SIZES[],2,FALSE)</f>
        <v>32</v>
      </c>
      <c r="D3461" s="113">
        <f>VLOOKUP(A3461,DBMS_TYPE_SIZES[],3,FALSE)</f>
        <v>32</v>
      </c>
      <c r="E3461" s="114">
        <f>VLOOKUP(A3461,DBMS_TYPE_SIZES[],4,FALSE)</f>
        <v>34</v>
      </c>
      <c r="F3461" t="s">
        <v>291</v>
      </c>
      <c r="G3461" t="s">
        <v>1189</v>
      </c>
      <c r="H3461" t="s">
        <v>92</v>
      </c>
      <c r="I3461">
        <v>0</v>
      </c>
      <c r="J3461">
        <v>255</v>
      </c>
    </row>
    <row r="3462" spans="1:10">
      <c r="A3462" s="112" t="str">
        <f>COL_SIZES[[#This Row],[datatype]]&amp;"_"&amp;COL_SIZES[[#This Row],[column_prec]]&amp;"_"&amp;COL_SIZES[[#This Row],[col_len]]</f>
        <v>varchar_0_32</v>
      </c>
      <c r="B346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2" s="113">
        <f>VLOOKUP(A3462,DBMS_TYPE_SIZES[],2,FALSE)</f>
        <v>32</v>
      </c>
      <c r="D3462" s="113">
        <f>VLOOKUP(A3462,DBMS_TYPE_SIZES[],3,FALSE)</f>
        <v>32</v>
      </c>
      <c r="E3462" s="114">
        <f>VLOOKUP(A3462,DBMS_TYPE_SIZES[],4,FALSE)</f>
        <v>34</v>
      </c>
      <c r="F3462" t="s">
        <v>291</v>
      </c>
      <c r="G3462" t="s">
        <v>1190</v>
      </c>
      <c r="H3462" t="s">
        <v>92</v>
      </c>
      <c r="I3462">
        <v>0</v>
      </c>
      <c r="J3462">
        <v>255</v>
      </c>
    </row>
    <row r="3463" spans="1:10">
      <c r="A3463" s="112" t="str">
        <f>COL_SIZES[[#This Row],[datatype]]&amp;"_"&amp;COL_SIZES[[#This Row],[column_prec]]&amp;"_"&amp;COL_SIZES[[#This Row],[col_len]]</f>
        <v>varchar_0_32</v>
      </c>
      <c r="B346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3" s="113">
        <f>VLOOKUP(A3463,DBMS_TYPE_SIZES[],2,FALSE)</f>
        <v>32</v>
      </c>
      <c r="D3463" s="113">
        <f>VLOOKUP(A3463,DBMS_TYPE_SIZES[],3,FALSE)</f>
        <v>32</v>
      </c>
      <c r="E3463" s="114">
        <f>VLOOKUP(A3463,DBMS_TYPE_SIZES[],4,FALSE)</f>
        <v>34</v>
      </c>
      <c r="F3463" t="s">
        <v>291</v>
      </c>
      <c r="G3463" t="s">
        <v>1191</v>
      </c>
      <c r="H3463" t="s">
        <v>92</v>
      </c>
      <c r="I3463">
        <v>0</v>
      </c>
      <c r="J3463">
        <v>255</v>
      </c>
    </row>
    <row r="3464" spans="1:10">
      <c r="A3464" s="112" t="str">
        <f>COL_SIZES[[#This Row],[datatype]]&amp;"_"&amp;COL_SIZES[[#This Row],[column_prec]]&amp;"_"&amp;COL_SIZES[[#This Row],[col_len]]</f>
        <v>varchar_0_32</v>
      </c>
      <c r="B346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4" s="113">
        <f>VLOOKUP(A3464,DBMS_TYPE_SIZES[],2,FALSE)</f>
        <v>32</v>
      </c>
      <c r="D3464" s="113">
        <f>VLOOKUP(A3464,DBMS_TYPE_SIZES[],3,FALSE)</f>
        <v>32</v>
      </c>
      <c r="E3464" s="114">
        <f>VLOOKUP(A3464,DBMS_TYPE_SIZES[],4,FALSE)</f>
        <v>34</v>
      </c>
      <c r="F3464" t="s">
        <v>291</v>
      </c>
      <c r="G3464" t="s">
        <v>1192</v>
      </c>
      <c r="H3464" t="s">
        <v>92</v>
      </c>
      <c r="I3464">
        <v>0</v>
      </c>
      <c r="J3464">
        <v>255</v>
      </c>
    </row>
    <row r="3465" spans="1:10">
      <c r="A3465" s="112" t="str">
        <f>COL_SIZES[[#This Row],[datatype]]&amp;"_"&amp;COL_SIZES[[#This Row],[column_prec]]&amp;"_"&amp;COL_SIZES[[#This Row],[col_len]]</f>
        <v>varchar_0_32</v>
      </c>
      <c r="B346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5" s="113">
        <f>VLOOKUP(A3465,DBMS_TYPE_SIZES[],2,FALSE)</f>
        <v>32</v>
      </c>
      <c r="D3465" s="113">
        <f>VLOOKUP(A3465,DBMS_TYPE_SIZES[],3,FALSE)</f>
        <v>32</v>
      </c>
      <c r="E3465" s="114">
        <f>VLOOKUP(A3465,DBMS_TYPE_SIZES[],4,FALSE)</f>
        <v>34</v>
      </c>
      <c r="F3465" t="s">
        <v>291</v>
      </c>
      <c r="G3465" t="s">
        <v>1193</v>
      </c>
      <c r="H3465" t="s">
        <v>92</v>
      </c>
      <c r="I3465">
        <v>0</v>
      </c>
      <c r="J3465">
        <v>255</v>
      </c>
    </row>
    <row r="3466" spans="1:10">
      <c r="A3466" s="112" t="str">
        <f>COL_SIZES[[#This Row],[datatype]]&amp;"_"&amp;COL_SIZES[[#This Row],[column_prec]]&amp;"_"&amp;COL_SIZES[[#This Row],[col_len]]</f>
        <v>varchar_0_32</v>
      </c>
      <c r="B346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6" s="113">
        <f>VLOOKUP(A3466,DBMS_TYPE_SIZES[],2,FALSE)</f>
        <v>32</v>
      </c>
      <c r="D3466" s="113">
        <f>VLOOKUP(A3466,DBMS_TYPE_SIZES[],3,FALSE)</f>
        <v>32</v>
      </c>
      <c r="E3466" s="114">
        <f>VLOOKUP(A3466,DBMS_TYPE_SIZES[],4,FALSE)</f>
        <v>34</v>
      </c>
      <c r="F3466" t="s">
        <v>291</v>
      </c>
      <c r="G3466" t="s">
        <v>1194</v>
      </c>
      <c r="H3466" t="s">
        <v>92</v>
      </c>
      <c r="I3466">
        <v>0</v>
      </c>
      <c r="J3466">
        <v>255</v>
      </c>
    </row>
    <row r="3467" spans="1:10">
      <c r="A3467" s="112" t="str">
        <f>COL_SIZES[[#This Row],[datatype]]&amp;"_"&amp;COL_SIZES[[#This Row],[column_prec]]&amp;"_"&amp;COL_SIZES[[#This Row],[col_len]]</f>
        <v>varchar_0_32</v>
      </c>
      <c r="B346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67" s="113">
        <f>VLOOKUP(A3467,DBMS_TYPE_SIZES[],2,FALSE)</f>
        <v>32</v>
      </c>
      <c r="D3467" s="113">
        <f>VLOOKUP(A3467,DBMS_TYPE_SIZES[],3,FALSE)</f>
        <v>32</v>
      </c>
      <c r="E3467" s="114">
        <f>VLOOKUP(A3467,DBMS_TYPE_SIZES[],4,FALSE)</f>
        <v>34</v>
      </c>
      <c r="F3467" t="s">
        <v>291</v>
      </c>
      <c r="G3467" t="s">
        <v>1195</v>
      </c>
      <c r="H3467" t="s">
        <v>92</v>
      </c>
      <c r="I3467">
        <v>0</v>
      </c>
      <c r="J3467">
        <v>255</v>
      </c>
    </row>
    <row r="3468" spans="1:10">
      <c r="A3468" s="112" t="str">
        <f>COL_SIZES[[#This Row],[datatype]]&amp;"_"&amp;COL_SIZES[[#This Row],[column_prec]]&amp;"_"&amp;COL_SIZES[[#This Row],[col_len]]</f>
        <v>int_10_4</v>
      </c>
      <c r="B34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68" s="113">
        <f>VLOOKUP(A3468,DBMS_TYPE_SIZES[],2,FALSE)</f>
        <v>9</v>
      </c>
      <c r="D3468" s="113">
        <f>VLOOKUP(A3468,DBMS_TYPE_SIZES[],3,FALSE)</f>
        <v>4</v>
      </c>
      <c r="E3468" s="114">
        <f>VLOOKUP(A3468,DBMS_TYPE_SIZES[],4,FALSE)</f>
        <v>9</v>
      </c>
      <c r="F3468" t="s">
        <v>291</v>
      </c>
      <c r="G3468" t="s">
        <v>292</v>
      </c>
      <c r="H3468" t="s">
        <v>20</v>
      </c>
      <c r="I3468">
        <v>10</v>
      </c>
      <c r="J3468">
        <v>4</v>
      </c>
    </row>
    <row r="3469" spans="1:10">
      <c r="A3469" s="112" t="str">
        <f>COL_SIZES[[#This Row],[datatype]]&amp;"_"&amp;COL_SIZES[[#This Row],[column_prec]]&amp;"_"&amp;COL_SIZES[[#This Row],[col_len]]</f>
        <v>int_10_4</v>
      </c>
      <c r="B34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69" s="113">
        <f>VLOOKUP(A3469,DBMS_TYPE_SIZES[],2,FALSE)</f>
        <v>9</v>
      </c>
      <c r="D3469" s="113">
        <f>VLOOKUP(A3469,DBMS_TYPE_SIZES[],3,FALSE)</f>
        <v>4</v>
      </c>
      <c r="E3469" s="114">
        <f>VLOOKUP(A3469,DBMS_TYPE_SIZES[],4,FALSE)</f>
        <v>9</v>
      </c>
      <c r="F3469" t="s">
        <v>291</v>
      </c>
      <c r="G3469" t="s">
        <v>69</v>
      </c>
      <c r="H3469" t="s">
        <v>20</v>
      </c>
      <c r="I3469">
        <v>10</v>
      </c>
      <c r="J3469">
        <v>4</v>
      </c>
    </row>
    <row r="3470" spans="1:10">
      <c r="A3470" s="112" t="str">
        <f>COL_SIZES[[#This Row],[datatype]]&amp;"_"&amp;COL_SIZES[[#This Row],[column_prec]]&amp;"_"&amp;COL_SIZES[[#This Row],[col_len]]</f>
        <v>int_10_4</v>
      </c>
      <c r="B34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70" s="113">
        <f>VLOOKUP(A3470,DBMS_TYPE_SIZES[],2,FALSE)</f>
        <v>9</v>
      </c>
      <c r="D3470" s="113">
        <f>VLOOKUP(A3470,DBMS_TYPE_SIZES[],3,FALSE)</f>
        <v>4</v>
      </c>
      <c r="E3470" s="114">
        <f>VLOOKUP(A3470,DBMS_TYPE_SIZES[],4,FALSE)</f>
        <v>9</v>
      </c>
      <c r="F3470" t="s">
        <v>293</v>
      </c>
      <c r="G3470" t="s">
        <v>156</v>
      </c>
      <c r="H3470" t="s">
        <v>20</v>
      </c>
      <c r="I3470">
        <v>10</v>
      </c>
      <c r="J3470">
        <v>4</v>
      </c>
    </row>
    <row r="3471" spans="1:10">
      <c r="A3471" s="112" t="str">
        <f>COL_SIZES[[#This Row],[datatype]]&amp;"_"&amp;COL_SIZES[[#This Row],[column_prec]]&amp;"_"&amp;COL_SIZES[[#This Row],[col_len]]</f>
        <v>numeric_1_5</v>
      </c>
      <c r="B347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71" s="113">
        <f>VLOOKUP(A3471,DBMS_TYPE_SIZES[],2,FALSE)</f>
        <v>5</v>
      </c>
      <c r="D3471" s="113">
        <f>VLOOKUP(A3471,DBMS_TYPE_SIZES[],3,FALSE)</f>
        <v>5</v>
      </c>
      <c r="E3471" s="114">
        <f>VLOOKUP(A3471,DBMS_TYPE_SIZES[],4,FALSE)</f>
        <v>5</v>
      </c>
      <c r="F3471" t="s">
        <v>293</v>
      </c>
      <c r="G3471" t="s">
        <v>602</v>
      </c>
      <c r="H3471" t="s">
        <v>67</v>
      </c>
      <c r="I3471">
        <v>1</v>
      </c>
      <c r="J3471">
        <v>5</v>
      </c>
    </row>
    <row r="3472" spans="1:10">
      <c r="A3472" s="112" t="str">
        <f>COL_SIZES[[#This Row],[datatype]]&amp;"_"&amp;COL_SIZES[[#This Row],[column_prec]]&amp;"_"&amp;COL_SIZES[[#This Row],[col_len]]</f>
        <v>varchar_0_32</v>
      </c>
      <c r="B347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2" s="113">
        <f>VLOOKUP(A3472,DBMS_TYPE_SIZES[],2,FALSE)</f>
        <v>32</v>
      </c>
      <c r="D3472" s="113">
        <f>VLOOKUP(A3472,DBMS_TYPE_SIZES[],3,FALSE)</f>
        <v>32</v>
      </c>
      <c r="E3472" s="114">
        <f>VLOOKUP(A3472,DBMS_TYPE_SIZES[],4,FALSE)</f>
        <v>34</v>
      </c>
      <c r="F3472" t="s">
        <v>293</v>
      </c>
      <c r="G3472" t="s">
        <v>1196</v>
      </c>
      <c r="H3472" t="s">
        <v>92</v>
      </c>
      <c r="I3472">
        <v>0</v>
      </c>
      <c r="J3472">
        <v>255</v>
      </c>
    </row>
    <row r="3473" spans="1:10">
      <c r="A3473" s="112" t="str">
        <f>COL_SIZES[[#This Row],[datatype]]&amp;"_"&amp;COL_SIZES[[#This Row],[column_prec]]&amp;"_"&amp;COL_SIZES[[#This Row],[col_len]]</f>
        <v>varchar_0_32</v>
      </c>
      <c r="B347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3" s="113">
        <f>VLOOKUP(A3473,DBMS_TYPE_SIZES[],2,FALSE)</f>
        <v>32</v>
      </c>
      <c r="D3473" s="113">
        <f>VLOOKUP(A3473,DBMS_TYPE_SIZES[],3,FALSE)</f>
        <v>32</v>
      </c>
      <c r="E3473" s="114">
        <f>VLOOKUP(A3473,DBMS_TYPE_SIZES[],4,FALSE)</f>
        <v>34</v>
      </c>
      <c r="F3473" t="s">
        <v>293</v>
      </c>
      <c r="G3473" t="s">
        <v>1197</v>
      </c>
      <c r="H3473" t="s">
        <v>92</v>
      </c>
      <c r="I3473">
        <v>0</v>
      </c>
      <c r="J3473">
        <v>255</v>
      </c>
    </row>
    <row r="3474" spans="1:10">
      <c r="A3474" s="112" t="str">
        <f>COL_SIZES[[#This Row],[datatype]]&amp;"_"&amp;COL_SIZES[[#This Row],[column_prec]]&amp;"_"&amp;COL_SIZES[[#This Row],[col_len]]</f>
        <v>varchar_0_32</v>
      </c>
      <c r="B3474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4" s="113">
        <f>VLOOKUP(A3474,DBMS_TYPE_SIZES[],2,FALSE)</f>
        <v>32</v>
      </c>
      <c r="D3474" s="113">
        <f>VLOOKUP(A3474,DBMS_TYPE_SIZES[],3,FALSE)</f>
        <v>32</v>
      </c>
      <c r="E3474" s="114">
        <f>VLOOKUP(A3474,DBMS_TYPE_SIZES[],4,FALSE)</f>
        <v>34</v>
      </c>
      <c r="F3474" t="s">
        <v>293</v>
      </c>
      <c r="G3474" t="s">
        <v>1198</v>
      </c>
      <c r="H3474" t="s">
        <v>92</v>
      </c>
      <c r="I3474">
        <v>0</v>
      </c>
      <c r="J3474">
        <v>255</v>
      </c>
    </row>
    <row r="3475" spans="1:10">
      <c r="A3475" s="112" t="str">
        <f>COL_SIZES[[#This Row],[datatype]]&amp;"_"&amp;COL_SIZES[[#This Row],[column_prec]]&amp;"_"&amp;COL_SIZES[[#This Row],[col_len]]</f>
        <v>varchar_0_32</v>
      </c>
      <c r="B347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5" s="113">
        <f>VLOOKUP(A3475,DBMS_TYPE_SIZES[],2,FALSE)</f>
        <v>32</v>
      </c>
      <c r="D3475" s="113">
        <f>VLOOKUP(A3475,DBMS_TYPE_SIZES[],3,FALSE)</f>
        <v>32</v>
      </c>
      <c r="E3475" s="114">
        <f>VLOOKUP(A3475,DBMS_TYPE_SIZES[],4,FALSE)</f>
        <v>34</v>
      </c>
      <c r="F3475" t="s">
        <v>293</v>
      </c>
      <c r="G3475" t="s">
        <v>1199</v>
      </c>
      <c r="H3475" t="s">
        <v>92</v>
      </c>
      <c r="I3475">
        <v>0</v>
      </c>
      <c r="J3475">
        <v>255</v>
      </c>
    </row>
    <row r="3476" spans="1:10">
      <c r="A3476" s="112" t="str">
        <f>COL_SIZES[[#This Row],[datatype]]&amp;"_"&amp;COL_SIZES[[#This Row],[column_prec]]&amp;"_"&amp;COL_SIZES[[#This Row],[col_len]]</f>
        <v>varchar_0_32</v>
      </c>
      <c r="B347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6" s="113">
        <f>VLOOKUP(A3476,DBMS_TYPE_SIZES[],2,FALSE)</f>
        <v>32</v>
      </c>
      <c r="D3476" s="113">
        <f>VLOOKUP(A3476,DBMS_TYPE_SIZES[],3,FALSE)</f>
        <v>32</v>
      </c>
      <c r="E3476" s="114">
        <f>VLOOKUP(A3476,DBMS_TYPE_SIZES[],4,FALSE)</f>
        <v>34</v>
      </c>
      <c r="F3476" t="s">
        <v>293</v>
      </c>
      <c r="G3476" t="s">
        <v>1200</v>
      </c>
      <c r="H3476" t="s">
        <v>92</v>
      </c>
      <c r="I3476">
        <v>0</v>
      </c>
      <c r="J3476">
        <v>255</v>
      </c>
    </row>
    <row r="3477" spans="1:10">
      <c r="A3477" s="112" t="str">
        <f>COL_SIZES[[#This Row],[datatype]]&amp;"_"&amp;COL_SIZES[[#This Row],[column_prec]]&amp;"_"&amp;COL_SIZES[[#This Row],[col_len]]</f>
        <v>varchar_0_32</v>
      </c>
      <c r="B3477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7" s="113">
        <f>VLOOKUP(A3477,DBMS_TYPE_SIZES[],2,FALSE)</f>
        <v>32</v>
      </c>
      <c r="D3477" s="113">
        <f>VLOOKUP(A3477,DBMS_TYPE_SIZES[],3,FALSE)</f>
        <v>32</v>
      </c>
      <c r="E3477" s="114">
        <f>VLOOKUP(A3477,DBMS_TYPE_SIZES[],4,FALSE)</f>
        <v>34</v>
      </c>
      <c r="F3477" t="s">
        <v>293</v>
      </c>
      <c r="G3477" t="s">
        <v>1201</v>
      </c>
      <c r="H3477" t="s">
        <v>92</v>
      </c>
      <c r="I3477">
        <v>0</v>
      </c>
      <c r="J3477">
        <v>255</v>
      </c>
    </row>
    <row r="3478" spans="1:10">
      <c r="A3478" s="112" t="str">
        <f>COL_SIZES[[#This Row],[datatype]]&amp;"_"&amp;COL_SIZES[[#This Row],[column_prec]]&amp;"_"&amp;COL_SIZES[[#This Row],[col_len]]</f>
        <v>varchar_0_32</v>
      </c>
      <c r="B347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8" s="113">
        <f>VLOOKUP(A3478,DBMS_TYPE_SIZES[],2,FALSE)</f>
        <v>32</v>
      </c>
      <c r="D3478" s="113">
        <f>VLOOKUP(A3478,DBMS_TYPE_SIZES[],3,FALSE)</f>
        <v>32</v>
      </c>
      <c r="E3478" s="114">
        <f>VLOOKUP(A3478,DBMS_TYPE_SIZES[],4,FALSE)</f>
        <v>34</v>
      </c>
      <c r="F3478" t="s">
        <v>293</v>
      </c>
      <c r="G3478" t="s">
        <v>1202</v>
      </c>
      <c r="H3478" t="s">
        <v>92</v>
      </c>
      <c r="I3478">
        <v>0</v>
      </c>
      <c r="J3478">
        <v>255</v>
      </c>
    </row>
    <row r="3479" spans="1:10">
      <c r="A3479" s="112" t="str">
        <f>COL_SIZES[[#This Row],[datatype]]&amp;"_"&amp;COL_SIZES[[#This Row],[column_prec]]&amp;"_"&amp;COL_SIZES[[#This Row],[col_len]]</f>
        <v>varchar_0_32</v>
      </c>
      <c r="B3479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79" s="113">
        <f>VLOOKUP(A3479,DBMS_TYPE_SIZES[],2,FALSE)</f>
        <v>32</v>
      </c>
      <c r="D3479" s="113">
        <f>VLOOKUP(A3479,DBMS_TYPE_SIZES[],3,FALSE)</f>
        <v>32</v>
      </c>
      <c r="E3479" s="114">
        <f>VLOOKUP(A3479,DBMS_TYPE_SIZES[],4,FALSE)</f>
        <v>34</v>
      </c>
      <c r="F3479" t="s">
        <v>293</v>
      </c>
      <c r="G3479" t="s">
        <v>1203</v>
      </c>
      <c r="H3479" t="s">
        <v>92</v>
      </c>
      <c r="I3479">
        <v>0</v>
      </c>
      <c r="J3479">
        <v>255</v>
      </c>
    </row>
    <row r="3480" spans="1:10">
      <c r="A3480" s="112" t="str">
        <f>COL_SIZES[[#This Row],[datatype]]&amp;"_"&amp;COL_SIZES[[#This Row],[column_prec]]&amp;"_"&amp;COL_SIZES[[#This Row],[col_len]]</f>
        <v>varchar_0_32</v>
      </c>
      <c r="B348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80" s="113">
        <f>VLOOKUP(A3480,DBMS_TYPE_SIZES[],2,FALSE)</f>
        <v>32</v>
      </c>
      <c r="D3480" s="113">
        <f>VLOOKUP(A3480,DBMS_TYPE_SIZES[],3,FALSE)</f>
        <v>32</v>
      </c>
      <c r="E3480" s="114">
        <f>VLOOKUP(A3480,DBMS_TYPE_SIZES[],4,FALSE)</f>
        <v>34</v>
      </c>
      <c r="F3480" t="s">
        <v>293</v>
      </c>
      <c r="G3480" t="s">
        <v>1204</v>
      </c>
      <c r="H3480" t="s">
        <v>92</v>
      </c>
      <c r="I3480">
        <v>0</v>
      </c>
      <c r="J3480">
        <v>255</v>
      </c>
    </row>
    <row r="3481" spans="1:10">
      <c r="A3481" s="112" t="str">
        <f>COL_SIZES[[#This Row],[datatype]]&amp;"_"&amp;COL_SIZES[[#This Row],[column_prec]]&amp;"_"&amp;COL_SIZES[[#This Row],[col_len]]</f>
        <v>varchar_0_32</v>
      </c>
      <c r="B348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81" s="113">
        <f>VLOOKUP(A3481,DBMS_TYPE_SIZES[],2,FALSE)</f>
        <v>32</v>
      </c>
      <c r="D3481" s="113">
        <f>VLOOKUP(A3481,DBMS_TYPE_SIZES[],3,FALSE)</f>
        <v>32</v>
      </c>
      <c r="E3481" s="114">
        <f>VLOOKUP(A3481,DBMS_TYPE_SIZES[],4,FALSE)</f>
        <v>34</v>
      </c>
      <c r="F3481" t="s">
        <v>293</v>
      </c>
      <c r="G3481" t="s">
        <v>1205</v>
      </c>
      <c r="H3481" t="s">
        <v>92</v>
      </c>
      <c r="I3481">
        <v>0</v>
      </c>
      <c r="J3481">
        <v>255</v>
      </c>
    </row>
    <row r="3482" spans="1:10">
      <c r="A3482" s="112" t="str">
        <f>COL_SIZES[[#This Row],[datatype]]&amp;"_"&amp;COL_SIZES[[#This Row],[column_prec]]&amp;"_"&amp;COL_SIZES[[#This Row],[col_len]]</f>
        <v>int_10_4</v>
      </c>
      <c r="B34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2" s="113">
        <f>VLOOKUP(A3482,DBMS_TYPE_SIZES[],2,FALSE)</f>
        <v>9</v>
      </c>
      <c r="D3482" s="113">
        <f>VLOOKUP(A3482,DBMS_TYPE_SIZES[],3,FALSE)</f>
        <v>4</v>
      </c>
      <c r="E3482" s="114">
        <f>VLOOKUP(A3482,DBMS_TYPE_SIZES[],4,FALSE)</f>
        <v>9</v>
      </c>
      <c r="F3482" t="s">
        <v>293</v>
      </c>
      <c r="G3482" t="s">
        <v>294</v>
      </c>
      <c r="H3482" t="s">
        <v>20</v>
      </c>
      <c r="I3482">
        <v>10</v>
      </c>
      <c r="J3482">
        <v>4</v>
      </c>
    </row>
    <row r="3483" spans="1:10">
      <c r="A3483" s="112" t="str">
        <f>COL_SIZES[[#This Row],[datatype]]&amp;"_"&amp;COL_SIZES[[#This Row],[column_prec]]&amp;"_"&amp;COL_SIZES[[#This Row],[col_len]]</f>
        <v>int_10_4</v>
      </c>
      <c r="B348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3" s="113">
        <f>VLOOKUP(A3483,DBMS_TYPE_SIZES[],2,FALSE)</f>
        <v>9</v>
      </c>
      <c r="D3483" s="113">
        <f>VLOOKUP(A3483,DBMS_TYPE_SIZES[],3,FALSE)</f>
        <v>4</v>
      </c>
      <c r="E3483" s="114">
        <f>VLOOKUP(A3483,DBMS_TYPE_SIZES[],4,FALSE)</f>
        <v>9</v>
      </c>
      <c r="F3483" t="s">
        <v>293</v>
      </c>
      <c r="G3483" t="s">
        <v>69</v>
      </c>
      <c r="H3483" t="s">
        <v>20</v>
      </c>
      <c r="I3483">
        <v>10</v>
      </c>
      <c r="J3483">
        <v>4</v>
      </c>
    </row>
    <row r="3484" spans="1:10">
      <c r="A3484" s="112" t="str">
        <f>COL_SIZES[[#This Row],[datatype]]&amp;"_"&amp;COL_SIZES[[#This Row],[column_prec]]&amp;"_"&amp;COL_SIZES[[#This Row],[col_len]]</f>
        <v>int_10_4</v>
      </c>
      <c r="B34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4" s="113">
        <f>VLOOKUP(A3484,DBMS_TYPE_SIZES[],2,FALSE)</f>
        <v>9</v>
      </c>
      <c r="D3484" s="113">
        <f>VLOOKUP(A3484,DBMS_TYPE_SIZES[],3,FALSE)</f>
        <v>4</v>
      </c>
      <c r="E3484" s="114">
        <f>VLOOKUP(A3484,DBMS_TYPE_SIZES[],4,FALSE)</f>
        <v>9</v>
      </c>
      <c r="F3484" t="s">
        <v>295</v>
      </c>
      <c r="G3484" t="s">
        <v>156</v>
      </c>
      <c r="H3484" t="s">
        <v>20</v>
      </c>
      <c r="I3484">
        <v>10</v>
      </c>
      <c r="J3484">
        <v>4</v>
      </c>
    </row>
    <row r="3485" spans="1:10">
      <c r="A3485" s="112" t="str">
        <f>COL_SIZES[[#This Row],[datatype]]&amp;"_"&amp;COL_SIZES[[#This Row],[column_prec]]&amp;"_"&amp;COL_SIZES[[#This Row],[col_len]]</f>
        <v>varchar_0_32</v>
      </c>
      <c r="B348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85" s="113">
        <f>VLOOKUP(A3485,DBMS_TYPE_SIZES[],2,FALSE)</f>
        <v>32</v>
      </c>
      <c r="D3485" s="113">
        <f>VLOOKUP(A3485,DBMS_TYPE_SIZES[],3,FALSE)</f>
        <v>32</v>
      </c>
      <c r="E3485" s="114">
        <f>VLOOKUP(A3485,DBMS_TYPE_SIZES[],4,FALSE)</f>
        <v>34</v>
      </c>
      <c r="F3485" t="s">
        <v>295</v>
      </c>
      <c r="G3485" t="s">
        <v>295</v>
      </c>
      <c r="H3485" t="s">
        <v>92</v>
      </c>
      <c r="I3485">
        <v>0</v>
      </c>
      <c r="J3485">
        <v>32</v>
      </c>
    </row>
    <row r="3486" spans="1:10">
      <c r="A3486" s="112" t="str">
        <f>COL_SIZES[[#This Row],[datatype]]&amp;"_"&amp;COL_SIZES[[#This Row],[column_prec]]&amp;"_"&amp;COL_SIZES[[#This Row],[col_len]]</f>
        <v>varchar_0_32</v>
      </c>
      <c r="B348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86" s="113">
        <f>VLOOKUP(A3486,DBMS_TYPE_SIZES[],2,FALSE)</f>
        <v>32</v>
      </c>
      <c r="D3486" s="113">
        <f>VLOOKUP(A3486,DBMS_TYPE_SIZES[],3,FALSE)</f>
        <v>32</v>
      </c>
      <c r="E3486" s="114">
        <f>VLOOKUP(A3486,DBMS_TYPE_SIZES[],4,FALSE)</f>
        <v>34</v>
      </c>
      <c r="F3486" t="s">
        <v>295</v>
      </c>
      <c r="G3486" t="s">
        <v>1206</v>
      </c>
      <c r="H3486" t="s">
        <v>92</v>
      </c>
      <c r="I3486">
        <v>0</v>
      </c>
      <c r="J3486">
        <v>32</v>
      </c>
    </row>
    <row r="3487" spans="1:10">
      <c r="A3487" s="112" t="str">
        <f>COL_SIZES[[#This Row],[datatype]]&amp;"_"&amp;COL_SIZES[[#This Row],[column_prec]]&amp;"_"&amp;COL_SIZES[[#This Row],[col_len]]</f>
        <v>int_10_4</v>
      </c>
      <c r="B34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7" s="113">
        <f>VLOOKUP(A3487,DBMS_TYPE_SIZES[],2,FALSE)</f>
        <v>9</v>
      </c>
      <c r="D3487" s="113">
        <f>VLOOKUP(A3487,DBMS_TYPE_SIZES[],3,FALSE)</f>
        <v>4</v>
      </c>
      <c r="E3487" s="114">
        <f>VLOOKUP(A3487,DBMS_TYPE_SIZES[],4,FALSE)</f>
        <v>9</v>
      </c>
      <c r="F3487" t="s">
        <v>295</v>
      </c>
      <c r="G3487" t="s">
        <v>296</v>
      </c>
      <c r="H3487" t="s">
        <v>20</v>
      </c>
      <c r="I3487">
        <v>10</v>
      </c>
      <c r="J3487">
        <v>4</v>
      </c>
    </row>
    <row r="3488" spans="1:10">
      <c r="A3488" s="112" t="str">
        <f>COL_SIZES[[#This Row],[datatype]]&amp;"_"&amp;COL_SIZES[[#This Row],[column_prec]]&amp;"_"&amp;COL_SIZES[[#This Row],[col_len]]</f>
        <v>int_10_4</v>
      </c>
      <c r="B34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8" s="113">
        <f>VLOOKUP(A3488,DBMS_TYPE_SIZES[],2,FALSE)</f>
        <v>9</v>
      </c>
      <c r="D3488" s="113">
        <f>VLOOKUP(A3488,DBMS_TYPE_SIZES[],3,FALSE)</f>
        <v>4</v>
      </c>
      <c r="E3488" s="114">
        <f>VLOOKUP(A3488,DBMS_TYPE_SIZES[],4,FALSE)</f>
        <v>9</v>
      </c>
      <c r="F3488" t="s">
        <v>295</v>
      </c>
      <c r="G3488" t="s">
        <v>164</v>
      </c>
      <c r="H3488" t="s">
        <v>20</v>
      </c>
      <c r="I3488">
        <v>10</v>
      </c>
      <c r="J3488">
        <v>4</v>
      </c>
    </row>
    <row r="3489" spans="1:10">
      <c r="A3489" s="112" t="str">
        <f>COL_SIZES[[#This Row],[datatype]]&amp;"_"&amp;COL_SIZES[[#This Row],[column_prec]]&amp;"_"&amp;COL_SIZES[[#This Row],[col_len]]</f>
        <v>int_10_4</v>
      </c>
      <c r="B34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89" s="113">
        <f>VLOOKUP(A3489,DBMS_TYPE_SIZES[],2,FALSE)</f>
        <v>9</v>
      </c>
      <c r="D3489" s="113">
        <f>VLOOKUP(A3489,DBMS_TYPE_SIZES[],3,FALSE)</f>
        <v>4</v>
      </c>
      <c r="E3489" s="114">
        <f>VLOOKUP(A3489,DBMS_TYPE_SIZES[],4,FALSE)</f>
        <v>9</v>
      </c>
      <c r="F3489" t="s">
        <v>297</v>
      </c>
      <c r="G3489" t="s">
        <v>156</v>
      </c>
      <c r="H3489" t="s">
        <v>20</v>
      </c>
      <c r="I3489">
        <v>10</v>
      </c>
      <c r="J3489">
        <v>4</v>
      </c>
    </row>
    <row r="3490" spans="1:10">
      <c r="A3490" s="112" t="str">
        <f>COL_SIZES[[#This Row],[datatype]]&amp;"_"&amp;COL_SIZES[[#This Row],[column_prec]]&amp;"_"&amp;COL_SIZES[[#This Row],[col_len]]</f>
        <v>varchar_0_32</v>
      </c>
      <c r="B349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90" s="113">
        <f>VLOOKUP(A3490,DBMS_TYPE_SIZES[],2,FALSE)</f>
        <v>32</v>
      </c>
      <c r="D3490" s="113">
        <f>VLOOKUP(A3490,DBMS_TYPE_SIZES[],3,FALSE)</f>
        <v>32</v>
      </c>
      <c r="E3490" s="114">
        <f>VLOOKUP(A3490,DBMS_TYPE_SIZES[],4,FALSE)</f>
        <v>34</v>
      </c>
      <c r="F3490" t="s">
        <v>297</v>
      </c>
      <c r="G3490" t="s">
        <v>297</v>
      </c>
      <c r="H3490" t="s">
        <v>92</v>
      </c>
      <c r="I3490">
        <v>0</v>
      </c>
      <c r="J3490">
        <v>32</v>
      </c>
    </row>
    <row r="3491" spans="1:10">
      <c r="A3491" s="112" t="str">
        <f>COL_SIZES[[#This Row],[datatype]]&amp;"_"&amp;COL_SIZES[[#This Row],[column_prec]]&amp;"_"&amp;COL_SIZES[[#This Row],[col_len]]</f>
        <v>varchar_0_32</v>
      </c>
      <c r="B3491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491" s="113">
        <f>VLOOKUP(A3491,DBMS_TYPE_SIZES[],2,FALSE)</f>
        <v>32</v>
      </c>
      <c r="D3491" s="113">
        <f>VLOOKUP(A3491,DBMS_TYPE_SIZES[],3,FALSE)</f>
        <v>32</v>
      </c>
      <c r="E3491" s="114">
        <f>VLOOKUP(A3491,DBMS_TYPE_SIZES[],4,FALSE)</f>
        <v>34</v>
      </c>
      <c r="F3491" t="s">
        <v>297</v>
      </c>
      <c r="G3491" t="s">
        <v>1207</v>
      </c>
      <c r="H3491" t="s">
        <v>92</v>
      </c>
      <c r="I3491">
        <v>0</v>
      </c>
      <c r="J3491">
        <v>32</v>
      </c>
    </row>
    <row r="3492" spans="1:10">
      <c r="A3492" s="112" t="str">
        <f>COL_SIZES[[#This Row],[datatype]]&amp;"_"&amp;COL_SIZES[[#This Row],[column_prec]]&amp;"_"&amp;COL_SIZES[[#This Row],[col_len]]</f>
        <v>int_10_4</v>
      </c>
      <c r="B34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2" s="113">
        <f>VLOOKUP(A3492,DBMS_TYPE_SIZES[],2,FALSE)</f>
        <v>9</v>
      </c>
      <c r="D3492" s="113">
        <f>VLOOKUP(A3492,DBMS_TYPE_SIZES[],3,FALSE)</f>
        <v>4</v>
      </c>
      <c r="E3492" s="114">
        <f>VLOOKUP(A3492,DBMS_TYPE_SIZES[],4,FALSE)</f>
        <v>9</v>
      </c>
      <c r="F3492" t="s">
        <v>297</v>
      </c>
      <c r="G3492" t="s">
        <v>298</v>
      </c>
      <c r="H3492" t="s">
        <v>20</v>
      </c>
      <c r="I3492">
        <v>10</v>
      </c>
      <c r="J3492">
        <v>4</v>
      </c>
    </row>
    <row r="3493" spans="1:10">
      <c r="A3493" s="112" t="str">
        <f>COL_SIZES[[#This Row],[datatype]]&amp;"_"&amp;COL_SIZES[[#This Row],[column_prec]]&amp;"_"&amp;COL_SIZES[[#This Row],[col_len]]</f>
        <v>int_10_4</v>
      </c>
      <c r="B34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3" s="113">
        <f>VLOOKUP(A3493,DBMS_TYPE_SIZES[],2,FALSE)</f>
        <v>9</v>
      </c>
      <c r="D3493" s="113">
        <f>VLOOKUP(A3493,DBMS_TYPE_SIZES[],3,FALSE)</f>
        <v>4</v>
      </c>
      <c r="E3493" s="114">
        <f>VLOOKUP(A3493,DBMS_TYPE_SIZES[],4,FALSE)</f>
        <v>9</v>
      </c>
      <c r="F3493" t="s">
        <v>297</v>
      </c>
      <c r="G3493" t="s">
        <v>164</v>
      </c>
      <c r="H3493" t="s">
        <v>20</v>
      </c>
      <c r="I3493">
        <v>10</v>
      </c>
      <c r="J3493">
        <v>4</v>
      </c>
    </row>
    <row r="3494" spans="1:10">
      <c r="A3494" s="112" t="str">
        <f>COL_SIZES[[#This Row],[datatype]]&amp;"_"&amp;COL_SIZES[[#This Row],[column_prec]]&amp;"_"&amp;COL_SIZES[[#This Row],[col_len]]</f>
        <v>int_10_4</v>
      </c>
      <c r="B34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4" s="113">
        <f>VLOOKUP(A3494,DBMS_TYPE_SIZES[],2,FALSE)</f>
        <v>9</v>
      </c>
      <c r="D3494" s="113">
        <f>VLOOKUP(A3494,DBMS_TYPE_SIZES[],3,FALSE)</f>
        <v>4</v>
      </c>
      <c r="E3494" s="114">
        <f>VLOOKUP(A3494,DBMS_TYPE_SIZES[],4,FALSE)</f>
        <v>9</v>
      </c>
      <c r="F3494" t="s">
        <v>1208</v>
      </c>
      <c r="G3494" t="s">
        <v>156</v>
      </c>
      <c r="H3494" t="s">
        <v>20</v>
      </c>
      <c r="I3494">
        <v>10</v>
      </c>
      <c r="J3494">
        <v>4</v>
      </c>
    </row>
    <row r="3495" spans="1:10">
      <c r="A3495" s="112" t="str">
        <f>COL_SIZES[[#This Row],[datatype]]&amp;"_"&amp;COL_SIZES[[#This Row],[column_prec]]&amp;"_"&amp;COL_SIZES[[#This Row],[col_len]]</f>
        <v>numeric_1_5</v>
      </c>
      <c r="B349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495" s="113">
        <f>VLOOKUP(A3495,DBMS_TYPE_SIZES[],2,FALSE)</f>
        <v>5</v>
      </c>
      <c r="D3495" s="113">
        <f>VLOOKUP(A3495,DBMS_TYPE_SIZES[],3,FALSE)</f>
        <v>5</v>
      </c>
      <c r="E3495" s="114">
        <f>VLOOKUP(A3495,DBMS_TYPE_SIZES[],4,FALSE)</f>
        <v>5</v>
      </c>
      <c r="F3495" t="s">
        <v>1208</v>
      </c>
      <c r="G3495" t="s">
        <v>602</v>
      </c>
      <c r="H3495" t="s">
        <v>67</v>
      </c>
      <c r="I3495">
        <v>1</v>
      </c>
      <c r="J3495">
        <v>5</v>
      </c>
    </row>
    <row r="3496" spans="1:10">
      <c r="A3496" s="112" t="str">
        <f>COL_SIZES[[#This Row],[datatype]]&amp;"_"&amp;COL_SIZES[[#This Row],[column_prec]]&amp;"_"&amp;COL_SIZES[[#This Row],[col_len]]</f>
        <v>int_10_4</v>
      </c>
      <c r="B34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6" s="113">
        <f>VLOOKUP(A3496,DBMS_TYPE_SIZES[],2,FALSE)</f>
        <v>9</v>
      </c>
      <c r="D3496" s="113">
        <f>VLOOKUP(A3496,DBMS_TYPE_SIZES[],3,FALSE)</f>
        <v>4</v>
      </c>
      <c r="E3496" s="114">
        <f>VLOOKUP(A3496,DBMS_TYPE_SIZES[],4,FALSE)</f>
        <v>9</v>
      </c>
      <c r="F3496" t="s">
        <v>1208</v>
      </c>
      <c r="G3496" t="s">
        <v>300</v>
      </c>
      <c r="H3496" t="s">
        <v>20</v>
      </c>
      <c r="I3496">
        <v>10</v>
      </c>
      <c r="J3496">
        <v>4</v>
      </c>
    </row>
    <row r="3497" spans="1:10">
      <c r="A3497" s="112" t="str">
        <f>COL_SIZES[[#This Row],[datatype]]&amp;"_"&amp;COL_SIZES[[#This Row],[column_prec]]&amp;"_"&amp;COL_SIZES[[#This Row],[col_len]]</f>
        <v>int_10_4</v>
      </c>
      <c r="B34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7" s="113">
        <f>VLOOKUP(A3497,DBMS_TYPE_SIZES[],2,FALSE)</f>
        <v>9</v>
      </c>
      <c r="D3497" s="113">
        <f>VLOOKUP(A3497,DBMS_TYPE_SIZES[],3,FALSE)</f>
        <v>4</v>
      </c>
      <c r="E3497" s="114">
        <f>VLOOKUP(A3497,DBMS_TYPE_SIZES[],4,FALSE)</f>
        <v>9</v>
      </c>
      <c r="F3497" t="s">
        <v>1208</v>
      </c>
      <c r="G3497" t="s">
        <v>1209</v>
      </c>
      <c r="H3497" t="s">
        <v>20</v>
      </c>
      <c r="I3497">
        <v>10</v>
      </c>
      <c r="J3497">
        <v>4</v>
      </c>
    </row>
    <row r="3498" spans="1:10">
      <c r="A3498" s="112" t="str">
        <f>COL_SIZES[[#This Row],[datatype]]&amp;"_"&amp;COL_SIZES[[#This Row],[column_prec]]&amp;"_"&amp;COL_SIZES[[#This Row],[col_len]]</f>
        <v>int_10_4</v>
      </c>
      <c r="B34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8" s="113">
        <f>VLOOKUP(A3498,DBMS_TYPE_SIZES[],2,FALSE)</f>
        <v>9</v>
      </c>
      <c r="D3498" s="113">
        <f>VLOOKUP(A3498,DBMS_TYPE_SIZES[],3,FALSE)</f>
        <v>4</v>
      </c>
      <c r="E3498" s="114">
        <f>VLOOKUP(A3498,DBMS_TYPE_SIZES[],4,FALSE)</f>
        <v>9</v>
      </c>
      <c r="F3498" t="s">
        <v>1208</v>
      </c>
      <c r="G3498" t="s">
        <v>1210</v>
      </c>
      <c r="H3498" t="s">
        <v>20</v>
      </c>
      <c r="I3498">
        <v>10</v>
      </c>
      <c r="J3498">
        <v>4</v>
      </c>
    </row>
    <row r="3499" spans="1:10">
      <c r="A3499" s="112" t="str">
        <f>COL_SIZES[[#This Row],[datatype]]&amp;"_"&amp;COL_SIZES[[#This Row],[column_prec]]&amp;"_"&amp;COL_SIZES[[#This Row],[col_len]]</f>
        <v>int_10_4</v>
      </c>
      <c r="B34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499" s="113">
        <f>VLOOKUP(A3499,DBMS_TYPE_SIZES[],2,FALSE)</f>
        <v>9</v>
      </c>
      <c r="D3499" s="113">
        <f>VLOOKUP(A3499,DBMS_TYPE_SIZES[],3,FALSE)</f>
        <v>4</v>
      </c>
      <c r="E3499" s="114">
        <f>VLOOKUP(A3499,DBMS_TYPE_SIZES[],4,FALSE)</f>
        <v>9</v>
      </c>
      <c r="F3499" t="s">
        <v>1208</v>
      </c>
      <c r="G3499" t="s">
        <v>69</v>
      </c>
      <c r="H3499" t="s">
        <v>20</v>
      </c>
      <c r="I3499">
        <v>10</v>
      </c>
      <c r="J3499">
        <v>4</v>
      </c>
    </row>
    <row r="3500" spans="1:10">
      <c r="A3500" s="112" t="str">
        <f>COL_SIZES[[#This Row],[datatype]]&amp;"_"&amp;COL_SIZES[[#This Row],[column_prec]]&amp;"_"&amp;COL_SIZES[[#This Row],[col_len]]</f>
        <v>int_10_4</v>
      </c>
      <c r="B35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00" s="113">
        <f>VLOOKUP(A3500,DBMS_TYPE_SIZES[],2,FALSE)</f>
        <v>9</v>
      </c>
      <c r="D3500" s="113">
        <f>VLOOKUP(A3500,DBMS_TYPE_SIZES[],3,FALSE)</f>
        <v>4</v>
      </c>
      <c r="E3500" s="114">
        <f>VLOOKUP(A3500,DBMS_TYPE_SIZES[],4,FALSE)</f>
        <v>9</v>
      </c>
      <c r="F3500" t="s">
        <v>1208</v>
      </c>
      <c r="G3500" t="s">
        <v>164</v>
      </c>
      <c r="H3500" t="s">
        <v>20</v>
      </c>
      <c r="I3500">
        <v>10</v>
      </c>
      <c r="J3500">
        <v>4</v>
      </c>
    </row>
    <row r="3501" spans="1:10">
      <c r="A3501" s="112" t="str">
        <f>COL_SIZES[[#This Row],[datatype]]&amp;"_"&amp;COL_SIZES[[#This Row],[column_prec]]&amp;"_"&amp;COL_SIZES[[#This Row],[col_len]]</f>
        <v>int_10_4</v>
      </c>
      <c r="B35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01" s="113">
        <f>VLOOKUP(A3501,DBMS_TYPE_SIZES[],2,FALSE)</f>
        <v>9</v>
      </c>
      <c r="D3501" s="113">
        <f>VLOOKUP(A3501,DBMS_TYPE_SIZES[],3,FALSE)</f>
        <v>4</v>
      </c>
      <c r="E3501" s="114">
        <f>VLOOKUP(A3501,DBMS_TYPE_SIZES[],4,FALSE)</f>
        <v>9</v>
      </c>
      <c r="F3501" t="s">
        <v>299</v>
      </c>
      <c r="G3501" t="s">
        <v>156</v>
      </c>
      <c r="H3501" t="s">
        <v>20</v>
      </c>
      <c r="I3501">
        <v>10</v>
      </c>
      <c r="J3501">
        <v>4</v>
      </c>
    </row>
    <row r="3502" spans="1:10">
      <c r="A3502" s="112" t="str">
        <f>COL_SIZES[[#This Row],[datatype]]&amp;"_"&amp;COL_SIZES[[#This Row],[column_prec]]&amp;"_"&amp;COL_SIZES[[#This Row],[col_len]]</f>
        <v>numeric_1_5</v>
      </c>
      <c r="B350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02" s="113">
        <f>VLOOKUP(A3502,DBMS_TYPE_SIZES[],2,FALSE)</f>
        <v>5</v>
      </c>
      <c r="D3502" s="113">
        <f>VLOOKUP(A3502,DBMS_TYPE_SIZES[],3,FALSE)</f>
        <v>5</v>
      </c>
      <c r="E3502" s="114">
        <f>VLOOKUP(A3502,DBMS_TYPE_SIZES[],4,FALSE)</f>
        <v>5</v>
      </c>
      <c r="F3502" t="s">
        <v>299</v>
      </c>
      <c r="G3502" t="s">
        <v>602</v>
      </c>
      <c r="H3502" t="s">
        <v>67</v>
      </c>
      <c r="I3502">
        <v>1</v>
      </c>
      <c r="J3502">
        <v>5</v>
      </c>
    </row>
    <row r="3503" spans="1:10">
      <c r="A3503" s="112" t="str">
        <f>COL_SIZES[[#This Row],[datatype]]&amp;"_"&amp;COL_SIZES[[#This Row],[column_prec]]&amp;"_"&amp;COL_SIZES[[#This Row],[col_len]]</f>
        <v>varchar_0_255</v>
      </c>
      <c r="B350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03" s="113">
        <f>VLOOKUP(A3503,DBMS_TYPE_SIZES[],2,FALSE)</f>
        <v>255</v>
      </c>
      <c r="D3503" s="113">
        <f>VLOOKUP(A3503,DBMS_TYPE_SIZES[],3,FALSE)</f>
        <v>255</v>
      </c>
      <c r="E3503" s="114">
        <f>VLOOKUP(A3503,DBMS_TYPE_SIZES[],4,FALSE)</f>
        <v>257</v>
      </c>
      <c r="F3503" t="s">
        <v>299</v>
      </c>
      <c r="G3503" t="s">
        <v>1211</v>
      </c>
      <c r="H3503" t="s">
        <v>92</v>
      </c>
      <c r="I3503">
        <v>0</v>
      </c>
      <c r="J3503">
        <v>255</v>
      </c>
    </row>
    <row r="3504" spans="1:10">
      <c r="A3504" s="112" t="str">
        <f>COL_SIZES[[#This Row],[datatype]]&amp;"_"&amp;COL_SIZES[[#This Row],[column_prec]]&amp;"_"&amp;COL_SIZES[[#This Row],[col_len]]</f>
        <v>int_10_4</v>
      </c>
      <c r="B35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04" s="113">
        <f>VLOOKUP(A3504,DBMS_TYPE_SIZES[],2,FALSE)</f>
        <v>9</v>
      </c>
      <c r="D3504" s="113">
        <f>VLOOKUP(A3504,DBMS_TYPE_SIZES[],3,FALSE)</f>
        <v>4</v>
      </c>
      <c r="E3504" s="114">
        <f>VLOOKUP(A3504,DBMS_TYPE_SIZES[],4,FALSE)</f>
        <v>9</v>
      </c>
      <c r="F3504" t="s">
        <v>299</v>
      </c>
      <c r="G3504" t="s">
        <v>300</v>
      </c>
      <c r="H3504" t="s">
        <v>20</v>
      </c>
      <c r="I3504">
        <v>10</v>
      </c>
      <c r="J3504">
        <v>4</v>
      </c>
    </row>
    <row r="3505" spans="1:10">
      <c r="A3505" s="112" t="str">
        <f>COL_SIZES[[#This Row],[datatype]]&amp;"_"&amp;COL_SIZES[[#This Row],[column_prec]]&amp;"_"&amp;COL_SIZES[[#This Row],[col_len]]</f>
        <v>varchar_0_255</v>
      </c>
      <c r="B350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05" s="113">
        <f>VLOOKUP(A3505,DBMS_TYPE_SIZES[],2,FALSE)</f>
        <v>255</v>
      </c>
      <c r="D3505" s="113">
        <f>VLOOKUP(A3505,DBMS_TYPE_SIZES[],3,FALSE)</f>
        <v>255</v>
      </c>
      <c r="E3505" s="114">
        <f>VLOOKUP(A3505,DBMS_TYPE_SIZES[],4,FALSE)</f>
        <v>257</v>
      </c>
      <c r="F3505" t="s">
        <v>299</v>
      </c>
      <c r="G3505" t="s">
        <v>1212</v>
      </c>
      <c r="H3505" t="s">
        <v>92</v>
      </c>
      <c r="I3505">
        <v>0</v>
      </c>
      <c r="J3505">
        <v>255</v>
      </c>
    </row>
    <row r="3506" spans="1:10">
      <c r="A3506" s="112" t="str">
        <f>COL_SIZES[[#This Row],[datatype]]&amp;"_"&amp;COL_SIZES[[#This Row],[column_prec]]&amp;"_"&amp;COL_SIZES[[#This Row],[col_len]]</f>
        <v>smallint_5_2</v>
      </c>
      <c r="B3506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506" s="113">
        <f>VLOOKUP(A3506,DBMS_TYPE_SIZES[],2,FALSE)</f>
        <v>5</v>
      </c>
      <c r="D3506" s="113">
        <f>VLOOKUP(A3506,DBMS_TYPE_SIZES[],3,FALSE)</f>
        <v>2</v>
      </c>
      <c r="E3506" s="114">
        <f>VLOOKUP(A3506,DBMS_TYPE_SIZES[],4,FALSE)</f>
        <v>5</v>
      </c>
      <c r="F3506" t="s">
        <v>299</v>
      </c>
      <c r="G3506" t="s">
        <v>1213</v>
      </c>
      <c r="H3506" t="s">
        <v>21</v>
      </c>
      <c r="I3506">
        <v>5</v>
      </c>
      <c r="J3506">
        <v>2</v>
      </c>
    </row>
    <row r="3507" spans="1:10">
      <c r="A3507" s="112" t="str">
        <f>COL_SIZES[[#This Row],[datatype]]&amp;"_"&amp;COL_SIZES[[#This Row],[column_prec]]&amp;"_"&amp;COL_SIZES[[#This Row],[col_len]]</f>
        <v>int_10_4</v>
      </c>
      <c r="B35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07" s="113">
        <f>VLOOKUP(A3507,DBMS_TYPE_SIZES[],2,FALSE)</f>
        <v>9</v>
      </c>
      <c r="D3507" s="113">
        <f>VLOOKUP(A3507,DBMS_TYPE_SIZES[],3,FALSE)</f>
        <v>4</v>
      </c>
      <c r="E3507" s="114">
        <f>VLOOKUP(A3507,DBMS_TYPE_SIZES[],4,FALSE)</f>
        <v>9</v>
      </c>
      <c r="F3507" t="s">
        <v>299</v>
      </c>
      <c r="G3507" t="s">
        <v>69</v>
      </c>
      <c r="H3507" t="s">
        <v>20</v>
      </c>
      <c r="I3507">
        <v>10</v>
      </c>
      <c r="J3507">
        <v>4</v>
      </c>
    </row>
    <row r="3508" spans="1:10">
      <c r="A3508" s="112" t="str">
        <f>COL_SIZES[[#This Row],[datatype]]&amp;"_"&amp;COL_SIZES[[#This Row],[column_prec]]&amp;"_"&amp;COL_SIZES[[#This Row],[col_len]]</f>
        <v>int_10_4</v>
      </c>
      <c r="B35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08" s="113">
        <f>VLOOKUP(A3508,DBMS_TYPE_SIZES[],2,FALSE)</f>
        <v>9</v>
      </c>
      <c r="D3508" s="113">
        <f>VLOOKUP(A3508,DBMS_TYPE_SIZES[],3,FALSE)</f>
        <v>4</v>
      </c>
      <c r="E3508" s="114">
        <f>VLOOKUP(A3508,DBMS_TYPE_SIZES[],4,FALSE)</f>
        <v>9</v>
      </c>
      <c r="F3508" t="s">
        <v>299</v>
      </c>
      <c r="G3508" t="s">
        <v>164</v>
      </c>
      <c r="H3508" t="s">
        <v>20</v>
      </c>
      <c r="I3508">
        <v>10</v>
      </c>
      <c r="J3508">
        <v>4</v>
      </c>
    </row>
    <row r="3509" spans="1:10">
      <c r="A3509" s="112" t="str">
        <f>COL_SIZES[[#This Row],[datatype]]&amp;"_"&amp;COL_SIZES[[#This Row],[column_prec]]&amp;"_"&amp;COL_SIZES[[#This Row],[col_len]]</f>
        <v>varchar_0_64</v>
      </c>
      <c r="B3509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09" s="113">
        <f>VLOOKUP(A3509,DBMS_TYPE_SIZES[],2,FALSE)</f>
        <v>64</v>
      </c>
      <c r="D3509" s="113">
        <f>VLOOKUP(A3509,DBMS_TYPE_SIZES[],3,FALSE)</f>
        <v>64</v>
      </c>
      <c r="E3509" s="114">
        <f>VLOOKUP(A3509,DBMS_TYPE_SIZES[],4,FALSE)</f>
        <v>66</v>
      </c>
      <c r="F3509" t="s">
        <v>301</v>
      </c>
      <c r="G3509" t="s">
        <v>1214</v>
      </c>
      <c r="H3509" t="s">
        <v>92</v>
      </c>
      <c r="I3509">
        <v>0</v>
      </c>
      <c r="J3509">
        <v>64</v>
      </c>
    </row>
    <row r="3510" spans="1:10">
      <c r="A3510" s="112" t="str">
        <f>COL_SIZES[[#This Row],[datatype]]&amp;"_"&amp;COL_SIZES[[#This Row],[column_prec]]&amp;"_"&amp;COL_SIZES[[#This Row],[col_len]]</f>
        <v>varchar_0_64</v>
      </c>
      <c r="B3510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10" s="113">
        <f>VLOOKUP(A3510,DBMS_TYPE_SIZES[],2,FALSE)</f>
        <v>64</v>
      </c>
      <c r="D3510" s="113">
        <f>VLOOKUP(A3510,DBMS_TYPE_SIZES[],3,FALSE)</f>
        <v>64</v>
      </c>
      <c r="E3510" s="114">
        <f>VLOOKUP(A3510,DBMS_TYPE_SIZES[],4,FALSE)</f>
        <v>66</v>
      </c>
      <c r="F3510" t="s">
        <v>301</v>
      </c>
      <c r="G3510" t="s">
        <v>1215</v>
      </c>
      <c r="H3510" t="s">
        <v>92</v>
      </c>
      <c r="I3510">
        <v>0</v>
      </c>
      <c r="J3510">
        <v>64</v>
      </c>
    </row>
    <row r="3511" spans="1:10">
      <c r="A3511" s="112" t="str">
        <f>COL_SIZES[[#This Row],[datatype]]&amp;"_"&amp;COL_SIZES[[#This Row],[column_prec]]&amp;"_"&amp;COL_SIZES[[#This Row],[col_len]]</f>
        <v>int_10_4</v>
      </c>
      <c r="B35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11" s="113">
        <f>VLOOKUP(A3511,DBMS_TYPE_SIZES[],2,FALSE)</f>
        <v>9</v>
      </c>
      <c r="D3511" s="113">
        <f>VLOOKUP(A3511,DBMS_TYPE_SIZES[],3,FALSE)</f>
        <v>4</v>
      </c>
      <c r="E3511" s="114">
        <f>VLOOKUP(A3511,DBMS_TYPE_SIZES[],4,FALSE)</f>
        <v>9</v>
      </c>
      <c r="F3511" t="s">
        <v>301</v>
      </c>
      <c r="G3511" t="s">
        <v>156</v>
      </c>
      <c r="H3511" t="s">
        <v>20</v>
      </c>
      <c r="I3511">
        <v>10</v>
      </c>
      <c r="J3511">
        <v>4</v>
      </c>
    </row>
    <row r="3512" spans="1:10">
      <c r="A3512" s="112" t="str">
        <f>COL_SIZES[[#This Row],[datatype]]&amp;"_"&amp;COL_SIZES[[#This Row],[column_prec]]&amp;"_"&amp;COL_SIZES[[#This Row],[col_len]]</f>
        <v>varchar_0_255</v>
      </c>
      <c r="B351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12" s="113">
        <f>VLOOKUP(A3512,DBMS_TYPE_SIZES[],2,FALSE)</f>
        <v>255</v>
      </c>
      <c r="D3512" s="113">
        <f>VLOOKUP(A3512,DBMS_TYPE_SIZES[],3,FALSE)</f>
        <v>255</v>
      </c>
      <c r="E3512" s="114">
        <f>VLOOKUP(A3512,DBMS_TYPE_SIZES[],4,FALSE)</f>
        <v>257</v>
      </c>
      <c r="F3512" t="s">
        <v>301</v>
      </c>
      <c r="G3512" t="s">
        <v>1216</v>
      </c>
      <c r="H3512" t="s">
        <v>92</v>
      </c>
      <c r="I3512">
        <v>0</v>
      </c>
      <c r="J3512">
        <v>255</v>
      </c>
    </row>
    <row r="3513" spans="1:10">
      <c r="A3513" s="112" t="str">
        <f>COL_SIZES[[#This Row],[datatype]]&amp;"_"&amp;COL_SIZES[[#This Row],[column_prec]]&amp;"_"&amp;COL_SIZES[[#This Row],[col_len]]</f>
        <v>varchar_0_255</v>
      </c>
      <c r="B351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13" s="113">
        <f>VLOOKUP(A3513,DBMS_TYPE_SIZES[],2,FALSE)</f>
        <v>255</v>
      </c>
      <c r="D3513" s="113">
        <f>VLOOKUP(A3513,DBMS_TYPE_SIZES[],3,FALSE)</f>
        <v>255</v>
      </c>
      <c r="E3513" s="114">
        <f>VLOOKUP(A3513,DBMS_TYPE_SIZES[],4,FALSE)</f>
        <v>257</v>
      </c>
      <c r="F3513" t="s">
        <v>301</v>
      </c>
      <c r="G3513" t="s">
        <v>1217</v>
      </c>
      <c r="H3513" t="s">
        <v>92</v>
      </c>
      <c r="I3513">
        <v>0</v>
      </c>
      <c r="J3513">
        <v>255</v>
      </c>
    </row>
    <row r="3514" spans="1:10">
      <c r="A3514" s="112" t="str">
        <f>COL_SIZES[[#This Row],[datatype]]&amp;"_"&amp;COL_SIZES[[#This Row],[column_prec]]&amp;"_"&amp;COL_SIZES[[#This Row],[col_len]]</f>
        <v>datetime_23_8</v>
      </c>
      <c r="B3514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514" s="113">
        <f>VLOOKUP(A3514,DBMS_TYPE_SIZES[],2,FALSE)</f>
        <v>7</v>
      </c>
      <c r="D3514" s="113">
        <f>VLOOKUP(A3514,DBMS_TYPE_SIZES[],3,FALSE)</f>
        <v>8</v>
      </c>
      <c r="E3514" s="114">
        <f>VLOOKUP(A3514,DBMS_TYPE_SIZES[],4,FALSE)</f>
        <v>10</v>
      </c>
      <c r="F3514" t="s">
        <v>301</v>
      </c>
      <c r="G3514" t="s">
        <v>606</v>
      </c>
      <c r="H3514" t="s">
        <v>22</v>
      </c>
      <c r="I3514">
        <v>23</v>
      </c>
      <c r="J3514">
        <v>8</v>
      </c>
    </row>
    <row r="3515" spans="1:10">
      <c r="A3515" s="112" t="str">
        <f>COL_SIZES[[#This Row],[datatype]]&amp;"_"&amp;COL_SIZES[[#This Row],[column_prec]]&amp;"_"&amp;COL_SIZES[[#This Row],[col_len]]</f>
        <v>datetime_23_8</v>
      </c>
      <c r="B3515" s="112">
        <f>MIN(COL_SIZES[[#This Row],[column_length]],IFERROR(VALUE(VLOOKUP(COL_SIZES[[#This Row],[table_name]]&amp;"."&amp;COL_SIZES[[#This Row],[column_name]],AVG_COL_SIZES[#Data],2,FALSE)),COL_SIZES[[#This Row],[column_length]]))</f>
        <v>8</v>
      </c>
      <c r="C3515" s="113">
        <f>VLOOKUP(A3515,DBMS_TYPE_SIZES[],2,FALSE)</f>
        <v>7</v>
      </c>
      <c r="D3515" s="113">
        <f>VLOOKUP(A3515,DBMS_TYPE_SIZES[],3,FALSE)</f>
        <v>8</v>
      </c>
      <c r="E3515" s="114">
        <f>VLOOKUP(A3515,DBMS_TYPE_SIZES[],4,FALSE)</f>
        <v>10</v>
      </c>
      <c r="F3515" t="s">
        <v>301</v>
      </c>
      <c r="G3515" t="s">
        <v>607</v>
      </c>
      <c r="H3515" t="s">
        <v>22</v>
      </c>
      <c r="I3515">
        <v>23</v>
      </c>
      <c r="J3515">
        <v>8</v>
      </c>
    </row>
    <row r="3516" spans="1:10">
      <c r="A3516" s="112" t="str">
        <f>COL_SIZES[[#This Row],[datatype]]&amp;"_"&amp;COL_SIZES[[#This Row],[column_prec]]&amp;"_"&amp;COL_SIZES[[#This Row],[col_len]]</f>
        <v>varchar_0_255</v>
      </c>
      <c r="B351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16" s="113">
        <f>VLOOKUP(A3516,DBMS_TYPE_SIZES[],2,FALSE)</f>
        <v>255</v>
      </c>
      <c r="D3516" s="113">
        <f>VLOOKUP(A3516,DBMS_TYPE_SIZES[],3,FALSE)</f>
        <v>255</v>
      </c>
      <c r="E3516" s="114">
        <f>VLOOKUP(A3516,DBMS_TYPE_SIZES[],4,FALSE)</f>
        <v>257</v>
      </c>
      <c r="F3516" t="s">
        <v>301</v>
      </c>
      <c r="G3516" t="s">
        <v>1218</v>
      </c>
      <c r="H3516" t="s">
        <v>92</v>
      </c>
      <c r="I3516">
        <v>0</v>
      </c>
      <c r="J3516">
        <v>255</v>
      </c>
    </row>
    <row r="3517" spans="1:10">
      <c r="A3517" s="112" t="str">
        <f>COL_SIZES[[#This Row],[datatype]]&amp;"_"&amp;COL_SIZES[[#This Row],[column_prec]]&amp;"_"&amp;COL_SIZES[[#This Row],[col_len]]</f>
        <v>numeric_1_5</v>
      </c>
      <c r="B351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17" s="113">
        <f>VLOOKUP(A3517,DBMS_TYPE_SIZES[],2,FALSE)</f>
        <v>5</v>
      </c>
      <c r="D3517" s="113">
        <f>VLOOKUP(A3517,DBMS_TYPE_SIZES[],3,FALSE)</f>
        <v>5</v>
      </c>
      <c r="E3517" s="114">
        <f>VLOOKUP(A3517,DBMS_TYPE_SIZES[],4,FALSE)</f>
        <v>5</v>
      </c>
      <c r="F3517" t="s">
        <v>301</v>
      </c>
      <c r="G3517" t="s">
        <v>1219</v>
      </c>
      <c r="H3517" t="s">
        <v>67</v>
      </c>
      <c r="I3517">
        <v>1</v>
      </c>
      <c r="J3517">
        <v>5</v>
      </c>
    </row>
    <row r="3518" spans="1:10">
      <c r="A3518" s="112" t="str">
        <f>COL_SIZES[[#This Row],[datatype]]&amp;"_"&amp;COL_SIZES[[#This Row],[column_prec]]&amp;"_"&amp;COL_SIZES[[#This Row],[col_len]]</f>
        <v>numeric_1_5</v>
      </c>
      <c r="B351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18" s="113">
        <f>VLOOKUP(A3518,DBMS_TYPE_SIZES[],2,FALSE)</f>
        <v>5</v>
      </c>
      <c r="D3518" s="113">
        <f>VLOOKUP(A3518,DBMS_TYPE_SIZES[],3,FALSE)</f>
        <v>5</v>
      </c>
      <c r="E3518" s="114">
        <f>VLOOKUP(A3518,DBMS_TYPE_SIZES[],4,FALSE)</f>
        <v>5</v>
      </c>
      <c r="F3518" t="s">
        <v>301</v>
      </c>
      <c r="G3518" t="s">
        <v>602</v>
      </c>
      <c r="H3518" t="s">
        <v>67</v>
      </c>
      <c r="I3518">
        <v>1</v>
      </c>
      <c r="J3518">
        <v>5</v>
      </c>
    </row>
    <row r="3519" spans="1:10">
      <c r="A3519" s="112" t="str">
        <f>COL_SIZES[[#This Row],[datatype]]&amp;"_"&amp;COL_SIZES[[#This Row],[column_prec]]&amp;"_"&amp;COL_SIZES[[#This Row],[col_len]]</f>
        <v>varchar_0_255</v>
      </c>
      <c r="B351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19" s="113">
        <f>VLOOKUP(A3519,DBMS_TYPE_SIZES[],2,FALSE)</f>
        <v>255</v>
      </c>
      <c r="D3519" s="113">
        <f>VLOOKUP(A3519,DBMS_TYPE_SIZES[],3,FALSE)</f>
        <v>255</v>
      </c>
      <c r="E3519" s="114">
        <f>VLOOKUP(A3519,DBMS_TYPE_SIZES[],4,FALSE)</f>
        <v>257</v>
      </c>
      <c r="F3519" t="s">
        <v>301</v>
      </c>
      <c r="G3519" t="s">
        <v>1220</v>
      </c>
      <c r="H3519" t="s">
        <v>92</v>
      </c>
      <c r="I3519">
        <v>0</v>
      </c>
      <c r="J3519">
        <v>255</v>
      </c>
    </row>
    <row r="3520" spans="1:10">
      <c r="A3520" s="112" t="str">
        <f>COL_SIZES[[#This Row],[datatype]]&amp;"_"&amp;COL_SIZES[[#This Row],[column_prec]]&amp;"_"&amp;COL_SIZES[[#This Row],[col_len]]</f>
        <v>int_10_4</v>
      </c>
      <c r="B35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20" s="113">
        <f>VLOOKUP(A3520,DBMS_TYPE_SIZES[],2,FALSE)</f>
        <v>9</v>
      </c>
      <c r="D3520" s="113">
        <f>VLOOKUP(A3520,DBMS_TYPE_SIZES[],3,FALSE)</f>
        <v>4</v>
      </c>
      <c r="E3520" s="114">
        <f>VLOOKUP(A3520,DBMS_TYPE_SIZES[],4,FALSE)</f>
        <v>9</v>
      </c>
      <c r="F3520" t="s">
        <v>301</v>
      </c>
      <c r="G3520" t="s">
        <v>302</v>
      </c>
      <c r="H3520" t="s">
        <v>20</v>
      </c>
      <c r="I3520">
        <v>10</v>
      </c>
      <c r="J3520">
        <v>4</v>
      </c>
    </row>
    <row r="3521" spans="1:10">
      <c r="A3521" s="112" t="str">
        <f>COL_SIZES[[#This Row],[datatype]]&amp;"_"&amp;COL_SIZES[[#This Row],[column_prec]]&amp;"_"&amp;COL_SIZES[[#This Row],[col_len]]</f>
        <v>int_10_4</v>
      </c>
      <c r="B35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21" s="113">
        <f>VLOOKUP(A3521,DBMS_TYPE_SIZES[],2,FALSE)</f>
        <v>9</v>
      </c>
      <c r="D3521" s="113">
        <f>VLOOKUP(A3521,DBMS_TYPE_SIZES[],3,FALSE)</f>
        <v>4</v>
      </c>
      <c r="E3521" s="114">
        <f>VLOOKUP(A3521,DBMS_TYPE_SIZES[],4,FALSE)</f>
        <v>9</v>
      </c>
      <c r="F3521" t="s">
        <v>301</v>
      </c>
      <c r="G3521" t="s">
        <v>303</v>
      </c>
      <c r="H3521" t="s">
        <v>20</v>
      </c>
      <c r="I3521">
        <v>10</v>
      </c>
      <c r="J3521">
        <v>4</v>
      </c>
    </row>
    <row r="3522" spans="1:10">
      <c r="A3522" s="112" t="str">
        <f>COL_SIZES[[#This Row],[datatype]]&amp;"_"&amp;COL_SIZES[[#This Row],[column_prec]]&amp;"_"&amp;COL_SIZES[[#This Row],[col_len]]</f>
        <v>int_10_4</v>
      </c>
      <c r="B35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22" s="113">
        <f>VLOOKUP(A3522,DBMS_TYPE_SIZES[],2,FALSE)</f>
        <v>9</v>
      </c>
      <c r="D3522" s="113">
        <f>VLOOKUP(A3522,DBMS_TYPE_SIZES[],3,FALSE)</f>
        <v>4</v>
      </c>
      <c r="E3522" s="114">
        <f>VLOOKUP(A3522,DBMS_TYPE_SIZES[],4,FALSE)</f>
        <v>9</v>
      </c>
      <c r="F3522" t="s">
        <v>301</v>
      </c>
      <c r="G3522" t="s">
        <v>282</v>
      </c>
      <c r="H3522" t="s">
        <v>20</v>
      </c>
      <c r="I3522">
        <v>10</v>
      </c>
      <c r="J3522">
        <v>4</v>
      </c>
    </row>
    <row r="3523" spans="1:10">
      <c r="A3523" s="112" t="str">
        <f>COL_SIZES[[#This Row],[datatype]]&amp;"_"&amp;COL_SIZES[[#This Row],[column_prec]]&amp;"_"&amp;COL_SIZES[[#This Row],[col_len]]</f>
        <v>varchar_0_255</v>
      </c>
      <c r="B352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23" s="113">
        <f>VLOOKUP(A3523,DBMS_TYPE_SIZES[],2,FALSE)</f>
        <v>255</v>
      </c>
      <c r="D3523" s="113">
        <f>VLOOKUP(A3523,DBMS_TYPE_SIZES[],3,FALSE)</f>
        <v>255</v>
      </c>
      <c r="E3523" s="114">
        <f>VLOOKUP(A3523,DBMS_TYPE_SIZES[],4,FALSE)</f>
        <v>257</v>
      </c>
      <c r="F3523" t="s">
        <v>301</v>
      </c>
      <c r="G3523" t="s">
        <v>1221</v>
      </c>
      <c r="H3523" t="s">
        <v>92</v>
      </c>
      <c r="I3523">
        <v>0</v>
      </c>
      <c r="J3523">
        <v>255</v>
      </c>
    </row>
    <row r="3524" spans="1:10">
      <c r="A3524" s="112" t="str">
        <f>COL_SIZES[[#This Row],[datatype]]&amp;"_"&amp;COL_SIZES[[#This Row],[column_prec]]&amp;"_"&amp;COL_SIZES[[#This Row],[col_len]]</f>
        <v>varchar_0_255</v>
      </c>
      <c r="B352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24" s="113">
        <f>VLOOKUP(A3524,DBMS_TYPE_SIZES[],2,FALSE)</f>
        <v>255</v>
      </c>
      <c r="D3524" s="113">
        <f>VLOOKUP(A3524,DBMS_TYPE_SIZES[],3,FALSE)</f>
        <v>255</v>
      </c>
      <c r="E3524" s="114">
        <f>VLOOKUP(A3524,DBMS_TYPE_SIZES[],4,FALSE)</f>
        <v>257</v>
      </c>
      <c r="F3524" t="s">
        <v>301</v>
      </c>
      <c r="G3524" t="s">
        <v>1222</v>
      </c>
      <c r="H3524" t="s">
        <v>92</v>
      </c>
      <c r="I3524">
        <v>0</v>
      </c>
      <c r="J3524">
        <v>255</v>
      </c>
    </row>
    <row r="3525" spans="1:10">
      <c r="A3525" s="112" t="str">
        <f>COL_SIZES[[#This Row],[datatype]]&amp;"_"&amp;COL_SIZES[[#This Row],[column_prec]]&amp;"_"&amp;COL_SIZES[[#This Row],[col_len]]</f>
        <v>varchar_0_255</v>
      </c>
      <c r="B3525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25" s="113">
        <f>VLOOKUP(A3525,DBMS_TYPE_SIZES[],2,FALSE)</f>
        <v>255</v>
      </c>
      <c r="D3525" s="113">
        <f>VLOOKUP(A3525,DBMS_TYPE_SIZES[],3,FALSE)</f>
        <v>255</v>
      </c>
      <c r="E3525" s="114">
        <f>VLOOKUP(A3525,DBMS_TYPE_SIZES[],4,FALSE)</f>
        <v>257</v>
      </c>
      <c r="F3525" t="s">
        <v>301</v>
      </c>
      <c r="G3525" t="s">
        <v>1223</v>
      </c>
      <c r="H3525" t="s">
        <v>92</v>
      </c>
      <c r="I3525">
        <v>0</v>
      </c>
      <c r="J3525">
        <v>255</v>
      </c>
    </row>
    <row r="3526" spans="1:10">
      <c r="A3526" s="112" t="str">
        <f>COL_SIZES[[#This Row],[datatype]]&amp;"_"&amp;COL_SIZES[[#This Row],[column_prec]]&amp;"_"&amp;COL_SIZES[[#This Row],[col_len]]</f>
        <v>varchar_0_32</v>
      </c>
      <c r="B352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26" s="113">
        <f>VLOOKUP(A3526,DBMS_TYPE_SIZES[],2,FALSE)</f>
        <v>32</v>
      </c>
      <c r="D3526" s="113">
        <f>VLOOKUP(A3526,DBMS_TYPE_SIZES[],3,FALSE)</f>
        <v>32</v>
      </c>
      <c r="E3526" s="114">
        <f>VLOOKUP(A3526,DBMS_TYPE_SIZES[],4,FALSE)</f>
        <v>34</v>
      </c>
      <c r="F3526" t="s">
        <v>301</v>
      </c>
      <c r="G3526" t="s">
        <v>304</v>
      </c>
      <c r="H3526" t="s">
        <v>92</v>
      </c>
      <c r="I3526">
        <v>0</v>
      </c>
      <c r="J3526">
        <v>32</v>
      </c>
    </row>
    <row r="3527" spans="1:10">
      <c r="A3527" s="112" t="str">
        <f>COL_SIZES[[#This Row],[datatype]]&amp;"_"&amp;COL_SIZES[[#This Row],[column_prec]]&amp;"_"&amp;COL_SIZES[[#This Row],[col_len]]</f>
        <v>varchar_0_255</v>
      </c>
      <c r="B352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27" s="113">
        <f>VLOOKUP(A3527,DBMS_TYPE_SIZES[],2,FALSE)</f>
        <v>255</v>
      </c>
      <c r="D3527" s="113">
        <f>VLOOKUP(A3527,DBMS_TYPE_SIZES[],3,FALSE)</f>
        <v>255</v>
      </c>
      <c r="E3527" s="114">
        <f>VLOOKUP(A3527,DBMS_TYPE_SIZES[],4,FALSE)</f>
        <v>257</v>
      </c>
      <c r="F3527" t="s">
        <v>301</v>
      </c>
      <c r="G3527" t="s">
        <v>1224</v>
      </c>
      <c r="H3527" t="s">
        <v>92</v>
      </c>
      <c r="I3527">
        <v>0</v>
      </c>
      <c r="J3527">
        <v>255</v>
      </c>
    </row>
    <row r="3528" spans="1:10">
      <c r="A3528" s="112" t="str">
        <f>COL_SIZES[[#This Row],[datatype]]&amp;"_"&amp;COL_SIZES[[#This Row],[column_prec]]&amp;"_"&amp;COL_SIZES[[#This Row],[col_len]]</f>
        <v>int_10_4</v>
      </c>
      <c r="B35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28" s="113">
        <f>VLOOKUP(A3528,DBMS_TYPE_SIZES[],2,FALSE)</f>
        <v>9</v>
      </c>
      <c r="D3528" s="113">
        <f>VLOOKUP(A3528,DBMS_TYPE_SIZES[],3,FALSE)</f>
        <v>4</v>
      </c>
      <c r="E3528" s="114">
        <f>VLOOKUP(A3528,DBMS_TYPE_SIZES[],4,FALSE)</f>
        <v>9</v>
      </c>
      <c r="F3528" t="s">
        <v>301</v>
      </c>
      <c r="G3528" t="s">
        <v>69</v>
      </c>
      <c r="H3528" t="s">
        <v>20</v>
      </c>
      <c r="I3528">
        <v>10</v>
      </c>
      <c r="J3528">
        <v>4</v>
      </c>
    </row>
    <row r="3529" spans="1:10">
      <c r="A3529" s="112" t="str">
        <f>COL_SIZES[[#This Row],[datatype]]&amp;"_"&amp;COL_SIZES[[#This Row],[column_prec]]&amp;"_"&amp;COL_SIZES[[#This Row],[col_len]]</f>
        <v>int_10_4</v>
      </c>
      <c r="B35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29" s="113">
        <f>VLOOKUP(A3529,DBMS_TYPE_SIZES[],2,FALSE)</f>
        <v>9</v>
      </c>
      <c r="D3529" s="113">
        <f>VLOOKUP(A3529,DBMS_TYPE_SIZES[],3,FALSE)</f>
        <v>4</v>
      </c>
      <c r="E3529" s="114">
        <f>VLOOKUP(A3529,DBMS_TYPE_SIZES[],4,FALSE)</f>
        <v>9</v>
      </c>
      <c r="F3529" t="s">
        <v>301</v>
      </c>
      <c r="G3529" t="s">
        <v>164</v>
      </c>
      <c r="H3529" t="s">
        <v>20</v>
      </c>
      <c r="I3529">
        <v>10</v>
      </c>
      <c r="J3529">
        <v>4</v>
      </c>
    </row>
    <row r="3530" spans="1:10">
      <c r="A3530" s="112" t="str">
        <f>COL_SIZES[[#This Row],[datatype]]&amp;"_"&amp;COL_SIZES[[#This Row],[column_prec]]&amp;"_"&amp;COL_SIZES[[#This Row],[col_len]]</f>
        <v>int_10_4</v>
      </c>
      <c r="B35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0" s="113">
        <f>VLOOKUP(A3530,DBMS_TYPE_SIZES[],2,FALSE)</f>
        <v>9</v>
      </c>
      <c r="D3530" s="113">
        <f>VLOOKUP(A3530,DBMS_TYPE_SIZES[],3,FALSE)</f>
        <v>4</v>
      </c>
      <c r="E3530" s="114">
        <f>VLOOKUP(A3530,DBMS_TYPE_SIZES[],4,FALSE)</f>
        <v>9</v>
      </c>
      <c r="F3530" t="s">
        <v>1225</v>
      </c>
      <c r="G3530" t="s">
        <v>156</v>
      </c>
      <c r="H3530" t="s">
        <v>20</v>
      </c>
      <c r="I3530">
        <v>10</v>
      </c>
      <c r="J3530">
        <v>4</v>
      </c>
    </row>
    <row r="3531" spans="1:10">
      <c r="A3531" s="112" t="str">
        <f>COL_SIZES[[#This Row],[datatype]]&amp;"_"&amp;COL_SIZES[[#This Row],[column_prec]]&amp;"_"&amp;COL_SIZES[[#This Row],[col_len]]</f>
        <v>int_10_4</v>
      </c>
      <c r="B35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1" s="113">
        <f>VLOOKUP(A3531,DBMS_TYPE_SIZES[],2,FALSE)</f>
        <v>9</v>
      </c>
      <c r="D3531" s="113">
        <f>VLOOKUP(A3531,DBMS_TYPE_SIZES[],3,FALSE)</f>
        <v>4</v>
      </c>
      <c r="E3531" s="114">
        <f>VLOOKUP(A3531,DBMS_TYPE_SIZES[],4,FALSE)</f>
        <v>9</v>
      </c>
      <c r="F3531" t="s">
        <v>1225</v>
      </c>
      <c r="G3531" t="s">
        <v>337</v>
      </c>
      <c r="H3531" t="s">
        <v>20</v>
      </c>
      <c r="I3531">
        <v>10</v>
      </c>
      <c r="J3531">
        <v>4</v>
      </c>
    </row>
    <row r="3532" spans="1:10">
      <c r="A3532" s="112" t="str">
        <f>COL_SIZES[[#This Row],[datatype]]&amp;"_"&amp;COL_SIZES[[#This Row],[column_prec]]&amp;"_"&amp;COL_SIZES[[#This Row],[col_len]]</f>
        <v>int_10_4</v>
      </c>
      <c r="B35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2" s="113">
        <f>VLOOKUP(A3532,DBMS_TYPE_SIZES[],2,FALSE)</f>
        <v>9</v>
      </c>
      <c r="D3532" s="113">
        <f>VLOOKUP(A3532,DBMS_TYPE_SIZES[],3,FALSE)</f>
        <v>4</v>
      </c>
      <c r="E3532" s="114">
        <f>VLOOKUP(A3532,DBMS_TYPE_SIZES[],4,FALSE)</f>
        <v>9</v>
      </c>
      <c r="F3532" t="s">
        <v>1225</v>
      </c>
      <c r="G3532" t="s">
        <v>307</v>
      </c>
      <c r="H3532" t="s">
        <v>20</v>
      </c>
      <c r="I3532">
        <v>10</v>
      </c>
      <c r="J3532">
        <v>4</v>
      </c>
    </row>
    <row r="3533" spans="1:10">
      <c r="A3533" s="112" t="str">
        <f>COL_SIZES[[#This Row],[datatype]]&amp;"_"&amp;COL_SIZES[[#This Row],[column_prec]]&amp;"_"&amp;COL_SIZES[[#This Row],[col_len]]</f>
        <v>int_10_4</v>
      </c>
      <c r="B35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3" s="113">
        <f>VLOOKUP(A3533,DBMS_TYPE_SIZES[],2,FALSE)</f>
        <v>9</v>
      </c>
      <c r="D3533" s="113">
        <f>VLOOKUP(A3533,DBMS_TYPE_SIZES[],3,FALSE)</f>
        <v>4</v>
      </c>
      <c r="E3533" s="114">
        <f>VLOOKUP(A3533,DBMS_TYPE_SIZES[],4,FALSE)</f>
        <v>9</v>
      </c>
      <c r="F3533" t="s">
        <v>1225</v>
      </c>
      <c r="G3533" t="s">
        <v>69</v>
      </c>
      <c r="H3533" t="s">
        <v>20</v>
      </c>
      <c r="I3533">
        <v>10</v>
      </c>
      <c r="J3533">
        <v>4</v>
      </c>
    </row>
    <row r="3534" spans="1:10">
      <c r="A3534" s="112" t="str">
        <f>COL_SIZES[[#This Row],[datatype]]&amp;"_"&amp;COL_SIZES[[#This Row],[column_prec]]&amp;"_"&amp;COL_SIZES[[#This Row],[col_len]]</f>
        <v>int_10_4</v>
      </c>
      <c r="B35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4" s="113">
        <f>VLOOKUP(A3534,DBMS_TYPE_SIZES[],2,FALSE)</f>
        <v>9</v>
      </c>
      <c r="D3534" s="113">
        <f>VLOOKUP(A3534,DBMS_TYPE_SIZES[],3,FALSE)</f>
        <v>4</v>
      </c>
      <c r="E3534" s="114">
        <f>VLOOKUP(A3534,DBMS_TYPE_SIZES[],4,FALSE)</f>
        <v>9</v>
      </c>
      <c r="F3534" t="s">
        <v>1225</v>
      </c>
      <c r="G3534" t="s">
        <v>164</v>
      </c>
      <c r="H3534" t="s">
        <v>20</v>
      </c>
      <c r="I3534">
        <v>10</v>
      </c>
      <c r="J3534">
        <v>4</v>
      </c>
    </row>
    <row r="3535" spans="1:10">
      <c r="A3535" s="112" t="str">
        <f>COL_SIZES[[#This Row],[datatype]]&amp;"_"&amp;COL_SIZES[[#This Row],[column_prec]]&amp;"_"&amp;COL_SIZES[[#This Row],[col_len]]</f>
        <v>numeric_1_5</v>
      </c>
      <c r="B353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35" s="113">
        <f>VLOOKUP(A3535,DBMS_TYPE_SIZES[],2,FALSE)</f>
        <v>5</v>
      </c>
      <c r="D3535" s="113">
        <f>VLOOKUP(A3535,DBMS_TYPE_SIZES[],3,FALSE)</f>
        <v>5</v>
      </c>
      <c r="E3535" s="114">
        <f>VLOOKUP(A3535,DBMS_TYPE_SIZES[],4,FALSE)</f>
        <v>5</v>
      </c>
      <c r="F3535" t="s">
        <v>305</v>
      </c>
      <c r="G3535" t="s">
        <v>596</v>
      </c>
      <c r="H3535" t="s">
        <v>67</v>
      </c>
      <c r="I3535">
        <v>1</v>
      </c>
      <c r="J3535">
        <v>5</v>
      </c>
    </row>
    <row r="3536" spans="1:10">
      <c r="A3536" s="112" t="str">
        <f>COL_SIZES[[#This Row],[datatype]]&amp;"_"&amp;COL_SIZES[[#This Row],[column_prec]]&amp;"_"&amp;COL_SIZES[[#This Row],[col_len]]</f>
        <v>int_10_4</v>
      </c>
      <c r="B35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6" s="113">
        <f>VLOOKUP(A3536,DBMS_TYPE_SIZES[],2,FALSE)</f>
        <v>9</v>
      </c>
      <c r="D3536" s="113">
        <f>VLOOKUP(A3536,DBMS_TYPE_SIZES[],3,FALSE)</f>
        <v>4</v>
      </c>
      <c r="E3536" s="114">
        <f>VLOOKUP(A3536,DBMS_TYPE_SIZES[],4,FALSE)</f>
        <v>9</v>
      </c>
      <c r="F3536" t="s">
        <v>305</v>
      </c>
      <c r="G3536" t="s">
        <v>156</v>
      </c>
      <c r="H3536" t="s">
        <v>20</v>
      </c>
      <c r="I3536">
        <v>10</v>
      </c>
      <c r="J3536">
        <v>4</v>
      </c>
    </row>
    <row r="3537" spans="1:10">
      <c r="A3537" s="112" t="str">
        <f>COL_SIZES[[#This Row],[datatype]]&amp;"_"&amp;COL_SIZES[[#This Row],[column_prec]]&amp;"_"&amp;COL_SIZES[[#This Row],[col_len]]</f>
        <v>int_10_4</v>
      </c>
      <c r="B35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7" s="113">
        <f>VLOOKUP(A3537,DBMS_TYPE_SIZES[],2,FALSE)</f>
        <v>9</v>
      </c>
      <c r="D3537" s="113">
        <f>VLOOKUP(A3537,DBMS_TYPE_SIZES[],3,FALSE)</f>
        <v>4</v>
      </c>
      <c r="E3537" s="114">
        <f>VLOOKUP(A3537,DBMS_TYPE_SIZES[],4,FALSE)</f>
        <v>9</v>
      </c>
      <c r="F3537" t="s">
        <v>305</v>
      </c>
      <c r="G3537" t="s">
        <v>89</v>
      </c>
      <c r="H3537" t="s">
        <v>20</v>
      </c>
      <c r="I3537">
        <v>10</v>
      </c>
      <c r="J3537">
        <v>4</v>
      </c>
    </row>
    <row r="3538" spans="1:10">
      <c r="A3538" s="112" t="str">
        <f>COL_SIZES[[#This Row],[datatype]]&amp;"_"&amp;COL_SIZES[[#This Row],[column_prec]]&amp;"_"&amp;COL_SIZES[[#This Row],[col_len]]</f>
        <v>int_10_4</v>
      </c>
      <c r="B35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8" s="113">
        <f>VLOOKUP(A3538,DBMS_TYPE_SIZES[],2,FALSE)</f>
        <v>9</v>
      </c>
      <c r="D3538" s="113">
        <f>VLOOKUP(A3538,DBMS_TYPE_SIZES[],3,FALSE)</f>
        <v>4</v>
      </c>
      <c r="E3538" s="114">
        <f>VLOOKUP(A3538,DBMS_TYPE_SIZES[],4,FALSE)</f>
        <v>9</v>
      </c>
      <c r="F3538" t="s">
        <v>305</v>
      </c>
      <c r="G3538" t="s">
        <v>75</v>
      </c>
      <c r="H3538" t="s">
        <v>20</v>
      </c>
      <c r="I3538">
        <v>10</v>
      </c>
      <c r="J3538">
        <v>4</v>
      </c>
    </row>
    <row r="3539" spans="1:10">
      <c r="A3539" s="112" t="str">
        <f>COL_SIZES[[#This Row],[datatype]]&amp;"_"&amp;COL_SIZES[[#This Row],[column_prec]]&amp;"_"&amp;COL_SIZES[[#This Row],[col_len]]</f>
        <v>int_10_4</v>
      </c>
      <c r="B35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39" s="113">
        <f>VLOOKUP(A3539,DBMS_TYPE_SIZES[],2,FALSE)</f>
        <v>9</v>
      </c>
      <c r="D3539" s="113">
        <f>VLOOKUP(A3539,DBMS_TYPE_SIZES[],3,FALSE)</f>
        <v>4</v>
      </c>
      <c r="E3539" s="114">
        <f>VLOOKUP(A3539,DBMS_TYPE_SIZES[],4,FALSE)</f>
        <v>9</v>
      </c>
      <c r="F3539" t="s">
        <v>305</v>
      </c>
      <c r="G3539" t="s">
        <v>306</v>
      </c>
      <c r="H3539" t="s">
        <v>20</v>
      </c>
      <c r="I3539">
        <v>10</v>
      </c>
      <c r="J3539">
        <v>4</v>
      </c>
    </row>
    <row r="3540" spans="1:10">
      <c r="A3540" s="112" t="str">
        <f>COL_SIZES[[#This Row],[datatype]]&amp;"_"&amp;COL_SIZES[[#This Row],[column_prec]]&amp;"_"&amp;COL_SIZES[[#This Row],[col_len]]</f>
        <v>int_10_4</v>
      </c>
      <c r="B35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0" s="113">
        <f>VLOOKUP(A3540,DBMS_TYPE_SIZES[],2,FALSE)</f>
        <v>9</v>
      </c>
      <c r="D3540" s="113">
        <f>VLOOKUP(A3540,DBMS_TYPE_SIZES[],3,FALSE)</f>
        <v>4</v>
      </c>
      <c r="E3540" s="114">
        <f>VLOOKUP(A3540,DBMS_TYPE_SIZES[],4,FALSE)</f>
        <v>9</v>
      </c>
      <c r="F3540" t="s">
        <v>305</v>
      </c>
      <c r="G3540" t="s">
        <v>307</v>
      </c>
      <c r="H3540" t="s">
        <v>20</v>
      </c>
      <c r="I3540">
        <v>10</v>
      </c>
      <c r="J3540">
        <v>4</v>
      </c>
    </row>
    <row r="3541" spans="1:10">
      <c r="A3541" s="112" t="str">
        <f>COL_SIZES[[#This Row],[datatype]]&amp;"_"&amp;COL_SIZES[[#This Row],[column_prec]]&amp;"_"&amp;COL_SIZES[[#This Row],[col_len]]</f>
        <v>numeric_19_9</v>
      </c>
      <c r="B354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541" s="113">
        <f>VLOOKUP(A3541,DBMS_TYPE_SIZES[],2,FALSE)</f>
        <v>9</v>
      </c>
      <c r="D3541" s="113">
        <f>VLOOKUP(A3541,DBMS_TYPE_SIZES[],3,FALSE)</f>
        <v>9</v>
      </c>
      <c r="E3541" s="114">
        <f>VLOOKUP(A3541,DBMS_TYPE_SIZES[],4,FALSE)</f>
        <v>9</v>
      </c>
      <c r="F3541" t="s">
        <v>305</v>
      </c>
      <c r="G3541" t="s">
        <v>608</v>
      </c>
      <c r="H3541" t="s">
        <v>67</v>
      </c>
      <c r="I3541">
        <v>19</v>
      </c>
      <c r="J3541">
        <v>9</v>
      </c>
    </row>
    <row r="3542" spans="1:10">
      <c r="A3542" s="112" t="str">
        <f>COL_SIZES[[#This Row],[datatype]]&amp;"_"&amp;COL_SIZES[[#This Row],[column_prec]]&amp;"_"&amp;COL_SIZES[[#This Row],[col_len]]</f>
        <v>numeric_1_5</v>
      </c>
      <c r="B354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42" s="113">
        <f>VLOOKUP(A3542,DBMS_TYPE_SIZES[],2,FALSE)</f>
        <v>5</v>
      </c>
      <c r="D3542" s="113">
        <f>VLOOKUP(A3542,DBMS_TYPE_SIZES[],3,FALSE)</f>
        <v>5</v>
      </c>
      <c r="E3542" s="114">
        <f>VLOOKUP(A3542,DBMS_TYPE_SIZES[],4,FALSE)</f>
        <v>5</v>
      </c>
      <c r="F3542" t="s">
        <v>305</v>
      </c>
      <c r="G3542" t="s">
        <v>602</v>
      </c>
      <c r="H3542" t="s">
        <v>67</v>
      </c>
      <c r="I3542">
        <v>1</v>
      </c>
      <c r="J3542">
        <v>5</v>
      </c>
    </row>
    <row r="3543" spans="1:10">
      <c r="A3543" s="112" t="str">
        <f>COL_SIZES[[#This Row],[datatype]]&amp;"_"&amp;COL_SIZES[[#This Row],[column_prec]]&amp;"_"&amp;COL_SIZES[[#This Row],[col_len]]</f>
        <v>int_10_4</v>
      </c>
      <c r="B35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3" s="113">
        <f>VLOOKUP(A3543,DBMS_TYPE_SIZES[],2,FALSE)</f>
        <v>9</v>
      </c>
      <c r="D3543" s="113">
        <f>VLOOKUP(A3543,DBMS_TYPE_SIZES[],3,FALSE)</f>
        <v>4</v>
      </c>
      <c r="E3543" s="114">
        <f>VLOOKUP(A3543,DBMS_TYPE_SIZES[],4,FALSE)</f>
        <v>9</v>
      </c>
      <c r="F3543" t="s">
        <v>305</v>
      </c>
      <c r="G3543" t="s">
        <v>303</v>
      </c>
      <c r="H3543" t="s">
        <v>20</v>
      </c>
      <c r="I3543">
        <v>10</v>
      </c>
      <c r="J3543">
        <v>4</v>
      </c>
    </row>
    <row r="3544" spans="1:10">
      <c r="A3544" s="112" t="str">
        <f>COL_SIZES[[#This Row],[datatype]]&amp;"_"&amp;COL_SIZES[[#This Row],[column_prec]]&amp;"_"&amp;COL_SIZES[[#This Row],[col_len]]</f>
        <v>numeric_19_9</v>
      </c>
      <c r="B354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544" s="113">
        <f>VLOOKUP(A3544,DBMS_TYPE_SIZES[],2,FALSE)</f>
        <v>9</v>
      </c>
      <c r="D3544" s="113">
        <f>VLOOKUP(A3544,DBMS_TYPE_SIZES[],3,FALSE)</f>
        <v>9</v>
      </c>
      <c r="E3544" s="114">
        <f>VLOOKUP(A3544,DBMS_TYPE_SIZES[],4,FALSE)</f>
        <v>9</v>
      </c>
      <c r="F3544" t="s">
        <v>305</v>
      </c>
      <c r="G3544" t="s">
        <v>308</v>
      </c>
      <c r="H3544" t="s">
        <v>67</v>
      </c>
      <c r="I3544">
        <v>19</v>
      </c>
      <c r="J3544">
        <v>9</v>
      </c>
    </row>
    <row r="3545" spans="1:10">
      <c r="A3545" s="112" t="str">
        <f>COL_SIZES[[#This Row],[datatype]]&amp;"_"&amp;COL_SIZES[[#This Row],[column_prec]]&amp;"_"&amp;COL_SIZES[[#This Row],[col_len]]</f>
        <v>int_10_4</v>
      </c>
      <c r="B35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5" s="113">
        <f>VLOOKUP(A3545,DBMS_TYPE_SIZES[],2,FALSE)</f>
        <v>9</v>
      </c>
      <c r="D3545" s="113">
        <f>VLOOKUP(A3545,DBMS_TYPE_SIZES[],3,FALSE)</f>
        <v>4</v>
      </c>
      <c r="E3545" s="114">
        <f>VLOOKUP(A3545,DBMS_TYPE_SIZES[],4,FALSE)</f>
        <v>9</v>
      </c>
      <c r="F3545" t="s">
        <v>305</v>
      </c>
      <c r="G3545" t="s">
        <v>282</v>
      </c>
      <c r="H3545" t="s">
        <v>20</v>
      </c>
      <c r="I3545">
        <v>10</v>
      </c>
      <c r="J3545">
        <v>4</v>
      </c>
    </row>
    <row r="3546" spans="1:10">
      <c r="A3546" s="112" t="str">
        <f>COL_SIZES[[#This Row],[datatype]]&amp;"_"&amp;COL_SIZES[[#This Row],[column_prec]]&amp;"_"&amp;COL_SIZES[[#This Row],[col_len]]</f>
        <v>int_10_4</v>
      </c>
      <c r="B35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6" s="113">
        <f>VLOOKUP(A3546,DBMS_TYPE_SIZES[],2,FALSE)</f>
        <v>9</v>
      </c>
      <c r="D3546" s="113">
        <f>VLOOKUP(A3546,DBMS_TYPE_SIZES[],3,FALSE)</f>
        <v>4</v>
      </c>
      <c r="E3546" s="114">
        <f>VLOOKUP(A3546,DBMS_TYPE_SIZES[],4,FALSE)</f>
        <v>9</v>
      </c>
      <c r="F3546" t="s">
        <v>305</v>
      </c>
      <c r="G3546" t="s">
        <v>72</v>
      </c>
      <c r="H3546" t="s">
        <v>20</v>
      </c>
      <c r="I3546">
        <v>10</v>
      </c>
      <c r="J3546">
        <v>4</v>
      </c>
    </row>
    <row r="3547" spans="1:10">
      <c r="A3547" s="112" t="str">
        <f>COL_SIZES[[#This Row],[datatype]]&amp;"_"&amp;COL_SIZES[[#This Row],[column_prec]]&amp;"_"&amp;COL_SIZES[[#This Row],[col_len]]</f>
        <v>int_10_4</v>
      </c>
      <c r="B35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7" s="113">
        <f>VLOOKUP(A3547,DBMS_TYPE_SIZES[],2,FALSE)</f>
        <v>9</v>
      </c>
      <c r="D3547" s="113">
        <f>VLOOKUP(A3547,DBMS_TYPE_SIZES[],3,FALSE)</f>
        <v>4</v>
      </c>
      <c r="E3547" s="114">
        <f>VLOOKUP(A3547,DBMS_TYPE_SIZES[],4,FALSE)</f>
        <v>9</v>
      </c>
      <c r="F3547" t="s">
        <v>305</v>
      </c>
      <c r="G3547" t="s">
        <v>309</v>
      </c>
      <c r="H3547" t="s">
        <v>20</v>
      </c>
      <c r="I3547">
        <v>10</v>
      </c>
      <c r="J3547">
        <v>4</v>
      </c>
    </row>
    <row r="3548" spans="1:10">
      <c r="A3548" s="112" t="str">
        <f>COL_SIZES[[#This Row],[datatype]]&amp;"_"&amp;COL_SIZES[[#This Row],[column_prec]]&amp;"_"&amp;COL_SIZES[[#This Row],[col_len]]</f>
        <v>int_10_4</v>
      </c>
      <c r="B35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8" s="113">
        <f>VLOOKUP(A3548,DBMS_TYPE_SIZES[],2,FALSE)</f>
        <v>9</v>
      </c>
      <c r="D3548" s="113">
        <f>VLOOKUP(A3548,DBMS_TYPE_SIZES[],3,FALSE)</f>
        <v>4</v>
      </c>
      <c r="E3548" s="114">
        <f>VLOOKUP(A3548,DBMS_TYPE_SIZES[],4,FALSE)</f>
        <v>9</v>
      </c>
      <c r="F3548" t="s">
        <v>305</v>
      </c>
      <c r="G3548" t="s">
        <v>69</v>
      </c>
      <c r="H3548" t="s">
        <v>20</v>
      </c>
      <c r="I3548">
        <v>10</v>
      </c>
      <c r="J3548">
        <v>4</v>
      </c>
    </row>
    <row r="3549" spans="1:10">
      <c r="A3549" s="112" t="str">
        <f>COL_SIZES[[#This Row],[datatype]]&amp;"_"&amp;COL_SIZES[[#This Row],[column_prec]]&amp;"_"&amp;COL_SIZES[[#This Row],[col_len]]</f>
        <v>int_10_4</v>
      </c>
      <c r="B35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49" s="113">
        <f>VLOOKUP(A3549,DBMS_TYPE_SIZES[],2,FALSE)</f>
        <v>9</v>
      </c>
      <c r="D3549" s="113">
        <f>VLOOKUP(A3549,DBMS_TYPE_SIZES[],3,FALSE)</f>
        <v>4</v>
      </c>
      <c r="E3549" s="114">
        <f>VLOOKUP(A3549,DBMS_TYPE_SIZES[],4,FALSE)</f>
        <v>9</v>
      </c>
      <c r="F3549" t="s">
        <v>305</v>
      </c>
      <c r="G3549" t="s">
        <v>164</v>
      </c>
      <c r="H3549" t="s">
        <v>20</v>
      </c>
      <c r="I3549">
        <v>10</v>
      </c>
      <c r="J3549">
        <v>4</v>
      </c>
    </row>
    <row r="3550" spans="1:10">
      <c r="A3550" s="112" t="str">
        <f>COL_SIZES[[#This Row],[datatype]]&amp;"_"&amp;COL_SIZES[[#This Row],[column_prec]]&amp;"_"&amp;COL_SIZES[[#This Row],[col_len]]</f>
        <v>numeric_1_5</v>
      </c>
      <c r="B355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50" s="113">
        <f>VLOOKUP(A3550,DBMS_TYPE_SIZES[],2,FALSE)</f>
        <v>5</v>
      </c>
      <c r="D3550" s="113">
        <f>VLOOKUP(A3550,DBMS_TYPE_SIZES[],3,FALSE)</f>
        <v>5</v>
      </c>
      <c r="E3550" s="114">
        <f>VLOOKUP(A3550,DBMS_TYPE_SIZES[],4,FALSE)</f>
        <v>5</v>
      </c>
      <c r="F3550" t="s">
        <v>310</v>
      </c>
      <c r="G3550" t="s">
        <v>596</v>
      </c>
      <c r="H3550" t="s">
        <v>67</v>
      </c>
      <c r="I3550">
        <v>1</v>
      </c>
      <c r="J3550">
        <v>5</v>
      </c>
    </row>
    <row r="3551" spans="1:10">
      <c r="A3551" s="112" t="str">
        <f>COL_SIZES[[#This Row],[datatype]]&amp;"_"&amp;COL_SIZES[[#This Row],[column_prec]]&amp;"_"&amp;COL_SIZES[[#This Row],[col_len]]</f>
        <v>int_10_4</v>
      </c>
      <c r="B35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1" s="113">
        <f>VLOOKUP(A3551,DBMS_TYPE_SIZES[],2,FALSE)</f>
        <v>9</v>
      </c>
      <c r="D3551" s="113">
        <f>VLOOKUP(A3551,DBMS_TYPE_SIZES[],3,FALSE)</f>
        <v>4</v>
      </c>
      <c r="E3551" s="114">
        <f>VLOOKUP(A3551,DBMS_TYPE_SIZES[],4,FALSE)</f>
        <v>9</v>
      </c>
      <c r="F3551" t="s">
        <v>310</v>
      </c>
      <c r="G3551" t="s">
        <v>156</v>
      </c>
      <c r="H3551" t="s">
        <v>20</v>
      </c>
      <c r="I3551">
        <v>10</v>
      </c>
      <c r="J3551">
        <v>4</v>
      </c>
    </row>
    <row r="3552" spans="1:10">
      <c r="A3552" s="112" t="str">
        <f>COL_SIZES[[#This Row],[datatype]]&amp;"_"&amp;COL_SIZES[[#This Row],[column_prec]]&amp;"_"&amp;COL_SIZES[[#This Row],[col_len]]</f>
        <v>int_10_4</v>
      </c>
      <c r="B35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2" s="113">
        <f>VLOOKUP(A3552,DBMS_TYPE_SIZES[],2,FALSE)</f>
        <v>9</v>
      </c>
      <c r="D3552" s="113">
        <f>VLOOKUP(A3552,DBMS_TYPE_SIZES[],3,FALSE)</f>
        <v>4</v>
      </c>
      <c r="E3552" s="114">
        <f>VLOOKUP(A3552,DBMS_TYPE_SIZES[],4,FALSE)</f>
        <v>9</v>
      </c>
      <c r="F3552" t="s">
        <v>310</v>
      </c>
      <c r="G3552" t="s">
        <v>89</v>
      </c>
      <c r="H3552" t="s">
        <v>20</v>
      </c>
      <c r="I3552">
        <v>10</v>
      </c>
      <c r="J3552">
        <v>4</v>
      </c>
    </row>
    <row r="3553" spans="1:10">
      <c r="A3553" s="112" t="str">
        <f>COL_SIZES[[#This Row],[datatype]]&amp;"_"&amp;COL_SIZES[[#This Row],[column_prec]]&amp;"_"&amp;COL_SIZES[[#This Row],[col_len]]</f>
        <v>int_10_4</v>
      </c>
      <c r="B35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3" s="113">
        <f>VLOOKUP(A3553,DBMS_TYPE_SIZES[],2,FALSE)</f>
        <v>9</v>
      </c>
      <c r="D3553" s="113">
        <f>VLOOKUP(A3553,DBMS_TYPE_SIZES[],3,FALSE)</f>
        <v>4</v>
      </c>
      <c r="E3553" s="114">
        <f>VLOOKUP(A3553,DBMS_TYPE_SIZES[],4,FALSE)</f>
        <v>9</v>
      </c>
      <c r="F3553" t="s">
        <v>310</v>
      </c>
      <c r="G3553" t="s">
        <v>75</v>
      </c>
      <c r="H3553" t="s">
        <v>20</v>
      </c>
      <c r="I3553">
        <v>10</v>
      </c>
      <c r="J3553">
        <v>4</v>
      </c>
    </row>
    <row r="3554" spans="1:10">
      <c r="A3554" s="112" t="str">
        <f>COL_SIZES[[#This Row],[datatype]]&amp;"_"&amp;COL_SIZES[[#This Row],[column_prec]]&amp;"_"&amp;COL_SIZES[[#This Row],[col_len]]</f>
        <v>int_10_4</v>
      </c>
      <c r="B35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4" s="113">
        <f>VLOOKUP(A3554,DBMS_TYPE_SIZES[],2,FALSE)</f>
        <v>9</v>
      </c>
      <c r="D3554" s="113">
        <f>VLOOKUP(A3554,DBMS_TYPE_SIZES[],3,FALSE)</f>
        <v>4</v>
      </c>
      <c r="E3554" s="114">
        <f>VLOOKUP(A3554,DBMS_TYPE_SIZES[],4,FALSE)</f>
        <v>9</v>
      </c>
      <c r="F3554" t="s">
        <v>310</v>
      </c>
      <c r="G3554" t="s">
        <v>306</v>
      </c>
      <c r="H3554" t="s">
        <v>20</v>
      </c>
      <c r="I3554">
        <v>10</v>
      </c>
      <c r="J3554">
        <v>4</v>
      </c>
    </row>
    <row r="3555" spans="1:10">
      <c r="A3555" s="112" t="str">
        <f>COL_SIZES[[#This Row],[datatype]]&amp;"_"&amp;COL_SIZES[[#This Row],[column_prec]]&amp;"_"&amp;COL_SIZES[[#This Row],[col_len]]</f>
        <v>numeric_19_9</v>
      </c>
      <c r="B355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555" s="113">
        <f>VLOOKUP(A3555,DBMS_TYPE_SIZES[],2,FALSE)</f>
        <v>9</v>
      </c>
      <c r="D3555" s="113">
        <f>VLOOKUP(A3555,DBMS_TYPE_SIZES[],3,FALSE)</f>
        <v>9</v>
      </c>
      <c r="E3555" s="114">
        <f>VLOOKUP(A3555,DBMS_TYPE_SIZES[],4,FALSE)</f>
        <v>9</v>
      </c>
      <c r="F3555" t="s">
        <v>310</v>
      </c>
      <c r="G3555" t="s">
        <v>608</v>
      </c>
      <c r="H3555" t="s">
        <v>67</v>
      </c>
      <c r="I3555">
        <v>19</v>
      </c>
      <c r="J3555">
        <v>9</v>
      </c>
    </row>
    <row r="3556" spans="1:10">
      <c r="A3556" s="112" t="str">
        <f>COL_SIZES[[#This Row],[datatype]]&amp;"_"&amp;COL_SIZES[[#This Row],[column_prec]]&amp;"_"&amp;COL_SIZES[[#This Row],[col_len]]</f>
        <v>numeric_1_5</v>
      </c>
      <c r="B355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56" s="113">
        <f>VLOOKUP(A3556,DBMS_TYPE_SIZES[],2,FALSE)</f>
        <v>5</v>
      </c>
      <c r="D3556" s="113">
        <f>VLOOKUP(A3556,DBMS_TYPE_SIZES[],3,FALSE)</f>
        <v>5</v>
      </c>
      <c r="E3556" s="114">
        <f>VLOOKUP(A3556,DBMS_TYPE_SIZES[],4,FALSE)</f>
        <v>5</v>
      </c>
      <c r="F3556" t="s">
        <v>310</v>
      </c>
      <c r="G3556" t="s">
        <v>602</v>
      </c>
      <c r="H3556" t="s">
        <v>67</v>
      </c>
      <c r="I3556">
        <v>1</v>
      </c>
      <c r="J3556">
        <v>5</v>
      </c>
    </row>
    <row r="3557" spans="1:10">
      <c r="A3557" s="112" t="str">
        <f>COL_SIZES[[#This Row],[datatype]]&amp;"_"&amp;COL_SIZES[[#This Row],[column_prec]]&amp;"_"&amp;COL_SIZES[[#This Row],[col_len]]</f>
        <v>int_10_4</v>
      </c>
      <c r="B35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7" s="113">
        <f>VLOOKUP(A3557,DBMS_TYPE_SIZES[],2,FALSE)</f>
        <v>9</v>
      </c>
      <c r="D3557" s="113">
        <f>VLOOKUP(A3557,DBMS_TYPE_SIZES[],3,FALSE)</f>
        <v>4</v>
      </c>
      <c r="E3557" s="114">
        <f>VLOOKUP(A3557,DBMS_TYPE_SIZES[],4,FALSE)</f>
        <v>9</v>
      </c>
      <c r="F3557" t="s">
        <v>310</v>
      </c>
      <c r="G3557" t="s">
        <v>282</v>
      </c>
      <c r="H3557" t="s">
        <v>20</v>
      </c>
      <c r="I3557">
        <v>10</v>
      </c>
      <c r="J3557">
        <v>4</v>
      </c>
    </row>
    <row r="3558" spans="1:10">
      <c r="A3558" s="112" t="str">
        <f>COL_SIZES[[#This Row],[datatype]]&amp;"_"&amp;COL_SIZES[[#This Row],[column_prec]]&amp;"_"&amp;COL_SIZES[[#This Row],[col_len]]</f>
        <v>numeric_19_9</v>
      </c>
      <c r="B355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558" s="113">
        <f>VLOOKUP(A3558,DBMS_TYPE_SIZES[],2,FALSE)</f>
        <v>9</v>
      </c>
      <c r="D3558" s="113">
        <f>VLOOKUP(A3558,DBMS_TYPE_SIZES[],3,FALSE)</f>
        <v>9</v>
      </c>
      <c r="E3558" s="114">
        <f>VLOOKUP(A3558,DBMS_TYPE_SIZES[],4,FALSE)</f>
        <v>9</v>
      </c>
      <c r="F3558" t="s">
        <v>310</v>
      </c>
      <c r="G3558" t="s">
        <v>311</v>
      </c>
      <c r="H3558" t="s">
        <v>67</v>
      </c>
      <c r="I3558">
        <v>19</v>
      </c>
      <c r="J3558">
        <v>9</v>
      </c>
    </row>
    <row r="3559" spans="1:10">
      <c r="A3559" s="112" t="str">
        <f>COL_SIZES[[#This Row],[datatype]]&amp;"_"&amp;COL_SIZES[[#This Row],[column_prec]]&amp;"_"&amp;COL_SIZES[[#This Row],[col_len]]</f>
        <v>int_10_4</v>
      </c>
      <c r="B355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59" s="113">
        <f>VLOOKUP(A3559,DBMS_TYPE_SIZES[],2,FALSE)</f>
        <v>9</v>
      </c>
      <c r="D3559" s="113">
        <f>VLOOKUP(A3559,DBMS_TYPE_SIZES[],3,FALSE)</f>
        <v>4</v>
      </c>
      <c r="E3559" s="114">
        <f>VLOOKUP(A3559,DBMS_TYPE_SIZES[],4,FALSE)</f>
        <v>9</v>
      </c>
      <c r="F3559" t="s">
        <v>310</v>
      </c>
      <c r="G3559" t="s">
        <v>1209</v>
      </c>
      <c r="H3559" t="s">
        <v>20</v>
      </c>
      <c r="I3559">
        <v>10</v>
      </c>
      <c r="J3559">
        <v>4</v>
      </c>
    </row>
    <row r="3560" spans="1:10">
      <c r="A3560" s="112" t="str">
        <f>COL_SIZES[[#This Row],[datatype]]&amp;"_"&amp;COL_SIZES[[#This Row],[column_prec]]&amp;"_"&amp;COL_SIZES[[#This Row],[col_len]]</f>
        <v>int_10_4</v>
      </c>
      <c r="B35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0" s="113">
        <f>VLOOKUP(A3560,DBMS_TYPE_SIZES[],2,FALSE)</f>
        <v>9</v>
      </c>
      <c r="D3560" s="113">
        <f>VLOOKUP(A3560,DBMS_TYPE_SIZES[],3,FALSE)</f>
        <v>4</v>
      </c>
      <c r="E3560" s="114">
        <f>VLOOKUP(A3560,DBMS_TYPE_SIZES[],4,FALSE)</f>
        <v>9</v>
      </c>
      <c r="F3560" t="s">
        <v>310</v>
      </c>
      <c r="G3560" t="s">
        <v>1210</v>
      </c>
      <c r="H3560" t="s">
        <v>20</v>
      </c>
      <c r="I3560">
        <v>10</v>
      </c>
      <c r="J3560">
        <v>4</v>
      </c>
    </row>
    <row r="3561" spans="1:10">
      <c r="A3561" s="112" t="str">
        <f>COL_SIZES[[#This Row],[datatype]]&amp;"_"&amp;COL_SIZES[[#This Row],[column_prec]]&amp;"_"&amp;COL_SIZES[[#This Row],[col_len]]</f>
        <v>int_10_4</v>
      </c>
      <c r="B35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1" s="113">
        <f>VLOOKUP(A3561,DBMS_TYPE_SIZES[],2,FALSE)</f>
        <v>9</v>
      </c>
      <c r="D3561" s="113">
        <f>VLOOKUP(A3561,DBMS_TYPE_SIZES[],3,FALSE)</f>
        <v>4</v>
      </c>
      <c r="E3561" s="114">
        <f>VLOOKUP(A3561,DBMS_TYPE_SIZES[],4,FALSE)</f>
        <v>9</v>
      </c>
      <c r="F3561" t="s">
        <v>310</v>
      </c>
      <c r="G3561" t="s">
        <v>72</v>
      </c>
      <c r="H3561" t="s">
        <v>20</v>
      </c>
      <c r="I3561">
        <v>10</v>
      </c>
      <c r="J3561">
        <v>4</v>
      </c>
    </row>
    <row r="3562" spans="1:10">
      <c r="A3562" s="112" t="str">
        <f>COL_SIZES[[#This Row],[datatype]]&amp;"_"&amp;COL_SIZES[[#This Row],[column_prec]]&amp;"_"&amp;COL_SIZES[[#This Row],[col_len]]</f>
        <v>int_10_4</v>
      </c>
      <c r="B35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2" s="113">
        <f>VLOOKUP(A3562,DBMS_TYPE_SIZES[],2,FALSE)</f>
        <v>9</v>
      </c>
      <c r="D3562" s="113">
        <f>VLOOKUP(A3562,DBMS_TYPE_SIZES[],3,FALSE)</f>
        <v>4</v>
      </c>
      <c r="E3562" s="114">
        <f>VLOOKUP(A3562,DBMS_TYPE_SIZES[],4,FALSE)</f>
        <v>9</v>
      </c>
      <c r="F3562" t="s">
        <v>310</v>
      </c>
      <c r="G3562" t="s">
        <v>309</v>
      </c>
      <c r="H3562" t="s">
        <v>20</v>
      </c>
      <c r="I3562">
        <v>10</v>
      </c>
      <c r="J3562">
        <v>4</v>
      </c>
    </row>
    <row r="3563" spans="1:10">
      <c r="A3563" s="112" t="str">
        <f>COL_SIZES[[#This Row],[datatype]]&amp;"_"&amp;COL_SIZES[[#This Row],[column_prec]]&amp;"_"&amp;COL_SIZES[[#This Row],[col_len]]</f>
        <v>int_10_4</v>
      </c>
      <c r="B35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3" s="113">
        <f>VLOOKUP(A3563,DBMS_TYPE_SIZES[],2,FALSE)</f>
        <v>9</v>
      </c>
      <c r="D3563" s="113">
        <f>VLOOKUP(A3563,DBMS_TYPE_SIZES[],3,FALSE)</f>
        <v>4</v>
      </c>
      <c r="E3563" s="114">
        <f>VLOOKUP(A3563,DBMS_TYPE_SIZES[],4,FALSE)</f>
        <v>9</v>
      </c>
      <c r="F3563" t="s">
        <v>310</v>
      </c>
      <c r="G3563" t="s">
        <v>69</v>
      </c>
      <c r="H3563" t="s">
        <v>20</v>
      </c>
      <c r="I3563">
        <v>10</v>
      </c>
      <c r="J3563">
        <v>4</v>
      </c>
    </row>
    <row r="3564" spans="1:10">
      <c r="A3564" s="112" t="str">
        <f>COL_SIZES[[#This Row],[datatype]]&amp;"_"&amp;COL_SIZES[[#This Row],[column_prec]]&amp;"_"&amp;COL_SIZES[[#This Row],[col_len]]</f>
        <v>int_10_4</v>
      </c>
      <c r="B35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4" s="113">
        <f>VLOOKUP(A3564,DBMS_TYPE_SIZES[],2,FALSE)</f>
        <v>9</v>
      </c>
      <c r="D3564" s="113">
        <f>VLOOKUP(A3564,DBMS_TYPE_SIZES[],3,FALSE)</f>
        <v>4</v>
      </c>
      <c r="E3564" s="114">
        <f>VLOOKUP(A3564,DBMS_TYPE_SIZES[],4,FALSE)</f>
        <v>9</v>
      </c>
      <c r="F3564" t="s">
        <v>310</v>
      </c>
      <c r="G3564" t="s">
        <v>164</v>
      </c>
      <c r="H3564" t="s">
        <v>20</v>
      </c>
      <c r="I3564">
        <v>10</v>
      </c>
      <c r="J3564">
        <v>4</v>
      </c>
    </row>
    <row r="3565" spans="1:10">
      <c r="A3565" s="112" t="str">
        <f>COL_SIZES[[#This Row],[datatype]]&amp;"_"&amp;COL_SIZES[[#This Row],[column_prec]]&amp;"_"&amp;COL_SIZES[[#This Row],[col_len]]</f>
        <v>int_10_4</v>
      </c>
      <c r="B35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5" s="113">
        <f>VLOOKUP(A3565,DBMS_TYPE_SIZES[],2,FALSE)</f>
        <v>9</v>
      </c>
      <c r="D3565" s="113">
        <f>VLOOKUP(A3565,DBMS_TYPE_SIZES[],3,FALSE)</f>
        <v>4</v>
      </c>
      <c r="E3565" s="114">
        <f>VLOOKUP(A3565,DBMS_TYPE_SIZES[],4,FALSE)</f>
        <v>9</v>
      </c>
      <c r="F3565" t="s">
        <v>312</v>
      </c>
      <c r="G3565" t="s">
        <v>156</v>
      </c>
      <c r="H3565" t="s">
        <v>20</v>
      </c>
      <c r="I3565">
        <v>10</v>
      </c>
      <c r="J3565">
        <v>4</v>
      </c>
    </row>
    <row r="3566" spans="1:10">
      <c r="A3566" s="112" t="str">
        <f>COL_SIZES[[#This Row],[datatype]]&amp;"_"&amp;COL_SIZES[[#This Row],[column_prec]]&amp;"_"&amp;COL_SIZES[[#This Row],[col_len]]</f>
        <v>int_10_4</v>
      </c>
      <c r="B356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66" s="113">
        <f>VLOOKUP(A3566,DBMS_TYPE_SIZES[],2,FALSE)</f>
        <v>9</v>
      </c>
      <c r="D3566" s="113">
        <f>VLOOKUP(A3566,DBMS_TYPE_SIZES[],3,FALSE)</f>
        <v>4</v>
      </c>
      <c r="E3566" s="114">
        <f>VLOOKUP(A3566,DBMS_TYPE_SIZES[],4,FALSE)</f>
        <v>9</v>
      </c>
      <c r="F3566" t="s">
        <v>312</v>
      </c>
      <c r="G3566" t="s">
        <v>313</v>
      </c>
      <c r="H3566" t="s">
        <v>20</v>
      </c>
      <c r="I3566">
        <v>10</v>
      </c>
      <c r="J3566">
        <v>4</v>
      </c>
    </row>
    <row r="3567" spans="1:10">
      <c r="A3567" s="112" t="str">
        <f>COL_SIZES[[#This Row],[datatype]]&amp;"_"&amp;COL_SIZES[[#This Row],[column_prec]]&amp;"_"&amp;COL_SIZES[[#This Row],[col_len]]</f>
        <v>varchar_0_64</v>
      </c>
      <c r="B3567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67" s="113">
        <f>VLOOKUP(A3567,DBMS_TYPE_SIZES[],2,FALSE)</f>
        <v>64</v>
      </c>
      <c r="D3567" s="113">
        <f>VLOOKUP(A3567,DBMS_TYPE_SIZES[],3,FALSE)</f>
        <v>64</v>
      </c>
      <c r="E3567" s="114">
        <f>VLOOKUP(A3567,DBMS_TYPE_SIZES[],4,FALSE)</f>
        <v>66</v>
      </c>
      <c r="F3567" t="s">
        <v>312</v>
      </c>
      <c r="G3567" t="s">
        <v>1169</v>
      </c>
      <c r="H3567" t="s">
        <v>92</v>
      </c>
      <c r="I3567">
        <v>0</v>
      </c>
      <c r="J3567">
        <v>64</v>
      </c>
    </row>
    <row r="3568" spans="1:10">
      <c r="A3568" s="112" t="str">
        <f>COL_SIZES[[#This Row],[datatype]]&amp;"_"&amp;COL_SIZES[[#This Row],[column_prec]]&amp;"_"&amp;COL_SIZES[[#This Row],[col_len]]</f>
        <v>varchar_0_32</v>
      </c>
      <c r="B356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68" s="113">
        <f>VLOOKUP(A3568,DBMS_TYPE_SIZES[],2,FALSE)</f>
        <v>32</v>
      </c>
      <c r="D3568" s="113">
        <f>VLOOKUP(A3568,DBMS_TYPE_SIZES[],3,FALSE)</f>
        <v>32</v>
      </c>
      <c r="E3568" s="114">
        <f>VLOOKUP(A3568,DBMS_TYPE_SIZES[],4,FALSE)</f>
        <v>34</v>
      </c>
      <c r="F3568" t="s">
        <v>312</v>
      </c>
      <c r="G3568" t="s">
        <v>1170</v>
      </c>
      <c r="H3568" t="s">
        <v>92</v>
      </c>
      <c r="I3568">
        <v>0</v>
      </c>
      <c r="J3568">
        <v>32</v>
      </c>
    </row>
    <row r="3569" spans="1:10">
      <c r="A3569" s="112" t="str">
        <f>COL_SIZES[[#This Row],[datatype]]&amp;"_"&amp;COL_SIZES[[#This Row],[column_prec]]&amp;"_"&amp;COL_SIZES[[#This Row],[col_len]]</f>
        <v>varchar_0_64</v>
      </c>
      <c r="B3569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69" s="113">
        <f>VLOOKUP(A3569,DBMS_TYPE_SIZES[],2,FALSE)</f>
        <v>64</v>
      </c>
      <c r="D3569" s="113">
        <f>VLOOKUP(A3569,DBMS_TYPE_SIZES[],3,FALSE)</f>
        <v>64</v>
      </c>
      <c r="E3569" s="114">
        <f>VLOOKUP(A3569,DBMS_TYPE_SIZES[],4,FALSE)</f>
        <v>66</v>
      </c>
      <c r="F3569" t="s">
        <v>312</v>
      </c>
      <c r="G3569" t="s">
        <v>1226</v>
      </c>
      <c r="H3569" t="s">
        <v>92</v>
      </c>
      <c r="I3569">
        <v>0</v>
      </c>
      <c r="J3569">
        <v>64</v>
      </c>
    </row>
    <row r="3570" spans="1:10">
      <c r="A3570" s="112" t="str">
        <f>COL_SIZES[[#This Row],[datatype]]&amp;"_"&amp;COL_SIZES[[#This Row],[column_prec]]&amp;"_"&amp;COL_SIZES[[#This Row],[col_len]]</f>
        <v>varchar_0_32</v>
      </c>
      <c r="B357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70" s="113">
        <f>VLOOKUP(A3570,DBMS_TYPE_SIZES[],2,FALSE)</f>
        <v>32</v>
      </c>
      <c r="D3570" s="113">
        <f>VLOOKUP(A3570,DBMS_TYPE_SIZES[],3,FALSE)</f>
        <v>32</v>
      </c>
      <c r="E3570" s="114">
        <f>VLOOKUP(A3570,DBMS_TYPE_SIZES[],4,FALSE)</f>
        <v>34</v>
      </c>
      <c r="F3570" t="s">
        <v>312</v>
      </c>
      <c r="G3570" t="s">
        <v>1227</v>
      </c>
      <c r="H3570" t="s">
        <v>92</v>
      </c>
      <c r="I3570">
        <v>0</v>
      </c>
      <c r="J3570">
        <v>32</v>
      </c>
    </row>
    <row r="3571" spans="1:10">
      <c r="A3571" s="112" t="str">
        <f>COL_SIZES[[#This Row],[datatype]]&amp;"_"&amp;COL_SIZES[[#This Row],[column_prec]]&amp;"_"&amp;COL_SIZES[[#This Row],[col_len]]</f>
        <v>int_10_4</v>
      </c>
      <c r="B35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71" s="113">
        <f>VLOOKUP(A3571,DBMS_TYPE_SIZES[],2,FALSE)</f>
        <v>9</v>
      </c>
      <c r="D3571" s="113">
        <f>VLOOKUP(A3571,DBMS_TYPE_SIZES[],3,FALSE)</f>
        <v>4</v>
      </c>
      <c r="E3571" s="114">
        <f>VLOOKUP(A3571,DBMS_TYPE_SIZES[],4,FALSE)</f>
        <v>9</v>
      </c>
      <c r="F3571" t="s">
        <v>312</v>
      </c>
      <c r="G3571" t="s">
        <v>164</v>
      </c>
      <c r="H3571" t="s">
        <v>20</v>
      </c>
      <c r="I3571">
        <v>10</v>
      </c>
      <c r="J3571">
        <v>4</v>
      </c>
    </row>
    <row r="3572" spans="1:10">
      <c r="A3572" s="112" t="str">
        <f>COL_SIZES[[#This Row],[datatype]]&amp;"_"&amp;COL_SIZES[[#This Row],[column_prec]]&amp;"_"&amp;COL_SIZES[[#This Row],[col_len]]</f>
        <v>int_10_4</v>
      </c>
      <c r="B35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72" s="113">
        <f>VLOOKUP(A3572,DBMS_TYPE_SIZES[],2,FALSE)</f>
        <v>9</v>
      </c>
      <c r="D3572" s="113">
        <f>VLOOKUP(A3572,DBMS_TYPE_SIZES[],3,FALSE)</f>
        <v>4</v>
      </c>
      <c r="E3572" s="114">
        <f>VLOOKUP(A3572,DBMS_TYPE_SIZES[],4,FALSE)</f>
        <v>9</v>
      </c>
      <c r="F3572" t="s">
        <v>314</v>
      </c>
      <c r="G3572" t="s">
        <v>156</v>
      </c>
      <c r="H3572" t="s">
        <v>20</v>
      </c>
      <c r="I3572">
        <v>10</v>
      </c>
      <c r="J3572">
        <v>4</v>
      </c>
    </row>
    <row r="3573" spans="1:10">
      <c r="A3573" s="112" t="str">
        <f>COL_SIZES[[#This Row],[datatype]]&amp;"_"&amp;COL_SIZES[[#This Row],[column_prec]]&amp;"_"&amp;COL_SIZES[[#This Row],[col_len]]</f>
        <v>varchar_0_255</v>
      </c>
      <c r="B3573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73" s="113">
        <f>VLOOKUP(A3573,DBMS_TYPE_SIZES[],2,FALSE)</f>
        <v>255</v>
      </c>
      <c r="D3573" s="113">
        <f>VLOOKUP(A3573,DBMS_TYPE_SIZES[],3,FALSE)</f>
        <v>255</v>
      </c>
      <c r="E3573" s="114">
        <f>VLOOKUP(A3573,DBMS_TYPE_SIZES[],4,FALSE)</f>
        <v>257</v>
      </c>
      <c r="F3573" t="s">
        <v>314</v>
      </c>
      <c r="G3573" t="s">
        <v>1228</v>
      </c>
      <c r="H3573" t="s">
        <v>92</v>
      </c>
      <c r="I3573">
        <v>0</v>
      </c>
      <c r="J3573">
        <v>255</v>
      </c>
    </row>
    <row r="3574" spans="1:10">
      <c r="A3574" s="112" t="str">
        <f>COL_SIZES[[#This Row],[datatype]]&amp;"_"&amp;COL_SIZES[[#This Row],[column_prec]]&amp;"_"&amp;COL_SIZES[[#This Row],[col_len]]</f>
        <v>numeric_1_5</v>
      </c>
      <c r="B357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74" s="113">
        <f>VLOOKUP(A3574,DBMS_TYPE_SIZES[],2,FALSE)</f>
        <v>5</v>
      </c>
      <c r="D3574" s="113">
        <f>VLOOKUP(A3574,DBMS_TYPE_SIZES[],3,FALSE)</f>
        <v>5</v>
      </c>
      <c r="E3574" s="114">
        <f>VLOOKUP(A3574,DBMS_TYPE_SIZES[],4,FALSE)</f>
        <v>5</v>
      </c>
      <c r="F3574" t="s">
        <v>314</v>
      </c>
      <c r="G3574" t="s">
        <v>602</v>
      </c>
      <c r="H3574" t="s">
        <v>67</v>
      </c>
      <c r="I3574">
        <v>1</v>
      </c>
      <c r="J3574">
        <v>5</v>
      </c>
    </row>
    <row r="3575" spans="1:10">
      <c r="A3575" s="112" t="str">
        <f>COL_SIZES[[#This Row],[datatype]]&amp;"_"&amp;COL_SIZES[[#This Row],[column_prec]]&amp;"_"&amp;COL_SIZES[[#This Row],[col_len]]</f>
        <v>varchar_0_64</v>
      </c>
      <c r="B3575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75" s="113">
        <f>VLOOKUP(A3575,DBMS_TYPE_SIZES[],2,FALSE)</f>
        <v>64</v>
      </c>
      <c r="D3575" s="113">
        <f>VLOOKUP(A3575,DBMS_TYPE_SIZES[],3,FALSE)</f>
        <v>64</v>
      </c>
      <c r="E3575" s="114">
        <f>VLOOKUP(A3575,DBMS_TYPE_SIZES[],4,FALSE)</f>
        <v>66</v>
      </c>
      <c r="F3575" t="s">
        <v>314</v>
      </c>
      <c r="G3575" t="s">
        <v>1229</v>
      </c>
      <c r="H3575" t="s">
        <v>92</v>
      </c>
      <c r="I3575">
        <v>0</v>
      </c>
      <c r="J3575">
        <v>64</v>
      </c>
    </row>
    <row r="3576" spans="1:10">
      <c r="A3576" s="112" t="str">
        <f>COL_SIZES[[#This Row],[datatype]]&amp;"_"&amp;COL_SIZES[[#This Row],[column_prec]]&amp;"_"&amp;COL_SIZES[[#This Row],[col_len]]</f>
        <v>varchar_0_32</v>
      </c>
      <c r="B3576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76" s="113">
        <f>VLOOKUP(A3576,DBMS_TYPE_SIZES[],2,FALSE)</f>
        <v>32</v>
      </c>
      <c r="D3576" s="113">
        <f>VLOOKUP(A3576,DBMS_TYPE_SIZES[],3,FALSE)</f>
        <v>32</v>
      </c>
      <c r="E3576" s="114">
        <f>VLOOKUP(A3576,DBMS_TYPE_SIZES[],4,FALSE)</f>
        <v>34</v>
      </c>
      <c r="F3576" t="s">
        <v>314</v>
      </c>
      <c r="G3576" t="s">
        <v>1230</v>
      </c>
      <c r="H3576" t="s">
        <v>92</v>
      </c>
      <c r="I3576">
        <v>0</v>
      </c>
      <c r="J3576">
        <v>32</v>
      </c>
    </row>
    <row r="3577" spans="1:10">
      <c r="A3577" s="112" t="str">
        <f>COL_SIZES[[#This Row],[datatype]]&amp;"_"&amp;COL_SIZES[[#This Row],[column_prec]]&amp;"_"&amp;COL_SIZES[[#This Row],[col_len]]</f>
        <v>int_10_4</v>
      </c>
      <c r="B35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77" s="113">
        <f>VLOOKUP(A3577,DBMS_TYPE_SIZES[],2,FALSE)</f>
        <v>9</v>
      </c>
      <c r="D3577" s="113">
        <f>VLOOKUP(A3577,DBMS_TYPE_SIZES[],3,FALSE)</f>
        <v>4</v>
      </c>
      <c r="E3577" s="114">
        <f>VLOOKUP(A3577,DBMS_TYPE_SIZES[],4,FALSE)</f>
        <v>9</v>
      </c>
      <c r="F3577" t="s">
        <v>314</v>
      </c>
      <c r="G3577" t="s">
        <v>315</v>
      </c>
      <c r="H3577" t="s">
        <v>20</v>
      </c>
      <c r="I3577">
        <v>10</v>
      </c>
      <c r="J3577">
        <v>4</v>
      </c>
    </row>
    <row r="3578" spans="1:10">
      <c r="A3578" s="112" t="str">
        <f>COL_SIZES[[#This Row],[datatype]]&amp;"_"&amp;COL_SIZES[[#This Row],[column_prec]]&amp;"_"&amp;COL_SIZES[[#This Row],[col_len]]</f>
        <v>varchar_0_255</v>
      </c>
      <c r="B357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78" s="113">
        <f>VLOOKUP(A3578,DBMS_TYPE_SIZES[],2,FALSE)</f>
        <v>255</v>
      </c>
      <c r="D3578" s="113">
        <f>VLOOKUP(A3578,DBMS_TYPE_SIZES[],3,FALSE)</f>
        <v>255</v>
      </c>
      <c r="E3578" s="114">
        <f>VLOOKUP(A3578,DBMS_TYPE_SIZES[],4,FALSE)</f>
        <v>257</v>
      </c>
      <c r="F3578" t="s">
        <v>314</v>
      </c>
      <c r="G3578" t="s">
        <v>1231</v>
      </c>
      <c r="H3578" t="s">
        <v>92</v>
      </c>
      <c r="I3578">
        <v>0</v>
      </c>
      <c r="J3578">
        <v>255</v>
      </c>
    </row>
    <row r="3579" spans="1:10">
      <c r="A3579" s="112" t="str">
        <f>COL_SIZES[[#This Row],[datatype]]&amp;"_"&amp;COL_SIZES[[#This Row],[column_prec]]&amp;"_"&amp;COL_SIZES[[#This Row],[col_len]]</f>
        <v>varchar_0_255</v>
      </c>
      <c r="B357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79" s="113">
        <f>VLOOKUP(A3579,DBMS_TYPE_SIZES[],2,FALSE)</f>
        <v>255</v>
      </c>
      <c r="D3579" s="113">
        <f>VLOOKUP(A3579,DBMS_TYPE_SIZES[],3,FALSE)</f>
        <v>255</v>
      </c>
      <c r="E3579" s="114">
        <f>VLOOKUP(A3579,DBMS_TYPE_SIZES[],4,FALSE)</f>
        <v>257</v>
      </c>
      <c r="F3579" t="s">
        <v>314</v>
      </c>
      <c r="G3579" t="s">
        <v>1232</v>
      </c>
      <c r="H3579" t="s">
        <v>92</v>
      </c>
      <c r="I3579">
        <v>0</v>
      </c>
      <c r="J3579">
        <v>255</v>
      </c>
    </row>
    <row r="3580" spans="1:10">
      <c r="A3580" s="112" t="str">
        <f>COL_SIZES[[#This Row],[datatype]]&amp;"_"&amp;COL_SIZES[[#This Row],[column_prec]]&amp;"_"&amp;COL_SIZES[[#This Row],[col_len]]</f>
        <v>int_10_4</v>
      </c>
      <c r="B35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80" s="113">
        <f>VLOOKUP(A3580,DBMS_TYPE_SIZES[],2,FALSE)</f>
        <v>9</v>
      </c>
      <c r="D3580" s="113">
        <f>VLOOKUP(A3580,DBMS_TYPE_SIZES[],3,FALSE)</f>
        <v>4</v>
      </c>
      <c r="E3580" s="114">
        <f>VLOOKUP(A3580,DBMS_TYPE_SIZES[],4,FALSE)</f>
        <v>9</v>
      </c>
      <c r="F3580" t="s">
        <v>314</v>
      </c>
      <c r="G3580" t="s">
        <v>69</v>
      </c>
      <c r="H3580" t="s">
        <v>20</v>
      </c>
      <c r="I3580">
        <v>10</v>
      </c>
      <c r="J3580">
        <v>4</v>
      </c>
    </row>
    <row r="3581" spans="1:10">
      <c r="A3581" s="112" t="str">
        <f>COL_SIZES[[#This Row],[datatype]]&amp;"_"&amp;COL_SIZES[[#This Row],[column_prec]]&amp;"_"&amp;COL_SIZES[[#This Row],[col_len]]</f>
        <v>int_10_4</v>
      </c>
      <c r="B35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81" s="113">
        <f>VLOOKUP(A3581,DBMS_TYPE_SIZES[],2,FALSE)</f>
        <v>9</v>
      </c>
      <c r="D3581" s="113">
        <f>VLOOKUP(A3581,DBMS_TYPE_SIZES[],3,FALSE)</f>
        <v>4</v>
      </c>
      <c r="E3581" s="114">
        <f>VLOOKUP(A3581,DBMS_TYPE_SIZES[],4,FALSE)</f>
        <v>9</v>
      </c>
      <c r="F3581" t="s">
        <v>314</v>
      </c>
      <c r="G3581" t="s">
        <v>164</v>
      </c>
      <c r="H3581" t="s">
        <v>20</v>
      </c>
      <c r="I3581">
        <v>10</v>
      </c>
      <c r="J3581">
        <v>4</v>
      </c>
    </row>
    <row r="3582" spans="1:10">
      <c r="A3582" s="112" t="str">
        <f>COL_SIZES[[#This Row],[datatype]]&amp;"_"&amp;COL_SIZES[[#This Row],[column_prec]]&amp;"_"&amp;COL_SIZES[[#This Row],[col_len]]</f>
        <v>varchar_0_64</v>
      </c>
      <c r="B3582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82" s="113">
        <f>VLOOKUP(A3582,DBMS_TYPE_SIZES[],2,FALSE)</f>
        <v>64</v>
      </c>
      <c r="D3582" s="113">
        <f>VLOOKUP(A3582,DBMS_TYPE_SIZES[],3,FALSE)</f>
        <v>64</v>
      </c>
      <c r="E3582" s="114">
        <f>VLOOKUP(A3582,DBMS_TYPE_SIZES[],4,FALSE)</f>
        <v>66</v>
      </c>
      <c r="F3582" t="s">
        <v>314</v>
      </c>
      <c r="G3582" t="s">
        <v>842</v>
      </c>
      <c r="H3582" t="s">
        <v>92</v>
      </c>
      <c r="I3582">
        <v>0</v>
      </c>
      <c r="J3582">
        <v>64</v>
      </c>
    </row>
    <row r="3583" spans="1:10">
      <c r="A3583" s="112" t="str">
        <f>COL_SIZES[[#This Row],[datatype]]&amp;"_"&amp;COL_SIZES[[#This Row],[column_prec]]&amp;"_"&amp;COL_SIZES[[#This Row],[col_len]]</f>
        <v>varchar_0_32</v>
      </c>
      <c r="B358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583" s="113">
        <f>VLOOKUP(A3583,DBMS_TYPE_SIZES[],2,FALSE)</f>
        <v>32</v>
      </c>
      <c r="D3583" s="113">
        <f>VLOOKUP(A3583,DBMS_TYPE_SIZES[],3,FALSE)</f>
        <v>32</v>
      </c>
      <c r="E3583" s="114">
        <f>VLOOKUP(A3583,DBMS_TYPE_SIZES[],4,FALSE)</f>
        <v>34</v>
      </c>
      <c r="F3583" t="s">
        <v>314</v>
      </c>
      <c r="G3583" t="s">
        <v>1233</v>
      </c>
      <c r="H3583" t="s">
        <v>92</v>
      </c>
      <c r="I3583">
        <v>0</v>
      </c>
      <c r="J3583">
        <v>32</v>
      </c>
    </row>
    <row r="3584" spans="1:10">
      <c r="A3584" s="112" t="str">
        <f>COL_SIZES[[#This Row],[datatype]]&amp;"_"&amp;COL_SIZES[[#This Row],[column_prec]]&amp;"_"&amp;COL_SIZES[[#This Row],[col_len]]</f>
        <v>varchar_0_255</v>
      </c>
      <c r="B358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84" s="113">
        <f>VLOOKUP(A3584,DBMS_TYPE_SIZES[],2,FALSE)</f>
        <v>255</v>
      </c>
      <c r="D3584" s="113">
        <f>VLOOKUP(A3584,DBMS_TYPE_SIZES[],3,FALSE)</f>
        <v>255</v>
      </c>
      <c r="E3584" s="114">
        <f>VLOOKUP(A3584,DBMS_TYPE_SIZES[],4,FALSE)</f>
        <v>257</v>
      </c>
      <c r="F3584" t="s">
        <v>316</v>
      </c>
      <c r="G3584" t="s">
        <v>1234</v>
      </c>
      <c r="H3584" t="s">
        <v>92</v>
      </c>
      <c r="I3584">
        <v>0</v>
      </c>
      <c r="J3584">
        <v>255</v>
      </c>
    </row>
    <row r="3585" spans="1:10">
      <c r="A3585" s="112" t="str">
        <f>COL_SIZES[[#This Row],[datatype]]&amp;"_"&amp;COL_SIZES[[#This Row],[column_prec]]&amp;"_"&amp;COL_SIZES[[#This Row],[col_len]]</f>
        <v>int_10_4</v>
      </c>
      <c r="B35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85" s="113">
        <f>VLOOKUP(A3585,DBMS_TYPE_SIZES[],2,FALSE)</f>
        <v>9</v>
      </c>
      <c r="D3585" s="113">
        <f>VLOOKUP(A3585,DBMS_TYPE_SIZES[],3,FALSE)</f>
        <v>4</v>
      </c>
      <c r="E3585" s="114">
        <f>VLOOKUP(A3585,DBMS_TYPE_SIZES[],4,FALSE)</f>
        <v>9</v>
      </c>
      <c r="F3585" t="s">
        <v>316</v>
      </c>
      <c r="G3585" t="s">
        <v>156</v>
      </c>
      <c r="H3585" t="s">
        <v>20</v>
      </c>
      <c r="I3585">
        <v>10</v>
      </c>
      <c r="J3585">
        <v>4</v>
      </c>
    </row>
    <row r="3586" spans="1:10">
      <c r="A3586" s="112" t="str">
        <f>COL_SIZES[[#This Row],[datatype]]&amp;"_"&amp;COL_SIZES[[#This Row],[column_prec]]&amp;"_"&amp;COL_SIZES[[#This Row],[col_len]]</f>
        <v>varchar_0_255</v>
      </c>
      <c r="B358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86" s="113">
        <f>VLOOKUP(A3586,DBMS_TYPE_SIZES[],2,FALSE)</f>
        <v>255</v>
      </c>
      <c r="D3586" s="113">
        <f>VLOOKUP(A3586,DBMS_TYPE_SIZES[],3,FALSE)</f>
        <v>255</v>
      </c>
      <c r="E3586" s="114">
        <f>VLOOKUP(A3586,DBMS_TYPE_SIZES[],4,FALSE)</f>
        <v>257</v>
      </c>
      <c r="F3586" t="s">
        <v>316</v>
      </c>
      <c r="G3586" t="s">
        <v>1235</v>
      </c>
      <c r="H3586" t="s">
        <v>92</v>
      </c>
      <c r="I3586">
        <v>0</v>
      </c>
      <c r="J3586">
        <v>255</v>
      </c>
    </row>
    <row r="3587" spans="1:10">
      <c r="A3587" s="112" t="str">
        <f>COL_SIZES[[#This Row],[datatype]]&amp;"_"&amp;COL_SIZES[[#This Row],[column_prec]]&amp;"_"&amp;COL_SIZES[[#This Row],[col_len]]</f>
        <v>numeric_1_5</v>
      </c>
      <c r="B358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87" s="113">
        <f>VLOOKUP(A3587,DBMS_TYPE_SIZES[],2,FALSE)</f>
        <v>5</v>
      </c>
      <c r="D3587" s="113">
        <f>VLOOKUP(A3587,DBMS_TYPE_SIZES[],3,FALSE)</f>
        <v>5</v>
      </c>
      <c r="E3587" s="114">
        <f>VLOOKUP(A3587,DBMS_TYPE_SIZES[],4,FALSE)</f>
        <v>5</v>
      </c>
      <c r="F3587" t="s">
        <v>316</v>
      </c>
      <c r="G3587" t="s">
        <v>602</v>
      </c>
      <c r="H3587" t="s">
        <v>67</v>
      </c>
      <c r="I3587">
        <v>1</v>
      </c>
      <c r="J3587">
        <v>5</v>
      </c>
    </row>
    <row r="3588" spans="1:10">
      <c r="A3588" s="112" t="str">
        <f>COL_SIZES[[#This Row],[datatype]]&amp;"_"&amp;COL_SIZES[[#This Row],[column_prec]]&amp;"_"&amp;COL_SIZES[[#This Row],[col_len]]</f>
        <v>int_10_4</v>
      </c>
      <c r="B35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88" s="113">
        <f>VLOOKUP(A3588,DBMS_TYPE_SIZES[],2,FALSE)</f>
        <v>9</v>
      </c>
      <c r="D3588" s="113">
        <f>VLOOKUP(A3588,DBMS_TYPE_SIZES[],3,FALSE)</f>
        <v>4</v>
      </c>
      <c r="E3588" s="114">
        <f>VLOOKUP(A3588,DBMS_TYPE_SIZES[],4,FALSE)</f>
        <v>9</v>
      </c>
      <c r="F3588" t="s">
        <v>316</v>
      </c>
      <c r="G3588" t="s">
        <v>317</v>
      </c>
      <c r="H3588" t="s">
        <v>20</v>
      </c>
      <c r="I3588">
        <v>10</v>
      </c>
      <c r="J3588">
        <v>4</v>
      </c>
    </row>
    <row r="3589" spans="1:10">
      <c r="A3589" s="112" t="str">
        <f>COL_SIZES[[#This Row],[datatype]]&amp;"_"&amp;COL_SIZES[[#This Row],[column_prec]]&amp;"_"&amp;COL_SIZES[[#This Row],[col_len]]</f>
        <v>varchar_0_64</v>
      </c>
      <c r="B3589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89" s="113">
        <f>VLOOKUP(A3589,DBMS_TYPE_SIZES[],2,FALSE)</f>
        <v>64</v>
      </c>
      <c r="D3589" s="113">
        <f>VLOOKUP(A3589,DBMS_TYPE_SIZES[],3,FALSE)</f>
        <v>64</v>
      </c>
      <c r="E3589" s="114">
        <f>VLOOKUP(A3589,DBMS_TYPE_SIZES[],4,FALSE)</f>
        <v>66</v>
      </c>
      <c r="F3589" t="s">
        <v>316</v>
      </c>
      <c r="G3589" t="s">
        <v>1236</v>
      </c>
      <c r="H3589" t="s">
        <v>92</v>
      </c>
      <c r="I3589">
        <v>0</v>
      </c>
      <c r="J3589">
        <v>64</v>
      </c>
    </row>
    <row r="3590" spans="1:10">
      <c r="A3590" s="112" t="str">
        <f>COL_SIZES[[#This Row],[datatype]]&amp;"_"&amp;COL_SIZES[[#This Row],[column_prec]]&amp;"_"&amp;COL_SIZES[[#This Row],[col_len]]</f>
        <v>varchar_0_64</v>
      </c>
      <c r="B3590" s="112">
        <f>MIN(COL_SIZES[[#This Row],[column_length]],IFERROR(VALUE(VLOOKUP(COL_SIZES[[#This Row],[table_name]]&amp;"."&amp;COL_SIZES[[#This Row],[column_name]],AVG_COL_SIZES[#Data],2,FALSE)),COL_SIZES[[#This Row],[column_length]]))</f>
        <v>64</v>
      </c>
      <c r="C3590" s="113">
        <f>VLOOKUP(A3590,DBMS_TYPE_SIZES[],2,FALSE)</f>
        <v>64</v>
      </c>
      <c r="D3590" s="113">
        <f>VLOOKUP(A3590,DBMS_TYPE_SIZES[],3,FALSE)</f>
        <v>64</v>
      </c>
      <c r="E3590" s="114">
        <f>VLOOKUP(A3590,DBMS_TYPE_SIZES[],4,FALSE)</f>
        <v>66</v>
      </c>
      <c r="F3590" t="s">
        <v>316</v>
      </c>
      <c r="G3590" t="s">
        <v>1237</v>
      </c>
      <c r="H3590" t="s">
        <v>92</v>
      </c>
      <c r="I3590">
        <v>0</v>
      </c>
      <c r="J3590">
        <v>64</v>
      </c>
    </row>
    <row r="3591" spans="1:10">
      <c r="A3591" s="112" t="str">
        <f>COL_SIZES[[#This Row],[datatype]]&amp;"_"&amp;COL_SIZES[[#This Row],[column_prec]]&amp;"_"&amp;COL_SIZES[[#This Row],[col_len]]</f>
        <v>varchar_0_255</v>
      </c>
      <c r="B359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91" s="113">
        <f>VLOOKUP(A3591,DBMS_TYPE_SIZES[],2,FALSE)</f>
        <v>255</v>
      </c>
      <c r="D3591" s="113">
        <f>VLOOKUP(A3591,DBMS_TYPE_SIZES[],3,FALSE)</f>
        <v>255</v>
      </c>
      <c r="E3591" s="114">
        <f>VLOOKUP(A3591,DBMS_TYPE_SIZES[],4,FALSE)</f>
        <v>257</v>
      </c>
      <c r="F3591" t="s">
        <v>316</v>
      </c>
      <c r="G3591" t="s">
        <v>1238</v>
      </c>
      <c r="H3591" t="s">
        <v>92</v>
      </c>
      <c r="I3591">
        <v>0</v>
      </c>
      <c r="J3591">
        <v>255</v>
      </c>
    </row>
    <row r="3592" spans="1:10">
      <c r="A3592" s="112" t="str">
        <f>COL_SIZES[[#This Row],[datatype]]&amp;"_"&amp;COL_SIZES[[#This Row],[column_prec]]&amp;"_"&amp;COL_SIZES[[#This Row],[col_len]]</f>
        <v>varchar_0_255</v>
      </c>
      <c r="B359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592" s="113">
        <f>VLOOKUP(A3592,DBMS_TYPE_SIZES[],2,FALSE)</f>
        <v>255</v>
      </c>
      <c r="D3592" s="113">
        <f>VLOOKUP(A3592,DBMS_TYPE_SIZES[],3,FALSE)</f>
        <v>255</v>
      </c>
      <c r="E3592" s="114">
        <f>VLOOKUP(A3592,DBMS_TYPE_SIZES[],4,FALSE)</f>
        <v>257</v>
      </c>
      <c r="F3592" t="s">
        <v>316</v>
      </c>
      <c r="G3592" t="s">
        <v>1239</v>
      </c>
      <c r="H3592" t="s">
        <v>92</v>
      </c>
      <c r="I3592">
        <v>0</v>
      </c>
      <c r="J3592">
        <v>255</v>
      </c>
    </row>
    <row r="3593" spans="1:10">
      <c r="A3593" s="112" t="str">
        <f>COL_SIZES[[#This Row],[datatype]]&amp;"_"&amp;COL_SIZES[[#This Row],[column_prec]]&amp;"_"&amp;COL_SIZES[[#This Row],[col_len]]</f>
        <v>int_10_4</v>
      </c>
      <c r="B35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3" s="113">
        <f>VLOOKUP(A3593,DBMS_TYPE_SIZES[],2,FALSE)</f>
        <v>9</v>
      </c>
      <c r="D3593" s="113">
        <f>VLOOKUP(A3593,DBMS_TYPE_SIZES[],3,FALSE)</f>
        <v>4</v>
      </c>
      <c r="E3593" s="114">
        <f>VLOOKUP(A3593,DBMS_TYPE_SIZES[],4,FALSE)</f>
        <v>9</v>
      </c>
      <c r="F3593" t="s">
        <v>316</v>
      </c>
      <c r="G3593" t="s">
        <v>69</v>
      </c>
      <c r="H3593" t="s">
        <v>20</v>
      </c>
      <c r="I3593">
        <v>10</v>
      </c>
      <c r="J3593">
        <v>4</v>
      </c>
    </row>
    <row r="3594" spans="1:10">
      <c r="A3594" s="112" t="str">
        <f>COL_SIZES[[#This Row],[datatype]]&amp;"_"&amp;COL_SIZES[[#This Row],[column_prec]]&amp;"_"&amp;COL_SIZES[[#This Row],[col_len]]</f>
        <v>int_10_4</v>
      </c>
      <c r="B35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4" s="113">
        <f>VLOOKUP(A3594,DBMS_TYPE_SIZES[],2,FALSE)</f>
        <v>9</v>
      </c>
      <c r="D3594" s="113">
        <f>VLOOKUP(A3594,DBMS_TYPE_SIZES[],3,FALSE)</f>
        <v>4</v>
      </c>
      <c r="E3594" s="114">
        <f>VLOOKUP(A3594,DBMS_TYPE_SIZES[],4,FALSE)</f>
        <v>9</v>
      </c>
      <c r="F3594" t="s">
        <v>316</v>
      </c>
      <c r="G3594" t="s">
        <v>164</v>
      </c>
      <c r="H3594" t="s">
        <v>20</v>
      </c>
      <c r="I3594">
        <v>10</v>
      </c>
      <c r="J3594">
        <v>4</v>
      </c>
    </row>
    <row r="3595" spans="1:10">
      <c r="A3595" s="112" t="str">
        <f>COL_SIZES[[#This Row],[datatype]]&amp;"_"&amp;COL_SIZES[[#This Row],[column_prec]]&amp;"_"&amp;COL_SIZES[[#This Row],[col_len]]</f>
        <v>numeric_1_5</v>
      </c>
      <c r="B359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595" s="113">
        <f>VLOOKUP(A3595,DBMS_TYPE_SIZES[],2,FALSE)</f>
        <v>5</v>
      </c>
      <c r="D3595" s="113">
        <f>VLOOKUP(A3595,DBMS_TYPE_SIZES[],3,FALSE)</f>
        <v>5</v>
      </c>
      <c r="E3595" s="114">
        <f>VLOOKUP(A3595,DBMS_TYPE_SIZES[],4,FALSE)</f>
        <v>5</v>
      </c>
      <c r="F3595" t="s">
        <v>318</v>
      </c>
      <c r="G3595" t="s">
        <v>596</v>
      </c>
      <c r="H3595" t="s">
        <v>67</v>
      </c>
      <c r="I3595">
        <v>1</v>
      </c>
      <c r="J3595">
        <v>5</v>
      </c>
    </row>
    <row r="3596" spans="1:10">
      <c r="A3596" s="112" t="str">
        <f>COL_SIZES[[#This Row],[datatype]]&amp;"_"&amp;COL_SIZES[[#This Row],[column_prec]]&amp;"_"&amp;COL_SIZES[[#This Row],[col_len]]</f>
        <v>int_10_4</v>
      </c>
      <c r="B35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6" s="113">
        <f>VLOOKUP(A3596,DBMS_TYPE_SIZES[],2,FALSE)</f>
        <v>9</v>
      </c>
      <c r="D3596" s="113">
        <f>VLOOKUP(A3596,DBMS_TYPE_SIZES[],3,FALSE)</f>
        <v>4</v>
      </c>
      <c r="E3596" s="114">
        <f>VLOOKUP(A3596,DBMS_TYPE_SIZES[],4,FALSE)</f>
        <v>9</v>
      </c>
      <c r="F3596" t="s">
        <v>318</v>
      </c>
      <c r="G3596" t="s">
        <v>156</v>
      </c>
      <c r="H3596" t="s">
        <v>20</v>
      </c>
      <c r="I3596">
        <v>10</v>
      </c>
      <c r="J3596">
        <v>4</v>
      </c>
    </row>
    <row r="3597" spans="1:10">
      <c r="A3597" s="112" t="str">
        <f>COL_SIZES[[#This Row],[datatype]]&amp;"_"&amp;COL_SIZES[[#This Row],[column_prec]]&amp;"_"&amp;COL_SIZES[[#This Row],[col_len]]</f>
        <v>int_10_4</v>
      </c>
      <c r="B35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7" s="113">
        <f>VLOOKUP(A3597,DBMS_TYPE_SIZES[],2,FALSE)</f>
        <v>9</v>
      </c>
      <c r="D3597" s="113">
        <f>VLOOKUP(A3597,DBMS_TYPE_SIZES[],3,FALSE)</f>
        <v>4</v>
      </c>
      <c r="E3597" s="114">
        <f>VLOOKUP(A3597,DBMS_TYPE_SIZES[],4,FALSE)</f>
        <v>9</v>
      </c>
      <c r="F3597" t="s">
        <v>318</v>
      </c>
      <c r="G3597" t="s">
        <v>75</v>
      </c>
      <c r="H3597" t="s">
        <v>20</v>
      </c>
      <c r="I3597">
        <v>10</v>
      </c>
      <c r="J3597">
        <v>4</v>
      </c>
    </row>
    <row r="3598" spans="1:10">
      <c r="A3598" s="112" t="str">
        <f>COL_SIZES[[#This Row],[datatype]]&amp;"_"&amp;COL_SIZES[[#This Row],[column_prec]]&amp;"_"&amp;COL_SIZES[[#This Row],[col_len]]</f>
        <v>int_10_4</v>
      </c>
      <c r="B35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8" s="113">
        <f>VLOOKUP(A3598,DBMS_TYPE_SIZES[],2,FALSE)</f>
        <v>9</v>
      </c>
      <c r="D3598" s="113">
        <f>VLOOKUP(A3598,DBMS_TYPE_SIZES[],3,FALSE)</f>
        <v>4</v>
      </c>
      <c r="E3598" s="114">
        <f>VLOOKUP(A3598,DBMS_TYPE_SIZES[],4,FALSE)</f>
        <v>9</v>
      </c>
      <c r="F3598" t="s">
        <v>318</v>
      </c>
      <c r="G3598" t="s">
        <v>306</v>
      </c>
      <c r="H3598" t="s">
        <v>20</v>
      </c>
      <c r="I3598">
        <v>10</v>
      </c>
      <c r="J3598">
        <v>4</v>
      </c>
    </row>
    <row r="3599" spans="1:10">
      <c r="A3599" s="112" t="str">
        <f>COL_SIZES[[#This Row],[datatype]]&amp;"_"&amp;COL_SIZES[[#This Row],[column_prec]]&amp;"_"&amp;COL_SIZES[[#This Row],[col_len]]</f>
        <v>int_10_4</v>
      </c>
      <c r="B35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599" s="113">
        <f>VLOOKUP(A3599,DBMS_TYPE_SIZES[],2,FALSE)</f>
        <v>9</v>
      </c>
      <c r="D3599" s="113">
        <f>VLOOKUP(A3599,DBMS_TYPE_SIZES[],3,FALSE)</f>
        <v>4</v>
      </c>
      <c r="E3599" s="114">
        <f>VLOOKUP(A3599,DBMS_TYPE_SIZES[],4,FALSE)</f>
        <v>9</v>
      </c>
      <c r="F3599" t="s">
        <v>318</v>
      </c>
      <c r="G3599" t="s">
        <v>268</v>
      </c>
      <c r="H3599" t="s">
        <v>20</v>
      </c>
      <c r="I3599">
        <v>10</v>
      </c>
      <c r="J3599">
        <v>4</v>
      </c>
    </row>
    <row r="3600" spans="1:10">
      <c r="A3600" s="112" t="str">
        <f>COL_SIZES[[#This Row],[datatype]]&amp;"_"&amp;COL_SIZES[[#This Row],[column_prec]]&amp;"_"&amp;COL_SIZES[[#This Row],[col_len]]</f>
        <v>int_10_4</v>
      </c>
      <c r="B36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0" s="113">
        <f>VLOOKUP(A3600,DBMS_TYPE_SIZES[],2,FALSE)</f>
        <v>9</v>
      </c>
      <c r="D3600" s="113">
        <f>VLOOKUP(A3600,DBMS_TYPE_SIZES[],3,FALSE)</f>
        <v>4</v>
      </c>
      <c r="E3600" s="114">
        <f>VLOOKUP(A3600,DBMS_TYPE_SIZES[],4,FALSE)</f>
        <v>9</v>
      </c>
      <c r="F3600" t="s">
        <v>318</v>
      </c>
      <c r="G3600" t="s">
        <v>281</v>
      </c>
      <c r="H3600" t="s">
        <v>20</v>
      </c>
      <c r="I3600">
        <v>10</v>
      </c>
      <c r="J3600">
        <v>4</v>
      </c>
    </row>
    <row r="3601" spans="1:10">
      <c r="A3601" s="112" t="str">
        <f>COL_SIZES[[#This Row],[datatype]]&amp;"_"&amp;COL_SIZES[[#This Row],[column_prec]]&amp;"_"&amp;COL_SIZES[[#This Row],[col_len]]</f>
        <v>numeric_1_5</v>
      </c>
      <c r="B360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01" s="113">
        <f>VLOOKUP(A3601,DBMS_TYPE_SIZES[],2,FALSE)</f>
        <v>5</v>
      </c>
      <c r="D3601" s="113">
        <f>VLOOKUP(A3601,DBMS_TYPE_SIZES[],3,FALSE)</f>
        <v>5</v>
      </c>
      <c r="E3601" s="114">
        <f>VLOOKUP(A3601,DBMS_TYPE_SIZES[],4,FALSE)</f>
        <v>5</v>
      </c>
      <c r="F3601" t="s">
        <v>318</v>
      </c>
      <c r="G3601" t="s">
        <v>602</v>
      </c>
      <c r="H3601" t="s">
        <v>67</v>
      </c>
      <c r="I3601">
        <v>1</v>
      </c>
      <c r="J3601">
        <v>5</v>
      </c>
    </row>
    <row r="3602" spans="1:10">
      <c r="A3602" s="112" t="str">
        <f>COL_SIZES[[#This Row],[datatype]]&amp;"_"&amp;COL_SIZES[[#This Row],[column_prec]]&amp;"_"&amp;COL_SIZES[[#This Row],[col_len]]</f>
        <v>int_10_4</v>
      </c>
      <c r="B36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2" s="113">
        <f>VLOOKUP(A3602,DBMS_TYPE_SIZES[],2,FALSE)</f>
        <v>9</v>
      </c>
      <c r="D3602" s="113">
        <f>VLOOKUP(A3602,DBMS_TYPE_SIZES[],3,FALSE)</f>
        <v>4</v>
      </c>
      <c r="E3602" s="114">
        <f>VLOOKUP(A3602,DBMS_TYPE_SIZES[],4,FALSE)</f>
        <v>9</v>
      </c>
      <c r="F3602" t="s">
        <v>318</v>
      </c>
      <c r="G3602" t="s">
        <v>321</v>
      </c>
      <c r="H3602" t="s">
        <v>20</v>
      </c>
      <c r="I3602">
        <v>10</v>
      </c>
      <c r="J3602">
        <v>4</v>
      </c>
    </row>
    <row r="3603" spans="1:10">
      <c r="A3603" s="112" t="str">
        <f>COL_SIZES[[#This Row],[datatype]]&amp;"_"&amp;COL_SIZES[[#This Row],[column_prec]]&amp;"_"&amp;COL_SIZES[[#This Row],[col_len]]</f>
        <v>int_10_4</v>
      </c>
      <c r="B36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3" s="113">
        <f>VLOOKUP(A3603,DBMS_TYPE_SIZES[],2,FALSE)</f>
        <v>9</v>
      </c>
      <c r="D3603" s="113">
        <f>VLOOKUP(A3603,DBMS_TYPE_SIZES[],3,FALSE)</f>
        <v>4</v>
      </c>
      <c r="E3603" s="114">
        <f>VLOOKUP(A3603,DBMS_TYPE_SIZES[],4,FALSE)</f>
        <v>9</v>
      </c>
      <c r="F3603" t="s">
        <v>318</v>
      </c>
      <c r="G3603" t="s">
        <v>282</v>
      </c>
      <c r="H3603" t="s">
        <v>20</v>
      </c>
      <c r="I3603">
        <v>10</v>
      </c>
      <c r="J3603">
        <v>4</v>
      </c>
    </row>
    <row r="3604" spans="1:10">
      <c r="A3604" s="112" t="str">
        <f>COL_SIZES[[#This Row],[datatype]]&amp;"_"&amp;COL_SIZES[[#This Row],[column_prec]]&amp;"_"&amp;COL_SIZES[[#This Row],[col_len]]</f>
        <v>numeric_19_9</v>
      </c>
      <c r="B360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04" s="113">
        <f>VLOOKUP(A3604,DBMS_TYPE_SIZES[],2,FALSE)</f>
        <v>9</v>
      </c>
      <c r="D3604" s="113">
        <f>VLOOKUP(A3604,DBMS_TYPE_SIZES[],3,FALSE)</f>
        <v>9</v>
      </c>
      <c r="E3604" s="114">
        <f>VLOOKUP(A3604,DBMS_TYPE_SIZES[],4,FALSE)</f>
        <v>9</v>
      </c>
      <c r="F3604" t="s">
        <v>318</v>
      </c>
      <c r="G3604" t="s">
        <v>319</v>
      </c>
      <c r="H3604" t="s">
        <v>67</v>
      </c>
      <c r="I3604">
        <v>19</v>
      </c>
      <c r="J3604">
        <v>9</v>
      </c>
    </row>
    <row r="3605" spans="1:10">
      <c r="A3605" s="112" t="str">
        <f>COL_SIZES[[#This Row],[datatype]]&amp;"_"&amp;COL_SIZES[[#This Row],[column_prec]]&amp;"_"&amp;COL_SIZES[[#This Row],[col_len]]</f>
        <v>int_10_4</v>
      </c>
      <c r="B36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5" s="113">
        <f>VLOOKUP(A3605,DBMS_TYPE_SIZES[],2,FALSE)</f>
        <v>9</v>
      </c>
      <c r="D3605" s="113">
        <f>VLOOKUP(A3605,DBMS_TYPE_SIZES[],3,FALSE)</f>
        <v>4</v>
      </c>
      <c r="E3605" s="114">
        <f>VLOOKUP(A3605,DBMS_TYPE_SIZES[],4,FALSE)</f>
        <v>9</v>
      </c>
      <c r="F3605" t="s">
        <v>318</v>
      </c>
      <c r="G3605" t="s">
        <v>72</v>
      </c>
      <c r="H3605" t="s">
        <v>20</v>
      </c>
      <c r="I3605">
        <v>10</v>
      </c>
      <c r="J3605">
        <v>4</v>
      </c>
    </row>
    <row r="3606" spans="1:10">
      <c r="A3606" s="112" t="str">
        <f>COL_SIZES[[#This Row],[datatype]]&amp;"_"&amp;COL_SIZES[[#This Row],[column_prec]]&amp;"_"&amp;COL_SIZES[[#This Row],[col_len]]</f>
        <v>int_10_4</v>
      </c>
      <c r="B36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6" s="113">
        <f>VLOOKUP(A3606,DBMS_TYPE_SIZES[],2,FALSE)</f>
        <v>9</v>
      </c>
      <c r="D3606" s="113">
        <f>VLOOKUP(A3606,DBMS_TYPE_SIZES[],3,FALSE)</f>
        <v>4</v>
      </c>
      <c r="E3606" s="114">
        <f>VLOOKUP(A3606,DBMS_TYPE_SIZES[],4,FALSE)</f>
        <v>9</v>
      </c>
      <c r="F3606" t="s">
        <v>318</v>
      </c>
      <c r="G3606" t="s">
        <v>309</v>
      </c>
      <c r="H3606" t="s">
        <v>20</v>
      </c>
      <c r="I3606">
        <v>10</v>
      </c>
      <c r="J3606">
        <v>4</v>
      </c>
    </row>
    <row r="3607" spans="1:10">
      <c r="A3607" s="112" t="str">
        <f>COL_SIZES[[#This Row],[datatype]]&amp;"_"&amp;COL_SIZES[[#This Row],[column_prec]]&amp;"_"&amp;COL_SIZES[[#This Row],[col_len]]</f>
        <v>int_10_4</v>
      </c>
      <c r="B36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7" s="113">
        <f>VLOOKUP(A3607,DBMS_TYPE_SIZES[],2,FALSE)</f>
        <v>9</v>
      </c>
      <c r="D3607" s="113">
        <f>VLOOKUP(A3607,DBMS_TYPE_SIZES[],3,FALSE)</f>
        <v>4</v>
      </c>
      <c r="E3607" s="114">
        <f>VLOOKUP(A3607,DBMS_TYPE_SIZES[],4,FALSE)</f>
        <v>9</v>
      </c>
      <c r="F3607" t="s">
        <v>318</v>
      </c>
      <c r="G3607" t="s">
        <v>69</v>
      </c>
      <c r="H3607" t="s">
        <v>20</v>
      </c>
      <c r="I3607">
        <v>10</v>
      </c>
      <c r="J3607">
        <v>4</v>
      </c>
    </row>
    <row r="3608" spans="1:10">
      <c r="A3608" s="112" t="str">
        <f>COL_SIZES[[#This Row],[datatype]]&amp;"_"&amp;COL_SIZES[[#This Row],[column_prec]]&amp;"_"&amp;COL_SIZES[[#This Row],[col_len]]</f>
        <v>int_10_4</v>
      </c>
      <c r="B36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8" s="113">
        <f>VLOOKUP(A3608,DBMS_TYPE_SIZES[],2,FALSE)</f>
        <v>9</v>
      </c>
      <c r="D3608" s="113">
        <f>VLOOKUP(A3608,DBMS_TYPE_SIZES[],3,FALSE)</f>
        <v>4</v>
      </c>
      <c r="E3608" s="114">
        <f>VLOOKUP(A3608,DBMS_TYPE_SIZES[],4,FALSE)</f>
        <v>9</v>
      </c>
      <c r="F3608" t="s">
        <v>318</v>
      </c>
      <c r="G3608" t="s">
        <v>283</v>
      </c>
      <c r="H3608" t="s">
        <v>20</v>
      </c>
      <c r="I3608">
        <v>10</v>
      </c>
      <c r="J3608">
        <v>4</v>
      </c>
    </row>
    <row r="3609" spans="1:10">
      <c r="A3609" s="112" t="str">
        <f>COL_SIZES[[#This Row],[datatype]]&amp;"_"&amp;COL_SIZES[[#This Row],[column_prec]]&amp;"_"&amp;COL_SIZES[[#This Row],[col_len]]</f>
        <v>int_10_4</v>
      </c>
      <c r="B36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09" s="113">
        <f>VLOOKUP(A3609,DBMS_TYPE_SIZES[],2,FALSE)</f>
        <v>9</v>
      </c>
      <c r="D3609" s="113">
        <f>VLOOKUP(A3609,DBMS_TYPE_SIZES[],3,FALSE)</f>
        <v>4</v>
      </c>
      <c r="E3609" s="114">
        <f>VLOOKUP(A3609,DBMS_TYPE_SIZES[],4,FALSE)</f>
        <v>9</v>
      </c>
      <c r="F3609" t="s">
        <v>318</v>
      </c>
      <c r="G3609" t="s">
        <v>272</v>
      </c>
      <c r="H3609" t="s">
        <v>20</v>
      </c>
      <c r="I3609">
        <v>10</v>
      </c>
      <c r="J3609">
        <v>4</v>
      </c>
    </row>
    <row r="3610" spans="1:10">
      <c r="A3610" s="112" t="str">
        <f>COL_SIZES[[#This Row],[datatype]]&amp;"_"&amp;COL_SIZES[[#This Row],[column_prec]]&amp;"_"&amp;COL_SIZES[[#This Row],[col_len]]</f>
        <v>int_10_4</v>
      </c>
      <c r="B36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0" s="113">
        <f>VLOOKUP(A3610,DBMS_TYPE_SIZES[],2,FALSE)</f>
        <v>9</v>
      </c>
      <c r="D3610" s="113">
        <f>VLOOKUP(A3610,DBMS_TYPE_SIZES[],3,FALSE)</f>
        <v>4</v>
      </c>
      <c r="E3610" s="114">
        <f>VLOOKUP(A3610,DBMS_TYPE_SIZES[],4,FALSE)</f>
        <v>9</v>
      </c>
      <c r="F3610" t="s">
        <v>318</v>
      </c>
      <c r="G3610" t="s">
        <v>164</v>
      </c>
      <c r="H3610" t="s">
        <v>20</v>
      </c>
      <c r="I3610">
        <v>10</v>
      </c>
      <c r="J3610">
        <v>4</v>
      </c>
    </row>
    <row r="3611" spans="1:10">
      <c r="A3611" s="112" t="str">
        <f>COL_SIZES[[#This Row],[datatype]]&amp;"_"&amp;COL_SIZES[[#This Row],[column_prec]]&amp;"_"&amp;COL_SIZES[[#This Row],[col_len]]</f>
        <v>numeric_1_5</v>
      </c>
      <c r="B361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11" s="113">
        <f>VLOOKUP(A3611,DBMS_TYPE_SIZES[],2,FALSE)</f>
        <v>5</v>
      </c>
      <c r="D3611" s="113">
        <f>VLOOKUP(A3611,DBMS_TYPE_SIZES[],3,FALSE)</f>
        <v>5</v>
      </c>
      <c r="E3611" s="114">
        <f>VLOOKUP(A3611,DBMS_TYPE_SIZES[],4,FALSE)</f>
        <v>5</v>
      </c>
      <c r="F3611" t="s">
        <v>320</v>
      </c>
      <c r="G3611" t="s">
        <v>596</v>
      </c>
      <c r="H3611" t="s">
        <v>67</v>
      </c>
      <c r="I3611">
        <v>1</v>
      </c>
      <c r="J3611">
        <v>5</v>
      </c>
    </row>
    <row r="3612" spans="1:10">
      <c r="A3612" s="112" t="str">
        <f>COL_SIZES[[#This Row],[datatype]]&amp;"_"&amp;COL_SIZES[[#This Row],[column_prec]]&amp;"_"&amp;COL_SIZES[[#This Row],[col_len]]</f>
        <v>int_10_4</v>
      </c>
      <c r="B36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2" s="113">
        <f>VLOOKUP(A3612,DBMS_TYPE_SIZES[],2,FALSE)</f>
        <v>9</v>
      </c>
      <c r="D3612" s="113">
        <f>VLOOKUP(A3612,DBMS_TYPE_SIZES[],3,FALSE)</f>
        <v>4</v>
      </c>
      <c r="E3612" s="114">
        <f>VLOOKUP(A3612,DBMS_TYPE_SIZES[],4,FALSE)</f>
        <v>9</v>
      </c>
      <c r="F3612" t="s">
        <v>320</v>
      </c>
      <c r="G3612" t="s">
        <v>156</v>
      </c>
      <c r="H3612" t="s">
        <v>20</v>
      </c>
      <c r="I3612">
        <v>10</v>
      </c>
      <c r="J3612">
        <v>4</v>
      </c>
    </row>
    <row r="3613" spans="1:10">
      <c r="A3613" s="112" t="str">
        <f>COL_SIZES[[#This Row],[datatype]]&amp;"_"&amp;COL_SIZES[[#This Row],[column_prec]]&amp;"_"&amp;COL_SIZES[[#This Row],[col_len]]</f>
        <v>int_10_4</v>
      </c>
      <c r="B36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3" s="113">
        <f>VLOOKUP(A3613,DBMS_TYPE_SIZES[],2,FALSE)</f>
        <v>9</v>
      </c>
      <c r="D3613" s="113">
        <f>VLOOKUP(A3613,DBMS_TYPE_SIZES[],3,FALSE)</f>
        <v>4</v>
      </c>
      <c r="E3613" s="114">
        <f>VLOOKUP(A3613,DBMS_TYPE_SIZES[],4,FALSE)</f>
        <v>9</v>
      </c>
      <c r="F3613" t="s">
        <v>320</v>
      </c>
      <c r="G3613" t="s">
        <v>75</v>
      </c>
      <c r="H3613" t="s">
        <v>20</v>
      </c>
      <c r="I3613">
        <v>10</v>
      </c>
      <c r="J3613">
        <v>4</v>
      </c>
    </row>
    <row r="3614" spans="1:10">
      <c r="A3614" s="112" t="str">
        <f>COL_SIZES[[#This Row],[datatype]]&amp;"_"&amp;COL_SIZES[[#This Row],[column_prec]]&amp;"_"&amp;COL_SIZES[[#This Row],[col_len]]</f>
        <v>int_10_4</v>
      </c>
      <c r="B36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4" s="113">
        <f>VLOOKUP(A3614,DBMS_TYPE_SIZES[],2,FALSE)</f>
        <v>9</v>
      </c>
      <c r="D3614" s="113">
        <f>VLOOKUP(A3614,DBMS_TYPE_SIZES[],3,FALSE)</f>
        <v>4</v>
      </c>
      <c r="E3614" s="114">
        <f>VLOOKUP(A3614,DBMS_TYPE_SIZES[],4,FALSE)</f>
        <v>9</v>
      </c>
      <c r="F3614" t="s">
        <v>320</v>
      </c>
      <c r="G3614" t="s">
        <v>306</v>
      </c>
      <c r="H3614" t="s">
        <v>20</v>
      </c>
      <c r="I3614">
        <v>10</v>
      </c>
      <c r="J3614">
        <v>4</v>
      </c>
    </row>
    <row r="3615" spans="1:10">
      <c r="A3615" s="112" t="str">
        <f>COL_SIZES[[#This Row],[datatype]]&amp;"_"&amp;COL_SIZES[[#This Row],[column_prec]]&amp;"_"&amp;COL_SIZES[[#This Row],[col_len]]</f>
        <v>int_10_4</v>
      </c>
      <c r="B36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5" s="113">
        <f>VLOOKUP(A3615,DBMS_TYPE_SIZES[],2,FALSE)</f>
        <v>9</v>
      </c>
      <c r="D3615" s="113">
        <f>VLOOKUP(A3615,DBMS_TYPE_SIZES[],3,FALSE)</f>
        <v>4</v>
      </c>
      <c r="E3615" s="114">
        <f>VLOOKUP(A3615,DBMS_TYPE_SIZES[],4,FALSE)</f>
        <v>9</v>
      </c>
      <c r="F3615" t="s">
        <v>320</v>
      </c>
      <c r="G3615" t="s">
        <v>268</v>
      </c>
      <c r="H3615" t="s">
        <v>20</v>
      </c>
      <c r="I3615">
        <v>10</v>
      </c>
      <c r="J3615">
        <v>4</v>
      </c>
    </row>
    <row r="3616" spans="1:10">
      <c r="A3616" s="112" t="str">
        <f>COL_SIZES[[#This Row],[datatype]]&amp;"_"&amp;COL_SIZES[[#This Row],[column_prec]]&amp;"_"&amp;COL_SIZES[[#This Row],[col_len]]</f>
        <v>int_10_4</v>
      </c>
      <c r="B36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6" s="113">
        <f>VLOOKUP(A3616,DBMS_TYPE_SIZES[],2,FALSE)</f>
        <v>9</v>
      </c>
      <c r="D3616" s="113">
        <f>VLOOKUP(A3616,DBMS_TYPE_SIZES[],3,FALSE)</f>
        <v>4</v>
      </c>
      <c r="E3616" s="114">
        <f>VLOOKUP(A3616,DBMS_TYPE_SIZES[],4,FALSE)</f>
        <v>9</v>
      </c>
      <c r="F3616" t="s">
        <v>320</v>
      </c>
      <c r="G3616" t="s">
        <v>281</v>
      </c>
      <c r="H3616" t="s">
        <v>20</v>
      </c>
      <c r="I3616">
        <v>10</v>
      </c>
      <c r="J3616">
        <v>4</v>
      </c>
    </row>
    <row r="3617" spans="1:10">
      <c r="A3617" s="112" t="str">
        <f>COL_SIZES[[#This Row],[datatype]]&amp;"_"&amp;COL_SIZES[[#This Row],[column_prec]]&amp;"_"&amp;COL_SIZES[[#This Row],[col_len]]</f>
        <v>int_10_4</v>
      </c>
      <c r="B36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7" s="113">
        <f>VLOOKUP(A3617,DBMS_TYPE_SIZES[],2,FALSE)</f>
        <v>9</v>
      </c>
      <c r="D3617" s="113">
        <f>VLOOKUP(A3617,DBMS_TYPE_SIZES[],3,FALSE)</f>
        <v>4</v>
      </c>
      <c r="E3617" s="114">
        <f>VLOOKUP(A3617,DBMS_TYPE_SIZES[],4,FALSE)</f>
        <v>9</v>
      </c>
      <c r="F3617" t="s">
        <v>320</v>
      </c>
      <c r="G3617" t="s">
        <v>1240</v>
      </c>
      <c r="H3617" t="s">
        <v>20</v>
      </c>
      <c r="I3617">
        <v>10</v>
      </c>
      <c r="J3617">
        <v>4</v>
      </c>
    </row>
    <row r="3618" spans="1:10">
      <c r="A3618" s="112" t="str">
        <f>COL_SIZES[[#This Row],[datatype]]&amp;"_"&amp;COL_SIZES[[#This Row],[column_prec]]&amp;"_"&amp;COL_SIZES[[#This Row],[col_len]]</f>
        <v>numeric_1_5</v>
      </c>
      <c r="B361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18" s="113">
        <f>VLOOKUP(A3618,DBMS_TYPE_SIZES[],2,FALSE)</f>
        <v>5</v>
      </c>
      <c r="D3618" s="113">
        <f>VLOOKUP(A3618,DBMS_TYPE_SIZES[],3,FALSE)</f>
        <v>5</v>
      </c>
      <c r="E3618" s="114">
        <f>VLOOKUP(A3618,DBMS_TYPE_SIZES[],4,FALSE)</f>
        <v>5</v>
      </c>
      <c r="F3618" t="s">
        <v>320</v>
      </c>
      <c r="G3618" t="s">
        <v>602</v>
      </c>
      <c r="H3618" t="s">
        <v>67</v>
      </c>
      <c r="I3618">
        <v>1</v>
      </c>
      <c r="J3618">
        <v>5</v>
      </c>
    </row>
    <row r="3619" spans="1:10">
      <c r="A3619" s="112" t="str">
        <f>COL_SIZES[[#This Row],[datatype]]&amp;"_"&amp;COL_SIZES[[#This Row],[column_prec]]&amp;"_"&amp;COL_SIZES[[#This Row],[col_len]]</f>
        <v>int_10_4</v>
      </c>
      <c r="B36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19" s="113">
        <f>VLOOKUP(A3619,DBMS_TYPE_SIZES[],2,FALSE)</f>
        <v>9</v>
      </c>
      <c r="D3619" s="113">
        <f>VLOOKUP(A3619,DBMS_TYPE_SIZES[],3,FALSE)</f>
        <v>4</v>
      </c>
      <c r="E3619" s="114">
        <f>VLOOKUP(A3619,DBMS_TYPE_SIZES[],4,FALSE)</f>
        <v>9</v>
      </c>
      <c r="F3619" t="s">
        <v>320</v>
      </c>
      <c r="G3619" t="s">
        <v>321</v>
      </c>
      <c r="H3619" t="s">
        <v>20</v>
      </c>
      <c r="I3619">
        <v>10</v>
      </c>
      <c r="J3619">
        <v>4</v>
      </c>
    </row>
    <row r="3620" spans="1:10">
      <c r="A3620" s="112" t="str">
        <f>COL_SIZES[[#This Row],[datatype]]&amp;"_"&amp;COL_SIZES[[#This Row],[column_prec]]&amp;"_"&amp;COL_SIZES[[#This Row],[col_len]]</f>
        <v>int_10_4</v>
      </c>
      <c r="B36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0" s="113">
        <f>VLOOKUP(A3620,DBMS_TYPE_SIZES[],2,FALSE)</f>
        <v>9</v>
      </c>
      <c r="D3620" s="113">
        <f>VLOOKUP(A3620,DBMS_TYPE_SIZES[],3,FALSE)</f>
        <v>4</v>
      </c>
      <c r="E3620" s="114">
        <f>VLOOKUP(A3620,DBMS_TYPE_SIZES[],4,FALSE)</f>
        <v>9</v>
      </c>
      <c r="F3620" t="s">
        <v>320</v>
      </c>
      <c r="G3620" t="s">
        <v>282</v>
      </c>
      <c r="H3620" t="s">
        <v>20</v>
      </c>
      <c r="I3620">
        <v>10</v>
      </c>
      <c r="J3620">
        <v>4</v>
      </c>
    </row>
    <row r="3621" spans="1:10">
      <c r="A3621" s="112" t="str">
        <f>COL_SIZES[[#This Row],[datatype]]&amp;"_"&amp;COL_SIZES[[#This Row],[column_prec]]&amp;"_"&amp;COL_SIZES[[#This Row],[col_len]]</f>
        <v>int_10_4</v>
      </c>
      <c r="B36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1" s="113">
        <f>VLOOKUP(A3621,DBMS_TYPE_SIZES[],2,FALSE)</f>
        <v>9</v>
      </c>
      <c r="D3621" s="113">
        <f>VLOOKUP(A3621,DBMS_TYPE_SIZES[],3,FALSE)</f>
        <v>4</v>
      </c>
      <c r="E3621" s="114">
        <f>VLOOKUP(A3621,DBMS_TYPE_SIZES[],4,FALSE)</f>
        <v>9</v>
      </c>
      <c r="F3621" t="s">
        <v>320</v>
      </c>
      <c r="G3621" t="s">
        <v>313</v>
      </c>
      <c r="H3621" t="s">
        <v>20</v>
      </c>
      <c r="I3621">
        <v>10</v>
      </c>
      <c r="J3621">
        <v>4</v>
      </c>
    </row>
    <row r="3622" spans="1:10">
      <c r="A3622" s="112" t="str">
        <f>COL_SIZES[[#This Row],[datatype]]&amp;"_"&amp;COL_SIZES[[#This Row],[column_prec]]&amp;"_"&amp;COL_SIZES[[#This Row],[col_len]]</f>
        <v>numeric_19_9</v>
      </c>
      <c r="B362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22" s="113">
        <f>VLOOKUP(A3622,DBMS_TYPE_SIZES[],2,FALSE)</f>
        <v>9</v>
      </c>
      <c r="D3622" s="113">
        <f>VLOOKUP(A3622,DBMS_TYPE_SIZES[],3,FALSE)</f>
        <v>9</v>
      </c>
      <c r="E3622" s="114">
        <f>VLOOKUP(A3622,DBMS_TYPE_SIZES[],4,FALSE)</f>
        <v>9</v>
      </c>
      <c r="F3622" t="s">
        <v>320</v>
      </c>
      <c r="G3622" t="s">
        <v>319</v>
      </c>
      <c r="H3622" t="s">
        <v>67</v>
      </c>
      <c r="I3622">
        <v>19</v>
      </c>
      <c r="J3622">
        <v>9</v>
      </c>
    </row>
    <row r="3623" spans="1:10">
      <c r="A3623" s="112" t="str">
        <f>COL_SIZES[[#This Row],[datatype]]&amp;"_"&amp;COL_SIZES[[#This Row],[column_prec]]&amp;"_"&amp;COL_SIZES[[#This Row],[col_len]]</f>
        <v>numeric_19_9</v>
      </c>
      <c r="B362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23" s="113">
        <f>VLOOKUP(A3623,DBMS_TYPE_SIZES[],2,FALSE)</f>
        <v>9</v>
      </c>
      <c r="D3623" s="113">
        <f>VLOOKUP(A3623,DBMS_TYPE_SIZES[],3,FALSE)</f>
        <v>9</v>
      </c>
      <c r="E3623" s="114">
        <f>VLOOKUP(A3623,DBMS_TYPE_SIZES[],4,FALSE)</f>
        <v>9</v>
      </c>
      <c r="F3623" t="s">
        <v>320</v>
      </c>
      <c r="G3623" t="s">
        <v>322</v>
      </c>
      <c r="H3623" t="s">
        <v>67</v>
      </c>
      <c r="I3623">
        <v>19</v>
      </c>
      <c r="J3623">
        <v>9</v>
      </c>
    </row>
    <row r="3624" spans="1:10">
      <c r="A3624" s="112" t="str">
        <f>COL_SIZES[[#This Row],[datatype]]&amp;"_"&amp;COL_SIZES[[#This Row],[column_prec]]&amp;"_"&amp;COL_SIZES[[#This Row],[col_len]]</f>
        <v>int_10_4</v>
      </c>
      <c r="B36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4" s="113">
        <f>VLOOKUP(A3624,DBMS_TYPE_SIZES[],2,FALSE)</f>
        <v>9</v>
      </c>
      <c r="D3624" s="113">
        <f>VLOOKUP(A3624,DBMS_TYPE_SIZES[],3,FALSE)</f>
        <v>4</v>
      </c>
      <c r="E3624" s="114">
        <f>VLOOKUP(A3624,DBMS_TYPE_SIZES[],4,FALSE)</f>
        <v>9</v>
      </c>
      <c r="F3624" t="s">
        <v>320</v>
      </c>
      <c r="G3624" t="s">
        <v>72</v>
      </c>
      <c r="H3624" t="s">
        <v>20</v>
      </c>
      <c r="I3624">
        <v>10</v>
      </c>
      <c r="J3624">
        <v>4</v>
      </c>
    </row>
    <row r="3625" spans="1:10">
      <c r="A3625" s="112" t="str">
        <f>COL_SIZES[[#This Row],[datatype]]&amp;"_"&amp;COL_SIZES[[#This Row],[column_prec]]&amp;"_"&amp;COL_SIZES[[#This Row],[col_len]]</f>
        <v>int_10_4</v>
      </c>
      <c r="B36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5" s="113">
        <f>VLOOKUP(A3625,DBMS_TYPE_SIZES[],2,FALSE)</f>
        <v>9</v>
      </c>
      <c r="D3625" s="113">
        <f>VLOOKUP(A3625,DBMS_TYPE_SIZES[],3,FALSE)</f>
        <v>4</v>
      </c>
      <c r="E3625" s="114">
        <f>VLOOKUP(A3625,DBMS_TYPE_SIZES[],4,FALSE)</f>
        <v>9</v>
      </c>
      <c r="F3625" t="s">
        <v>320</v>
      </c>
      <c r="G3625" t="s">
        <v>309</v>
      </c>
      <c r="H3625" t="s">
        <v>20</v>
      </c>
      <c r="I3625">
        <v>10</v>
      </c>
      <c r="J3625">
        <v>4</v>
      </c>
    </row>
    <row r="3626" spans="1:10">
      <c r="A3626" s="112" t="str">
        <f>COL_SIZES[[#This Row],[datatype]]&amp;"_"&amp;COL_SIZES[[#This Row],[column_prec]]&amp;"_"&amp;COL_SIZES[[#This Row],[col_len]]</f>
        <v>int_10_4</v>
      </c>
      <c r="B36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6" s="113">
        <f>VLOOKUP(A3626,DBMS_TYPE_SIZES[],2,FALSE)</f>
        <v>9</v>
      </c>
      <c r="D3626" s="113">
        <f>VLOOKUP(A3626,DBMS_TYPE_SIZES[],3,FALSE)</f>
        <v>4</v>
      </c>
      <c r="E3626" s="114">
        <f>VLOOKUP(A3626,DBMS_TYPE_SIZES[],4,FALSE)</f>
        <v>9</v>
      </c>
      <c r="F3626" t="s">
        <v>320</v>
      </c>
      <c r="G3626" t="s">
        <v>69</v>
      </c>
      <c r="H3626" t="s">
        <v>20</v>
      </c>
      <c r="I3626">
        <v>10</v>
      </c>
      <c r="J3626">
        <v>4</v>
      </c>
    </row>
    <row r="3627" spans="1:10">
      <c r="A3627" s="112" t="str">
        <f>COL_SIZES[[#This Row],[datatype]]&amp;"_"&amp;COL_SIZES[[#This Row],[column_prec]]&amp;"_"&amp;COL_SIZES[[#This Row],[col_len]]</f>
        <v>int_10_4</v>
      </c>
      <c r="B36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7" s="113">
        <f>VLOOKUP(A3627,DBMS_TYPE_SIZES[],2,FALSE)</f>
        <v>9</v>
      </c>
      <c r="D3627" s="113">
        <f>VLOOKUP(A3627,DBMS_TYPE_SIZES[],3,FALSE)</f>
        <v>4</v>
      </c>
      <c r="E3627" s="114">
        <f>VLOOKUP(A3627,DBMS_TYPE_SIZES[],4,FALSE)</f>
        <v>9</v>
      </c>
      <c r="F3627" t="s">
        <v>320</v>
      </c>
      <c r="G3627" t="s">
        <v>283</v>
      </c>
      <c r="H3627" t="s">
        <v>20</v>
      </c>
      <c r="I3627">
        <v>10</v>
      </c>
      <c r="J3627">
        <v>4</v>
      </c>
    </row>
    <row r="3628" spans="1:10">
      <c r="A3628" s="112" t="str">
        <f>COL_SIZES[[#This Row],[datatype]]&amp;"_"&amp;COL_SIZES[[#This Row],[column_prec]]&amp;"_"&amp;COL_SIZES[[#This Row],[col_len]]</f>
        <v>int_10_4</v>
      </c>
      <c r="B36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8" s="113">
        <f>VLOOKUP(A3628,DBMS_TYPE_SIZES[],2,FALSE)</f>
        <v>9</v>
      </c>
      <c r="D3628" s="113">
        <f>VLOOKUP(A3628,DBMS_TYPE_SIZES[],3,FALSE)</f>
        <v>4</v>
      </c>
      <c r="E3628" s="114">
        <f>VLOOKUP(A3628,DBMS_TYPE_SIZES[],4,FALSE)</f>
        <v>9</v>
      </c>
      <c r="F3628" t="s">
        <v>320</v>
      </c>
      <c r="G3628" t="s">
        <v>272</v>
      </c>
      <c r="H3628" t="s">
        <v>20</v>
      </c>
      <c r="I3628">
        <v>10</v>
      </c>
      <c r="J3628">
        <v>4</v>
      </c>
    </row>
    <row r="3629" spans="1:10">
      <c r="A3629" s="112" t="str">
        <f>COL_SIZES[[#This Row],[datatype]]&amp;"_"&amp;COL_SIZES[[#This Row],[column_prec]]&amp;"_"&amp;COL_SIZES[[#This Row],[col_len]]</f>
        <v>int_10_4</v>
      </c>
      <c r="B36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29" s="113">
        <f>VLOOKUP(A3629,DBMS_TYPE_SIZES[],2,FALSE)</f>
        <v>9</v>
      </c>
      <c r="D3629" s="113">
        <f>VLOOKUP(A3629,DBMS_TYPE_SIZES[],3,FALSE)</f>
        <v>4</v>
      </c>
      <c r="E3629" s="114">
        <f>VLOOKUP(A3629,DBMS_TYPE_SIZES[],4,FALSE)</f>
        <v>9</v>
      </c>
      <c r="F3629" t="s">
        <v>320</v>
      </c>
      <c r="G3629" t="s">
        <v>164</v>
      </c>
      <c r="H3629" t="s">
        <v>20</v>
      </c>
      <c r="I3629">
        <v>10</v>
      </c>
      <c r="J3629">
        <v>4</v>
      </c>
    </row>
    <row r="3630" spans="1:10">
      <c r="A3630" s="112" t="str">
        <f>COL_SIZES[[#This Row],[datatype]]&amp;"_"&amp;COL_SIZES[[#This Row],[column_prec]]&amp;"_"&amp;COL_SIZES[[#This Row],[col_len]]</f>
        <v>numeric_1_5</v>
      </c>
      <c r="B363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30" s="113">
        <f>VLOOKUP(A3630,DBMS_TYPE_SIZES[],2,FALSE)</f>
        <v>5</v>
      </c>
      <c r="D3630" s="113">
        <f>VLOOKUP(A3630,DBMS_TYPE_SIZES[],3,FALSE)</f>
        <v>5</v>
      </c>
      <c r="E3630" s="114">
        <f>VLOOKUP(A3630,DBMS_TYPE_SIZES[],4,FALSE)</f>
        <v>5</v>
      </c>
      <c r="F3630" t="s">
        <v>323</v>
      </c>
      <c r="G3630" t="s">
        <v>596</v>
      </c>
      <c r="H3630" t="s">
        <v>67</v>
      </c>
      <c r="I3630">
        <v>1</v>
      </c>
      <c r="J3630">
        <v>5</v>
      </c>
    </row>
    <row r="3631" spans="1:10">
      <c r="A3631" s="112" t="str">
        <f>COL_SIZES[[#This Row],[datatype]]&amp;"_"&amp;COL_SIZES[[#This Row],[column_prec]]&amp;"_"&amp;COL_SIZES[[#This Row],[col_len]]</f>
        <v>int_10_4</v>
      </c>
      <c r="B36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1" s="113">
        <f>VLOOKUP(A3631,DBMS_TYPE_SIZES[],2,FALSE)</f>
        <v>9</v>
      </c>
      <c r="D3631" s="113">
        <f>VLOOKUP(A3631,DBMS_TYPE_SIZES[],3,FALSE)</f>
        <v>4</v>
      </c>
      <c r="E3631" s="114">
        <f>VLOOKUP(A3631,DBMS_TYPE_SIZES[],4,FALSE)</f>
        <v>9</v>
      </c>
      <c r="F3631" t="s">
        <v>323</v>
      </c>
      <c r="G3631" t="s">
        <v>156</v>
      </c>
      <c r="H3631" t="s">
        <v>20</v>
      </c>
      <c r="I3631">
        <v>10</v>
      </c>
      <c r="J3631">
        <v>4</v>
      </c>
    </row>
    <row r="3632" spans="1:10">
      <c r="A3632" s="112" t="str">
        <f>COL_SIZES[[#This Row],[datatype]]&amp;"_"&amp;COL_SIZES[[#This Row],[column_prec]]&amp;"_"&amp;COL_SIZES[[#This Row],[col_len]]</f>
        <v>int_10_4</v>
      </c>
      <c r="B36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2" s="113">
        <f>VLOOKUP(A3632,DBMS_TYPE_SIZES[],2,FALSE)</f>
        <v>9</v>
      </c>
      <c r="D3632" s="113">
        <f>VLOOKUP(A3632,DBMS_TYPE_SIZES[],3,FALSE)</f>
        <v>4</v>
      </c>
      <c r="E3632" s="114">
        <f>VLOOKUP(A3632,DBMS_TYPE_SIZES[],4,FALSE)</f>
        <v>9</v>
      </c>
      <c r="F3632" t="s">
        <v>323</v>
      </c>
      <c r="G3632" t="s">
        <v>75</v>
      </c>
      <c r="H3632" t="s">
        <v>20</v>
      </c>
      <c r="I3632">
        <v>10</v>
      </c>
      <c r="J3632">
        <v>4</v>
      </c>
    </row>
    <row r="3633" spans="1:10">
      <c r="A3633" s="112" t="str">
        <f>COL_SIZES[[#This Row],[datatype]]&amp;"_"&amp;COL_SIZES[[#This Row],[column_prec]]&amp;"_"&amp;COL_SIZES[[#This Row],[col_len]]</f>
        <v>int_10_4</v>
      </c>
      <c r="B36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3" s="113">
        <f>VLOOKUP(A3633,DBMS_TYPE_SIZES[],2,FALSE)</f>
        <v>9</v>
      </c>
      <c r="D3633" s="113">
        <f>VLOOKUP(A3633,DBMS_TYPE_SIZES[],3,FALSE)</f>
        <v>4</v>
      </c>
      <c r="E3633" s="114">
        <f>VLOOKUP(A3633,DBMS_TYPE_SIZES[],4,FALSE)</f>
        <v>9</v>
      </c>
      <c r="F3633" t="s">
        <v>323</v>
      </c>
      <c r="G3633" t="s">
        <v>306</v>
      </c>
      <c r="H3633" t="s">
        <v>20</v>
      </c>
      <c r="I3633">
        <v>10</v>
      </c>
      <c r="J3633">
        <v>4</v>
      </c>
    </row>
    <row r="3634" spans="1:10">
      <c r="A3634" s="112" t="str">
        <f>COL_SIZES[[#This Row],[datatype]]&amp;"_"&amp;COL_SIZES[[#This Row],[column_prec]]&amp;"_"&amp;COL_SIZES[[#This Row],[col_len]]</f>
        <v>int_10_4</v>
      </c>
      <c r="B36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4" s="113">
        <f>VLOOKUP(A3634,DBMS_TYPE_SIZES[],2,FALSE)</f>
        <v>9</v>
      </c>
      <c r="D3634" s="113">
        <f>VLOOKUP(A3634,DBMS_TYPE_SIZES[],3,FALSE)</f>
        <v>4</v>
      </c>
      <c r="E3634" s="114">
        <f>VLOOKUP(A3634,DBMS_TYPE_SIZES[],4,FALSE)</f>
        <v>9</v>
      </c>
      <c r="F3634" t="s">
        <v>323</v>
      </c>
      <c r="G3634" t="s">
        <v>268</v>
      </c>
      <c r="H3634" t="s">
        <v>20</v>
      </c>
      <c r="I3634">
        <v>10</v>
      </c>
      <c r="J3634">
        <v>4</v>
      </c>
    </row>
    <row r="3635" spans="1:10">
      <c r="A3635" s="112" t="str">
        <f>COL_SIZES[[#This Row],[datatype]]&amp;"_"&amp;COL_SIZES[[#This Row],[column_prec]]&amp;"_"&amp;COL_SIZES[[#This Row],[col_len]]</f>
        <v>int_10_4</v>
      </c>
      <c r="B36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5" s="113">
        <f>VLOOKUP(A3635,DBMS_TYPE_SIZES[],2,FALSE)</f>
        <v>9</v>
      </c>
      <c r="D3635" s="113">
        <f>VLOOKUP(A3635,DBMS_TYPE_SIZES[],3,FALSE)</f>
        <v>4</v>
      </c>
      <c r="E3635" s="114">
        <f>VLOOKUP(A3635,DBMS_TYPE_SIZES[],4,FALSE)</f>
        <v>9</v>
      </c>
      <c r="F3635" t="s">
        <v>323</v>
      </c>
      <c r="G3635" t="s">
        <v>281</v>
      </c>
      <c r="H3635" t="s">
        <v>20</v>
      </c>
      <c r="I3635">
        <v>10</v>
      </c>
      <c r="J3635">
        <v>4</v>
      </c>
    </row>
    <row r="3636" spans="1:10">
      <c r="A3636" s="112" t="str">
        <f>COL_SIZES[[#This Row],[datatype]]&amp;"_"&amp;COL_SIZES[[#This Row],[column_prec]]&amp;"_"&amp;COL_SIZES[[#This Row],[col_len]]</f>
        <v>numeric_1_5</v>
      </c>
      <c r="B363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36" s="113">
        <f>VLOOKUP(A3636,DBMS_TYPE_SIZES[],2,FALSE)</f>
        <v>5</v>
      </c>
      <c r="D3636" s="113">
        <f>VLOOKUP(A3636,DBMS_TYPE_SIZES[],3,FALSE)</f>
        <v>5</v>
      </c>
      <c r="E3636" s="114">
        <f>VLOOKUP(A3636,DBMS_TYPE_SIZES[],4,FALSE)</f>
        <v>5</v>
      </c>
      <c r="F3636" t="s">
        <v>323</v>
      </c>
      <c r="G3636" t="s">
        <v>602</v>
      </c>
      <c r="H3636" t="s">
        <v>67</v>
      </c>
      <c r="I3636">
        <v>1</v>
      </c>
      <c r="J3636">
        <v>5</v>
      </c>
    </row>
    <row r="3637" spans="1:10">
      <c r="A3637" s="112" t="str">
        <f>COL_SIZES[[#This Row],[datatype]]&amp;"_"&amp;COL_SIZES[[#This Row],[column_prec]]&amp;"_"&amp;COL_SIZES[[#This Row],[col_len]]</f>
        <v>int_10_4</v>
      </c>
      <c r="B36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7" s="113">
        <f>VLOOKUP(A3637,DBMS_TYPE_SIZES[],2,FALSE)</f>
        <v>9</v>
      </c>
      <c r="D3637" s="113">
        <f>VLOOKUP(A3637,DBMS_TYPE_SIZES[],3,FALSE)</f>
        <v>4</v>
      </c>
      <c r="E3637" s="114">
        <f>VLOOKUP(A3637,DBMS_TYPE_SIZES[],4,FALSE)</f>
        <v>9</v>
      </c>
      <c r="F3637" t="s">
        <v>323</v>
      </c>
      <c r="G3637" t="s">
        <v>321</v>
      </c>
      <c r="H3637" t="s">
        <v>20</v>
      </c>
      <c r="I3637">
        <v>10</v>
      </c>
      <c r="J3637">
        <v>4</v>
      </c>
    </row>
    <row r="3638" spans="1:10">
      <c r="A3638" s="112" t="str">
        <f>COL_SIZES[[#This Row],[datatype]]&amp;"_"&amp;COL_SIZES[[#This Row],[column_prec]]&amp;"_"&amp;COL_SIZES[[#This Row],[col_len]]</f>
        <v>int_10_4</v>
      </c>
      <c r="B36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8" s="113">
        <f>VLOOKUP(A3638,DBMS_TYPE_SIZES[],2,FALSE)</f>
        <v>9</v>
      </c>
      <c r="D3638" s="113">
        <f>VLOOKUP(A3638,DBMS_TYPE_SIZES[],3,FALSE)</f>
        <v>4</v>
      </c>
      <c r="E3638" s="114">
        <f>VLOOKUP(A3638,DBMS_TYPE_SIZES[],4,FALSE)</f>
        <v>9</v>
      </c>
      <c r="F3638" t="s">
        <v>323</v>
      </c>
      <c r="G3638" t="s">
        <v>282</v>
      </c>
      <c r="H3638" t="s">
        <v>20</v>
      </c>
      <c r="I3638">
        <v>10</v>
      </c>
      <c r="J3638">
        <v>4</v>
      </c>
    </row>
    <row r="3639" spans="1:10">
      <c r="A3639" s="112" t="str">
        <f>COL_SIZES[[#This Row],[datatype]]&amp;"_"&amp;COL_SIZES[[#This Row],[column_prec]]&amp;"_"&amp;COL_SIZES[[#This Row],[col_len]]</f>
        <v>int_10_4</v>
      </c>
      <c r="B36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39" s="113">
        <f>VLOOKUP(A3639,DBMS_TYPE_SIZES[],2,FALSE)</f>
        <v>9</v>
      </c>
      <c r="D3639" s="113">
        <f>VLOOKUP(A3639,DBMS_TYPE_SIZES[],3,FALSE)</f>
        <v>4</v>
      </c>
      <c r="E3639" s="114">
        <f>VLOOKUP(A3639,DBMS_TYPE_SIZES[],4,FALSE)</f>
        <v>9</v>
      </c>
      <c r="F3639" t="s">
        <v>323</v>
      </c>
      <c r="G3639" t="s">
        <v>313</v>
      </c>
      <c r="H3639" t="s">
        <v>20</v>
      </c>
      <c r="I3639">
        <v>10</v>
      </c>
      <c r="J3639">
        <v>4</v>
      </c>
    </row>
    <row r="3640" spans="1:10">
      <c r="A3640" s="112" t="str">
        <f>COL_SIZES[[#This Row],[datatype]]&amp;"_"&amp;COL_SIZES[[#This Row],[column_prec]]&amp;"_"&amp;COL_SIZES[[#This Row],[col_len]]</f>
        <v>int_10_4</v>
      </c>
      <c r="B36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0" s="113">
        <f>VLOOKUP(A3640,DBMS_TYPE_SIZES[],2,FALSE)</f>
        <v>9</v>
      </c>
      <c r="D3640" s="113">
        <f>VLOOKUP(A3640,DBMS_TYPE_SIZES[],3,FALSE)</f>
        <v>4</v>
      </c>
      <c r="E3640" s="114">
        <f>VLOOKUP(A3640,DBMS_TYPE_SIZES[],4,FALSE)</f>
        <v>9</v>
      </c>
      <c r="F3640" t="s">
        <v>323</v>
      </c>
      <c r="G3640" t="s">
        <v>315</v>
      </c>
      <c r="H3640" t="s">
        <v>20</v>
      </c>
      <c r="I3640">
        <v>10</v>
      </c>
      <c r="J3640">
        <v>4</v>
      </c>
    </row>
    <row r="3641" spans="1:10">
      <c r="A3641" s="112" t="str">
        <f>COL_SIZES[[#This Row],[datatype]]&amp;"_"&amp;COL_SIZES[[#This Row],[column_prec]]&amp;"_"&amp;COL_SIZES[[#This Row],[col_len]]</f>
        <v>numeric_19_9</v>
      </c>
      <c r="B364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41" s="113">
        <f>VLOOKUP(A3641,DBMS_TYPE_SIZES[],2,FALSE)</f>
        <v>9</v>
      </c>
      <c r="D3641" s="113">
        <f>VLOOKUP(A3641,DBMS_TYPE_SIZES[],3,FALSE)</f>
        <v>9</v>
      </c>
      <c r="E3641" s="114">
        <f>VLOOKUP(A3641,DBMS_TYPE_SIZES[],4,FALSE)</f>
        <v>9</v>
      </c>
      <c r="F3641" t="s">
        <v>323</v>
      </c>
      <c r="G3641" t="s">
        <v>319</v>
      </c>
      <c r="H3641" t="s">
        <v>67</v>
      </c>
      <c r="I3641">
        <v>19</v>
      </c>
      <c r="J3641">
        <v>9</v>
      </c>
    </row>
    <row r="3642" spans="1:10">
      <c r="A3642" s="112" t="str">
        <f>COL_SIZES[[#This Row],[datatype]]&amp;"_"&amp;COL_SIZES[[#This Row],[column_prec]]&amp;"_"&amp;COL_SIZES[[#This Row],[col_len]]</f>
        <v>numeric_19_9</v>
      </c>
      <c r="B364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42" s="113">
        <f>VLOOKUP(A3642,DBMS_TYPE_SIZES[],2,FALSE)</f>
        <v>9</v>
      </c>
      <c r="D3642" s="113">
        <f>VLOOKUP(A3642,DBMS_TYPE_SIZES[],3,FALSE)</f>
        <v>9</v>
      </c>
      <c r="E3642" s="114">
        <f>VLOOKUP(A3642,DBMS_TYPE_SIZES[],4,FALSE)</f>
        <v>9</v>
      </c>
      <c r="F3642" t="s">
        <v>323</v>
      </c>
      <c r="G3642" t="s">
        <v>322</v>
      </c>
      <c r="H3642" t="s">
        <v>67</v>
      </c>
      <c r="I3642">
        <v>19</v>
      </c>
      <c r="J3642">
        <v>9</v>
      </c>
    </row>
    <row r="3643" spans="1:10">
      <c r="A3643" s="112" t="str">
        <f>COL_SIZES[[#This Row],[datatype]]&amp;"_"&amp;COL_SIZES[[#This Row],[column_prec]]&amp;"_"&amp;COL_SIZES[[#This Row],[col_len]]</f>
        <v>numeric_19_9</v>
      </c>
      <c r="B364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43" s="113">
        <f>VLOOKUP(A3643,DBMS_TYPE_SIZES[],2,FALSE)</f>
        <v>9</v>
      </c>
      <c r="D3643" s="113">
        <f>VLOOKUP(A3643,DBMS_TYPE_SIZES[],3,FALSE)</f>
        <v>9</v>
      </c>
      <c r="E3643" s="114">
        <f>VLOOKUP(A3643,DBMS_TYPE_SIZES[],4,FALSE)</f>
        <v>9</v>
      </c>
      <c r="F3643" t="s">
        <v>323</v>
      </c>
      <c r="G3643" t="s">
        <v>324</v>
      </c>
      <c r="H3643" t="s">
        <v>67</v>
      </c>
      <c r="I3643">
        <v>19</v>
      </c>
      <c r="J3643">
        <v>9</v>
      </c>
    </row>
    <row r="3644" spans="1:10">
      <c r="A3644" s="112" t="str">
        <f>COL_SIZES[[#This Row],[datatype]]&amp;"_"&amp;COL_SIZES[[#This Row],[column_prec]]&amp;"_"&amp;COL_SIZES[[#This Row],[col_len]]</f>
        <v>int_10_4</v>
      </c>
      <c r="B36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4" s="113">
        <f>VLOOKUP(A3644,DBMS_TYPE_SIZES[],2,FALSE)</f>
        <v>9</v>
      </c>
      <c r="D3644" s="113">
        <f>VLOOKUP(A3644,DBMS_TYPE_SIZES[],3,FALSE)</f>
        <v>4</v>
      </c>
      <c r="E3644" s="114">
        <f>VLOOKUP(A3644,DBMS_TYPE_SIZES[],4,FALSE)</f>
        <v>9</v>
      </c>
      <c r="F3644" t="s">
        <v>323</v>
      </c>
      <c r="G3644" t="s">
        <v>72</v>
      </c>
      <c r="H3644" t="s">
        <v>20</v>
      </c>
      <c r="I3644">
        <v>10</v>
      </c>
      <c r="J3644">
        <v>4</v>
      </c>
    </row>
    <row r="3645" spans="1:10">
      <c r="A3645" s="112" t="str">
        <f>COL_SIZES[[#This Row],[datatype]]&amp;"_"&amp;COL_SIZES[[#This Row],[column_prec]]&amp;"_"&amp;COL_SIZES[[#This Row],[col_len]]</f>
        <v>int_10_4</v>
      </c>
      <c r="B36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5" s="113">
        <f>VLOOKUP(A3645,DBMS_TYPE_SIZES[],2,FALSE)</f>
        <v>9</v>
      </c>
      <c r="D3645" s="113">
        <f>VLOOKUP(A3645,DBMS_TYPE_SIZES[],3,FALSE)</f>
        <v>4</v>
      </c>
      <c r="E3645" s="114">
        <f>VLOOKUP(A3645,DBMS_TYPE_SIZES[],4,FALSE)</f>
        <v>9</v>
      </c>
      <c r="F3645" t="s">
        <v>323</v>
      </c>
      <c r="G3645" t="s">
        <v>309</v>
      </c>
      <c r="H3645" t="s">
        <v>20</v>
      </c>
      <c r="I3645">
        <v>10</v>
      </c>
      <c r="J3645">
        <v>4</v>
      </c>
    </row>
    <row r="3646" spans="1:10">
      <c r="A3646" s="112" t="str">
        <f>COL_SIZES[[#This Row],[datatype]]&amp;"_"&amp;COL_SIZES[[#This Row],[column_prec]]&amp;"_"&amp;COL_SIZES[[#This Row],[col_len]]</f>
        <v>int_10_4</v>
      </c>
      <c r="B36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6" s="113">
        <f>VLOOKUP(A3646,DBMS_TYPE_SIZES[],2,FALSE)</f>
        <v>9</v>
      </c>
      <c r="D3646" s="113">
        <f>VLOOKUP(A3646,DBMS_TYPE_SIZES[],3,FALSE)</f>
        <v>4</v>
      </c>
      <c r="E3646" s="114">
        <f>VLOOKUP(A3646,DBMS_TYPE_SIZES[],4,FALSE)</f>
        <v>9</v>
      </c>
      <c r="F3646" t="s">
        <v>323</v>
      </c>
      <c r="G3646" t="s">
        <v>69</v>
      </c>
      <c r="H3646" t="s">
        <v>20</v>
      </c>
      <c r="I3646">
        <v>10</v>
      </c>
      <c r="J3646">
        <v>4</v>
      </c>
    </row>
    <row r="3647" spans="1:10">
      <c r="A3647" s="112" t="str">
        <f>COL_SIZES[[#This Row],[datatype]]&amp;"_"&amp;COL_SIZES[[#This Row],[column_prec]]&amp;"_"&amp;COL_SIZES[[#This Row],[col_len]]</f>
        <v>int_10_4</v>
      </c>
      <c r="B36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7" s="113">
        <f>VLOOKUP(A3647,DBMS_TYPE_SIZES[],2,FALSE)</f>
        <v>9</v>
      </c>
      <c r="D3647" s="113">
        <f>VLOOKUP(A3647,DBMS_TYPE_SIZES[],3,FALSE)</f>
        <v>4</v>
      </c>
      <c r="E3647" s="114">
        <f>VLOOKUP(A3647,DBMS_TYPE_SIZES[],4,FALSE)</f>
        <v>9</v>
      </c>
      <c r="F3647" t="s">
        <v>323</v>
      </c>
      <c r="G3647" t="s">
        <v>283</v>
      </c>
      <c r="H3647" t="s">
        <v>20</v>
      </c>
      <c r="I3647">
        <v>10</v>
      </c>
      <c r="J3647">
        <v>4</v>
      </c>
    </row>
    <row r="3648" spans="1:10">
      <c r="A3648" s="112" t="str">
        <f>COL_SIZES[[#This Row],[datatype]]&amp;"_"&amp;COL_SIZES[[#This Row],[column_prec]]&amp;"_"&amp;COL_SIZES[[#This Row],[col_len]]</f>
        <v>int_10_4</v>
      </c>
      <c r="B36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8" s="113">
        <f>VLOOKUP(A3648,DBMS_TYPE_SIZES[],2,FALSE)</f>
        <v>9</v>
      </c>
      <c r="D3648" s="113">
        <f>VLOOKUP(A3648,DBMS_TYPE_SIZES[],3,FALSE)</f>
        <v>4</v>
      </c>
      <c r="E3648" s="114">
        <f>VLOOKUP(A3648,DBMS_TYPE_SIZES[],4,FALSE)</f>
        <v>9</v>
      </c>
      <c r="F3648" t="s">
        <v>323</v>
      </c>
      <c r="G3648" t="s">
        <v>272</v>
      </c>
      <c r="H3648" t="s">
        <v>20</v>
      </c>
      <c r="I3648">
        <v>10</v>
      </c>
      <c r="J3648">
        <v>4</v>
      </c>
    </row>
    <row r="3649" spans="1:10">
      <c r="A3649" s="112" t="str">
        <f>COL_SIZES[[#This Row],[datatype]]&amp;"_"&amp;COL_SIZES[[#This Row],[column_prec]]&amp;"_"&amp;COL_SIZES[[#This Row],[col_len]]</f>
        <v>int_10_4</v>
      </c>
      <c r="B36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49" s="113">
        <f>VLOOKUP(A3649,DBMS_TYPE_SIZES[],2,FALSE)</f>
        <v>9</v>
      </c>
      <c r="D3649" s="113">
        <f>VLOOKUP(A3649,DBMS_TYPE_SIZES[],3,FALSE)</f>
        <v>4</v>
      </c>
      <c r="E3649" s="114">
        <f>VLOOKUP(A3649,DBMS_TYPE_SIZES[],4,FALSE)</f>
        <v>9</v>
      </c>
      <c r="F3649" t="s">
        <v>323</v>
      </c>
      <c r="G3649" t="s">
        <v>164</v>
      </c>
      <c r="H3649" t="s">
        <v>20</v>
      </c>
      <c r="I3649">
        <v>10</v>
      </c>
      <c r="J3649">
        <v>4</v>
      </c>
    </row>
    <row r="3650" spans="1:10">
      <c r="A3650" s="112" t="str">
        <f>COL_SIZES[[#This Row],[datatype]]&amp;"_"&amp;COL_SIZES[[#This Row],[column_prec]]&amp;"_"&amp;COL_SIZES[[#This Row],[col_len]]</f>
        <v>numeric_1_5</v>
      </c>
      <c r="B365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50" s="113">
        <f>VLOOKUP(A3650,DBMS_TYPE_SIZES[],2,FALSE)</f>
        <v>5</v>
      </c>
      <c r="D3650" s="113">
        <f>VLOOKUP(A3650,DBMS_TYPE_SIZES[],3,FALSE)</f>
        <v>5</v>
      </c>
      <c r="E3650" s="114">
        <f>VLOOKUP(A3650,DBMS_TYPE_SIZES[],4,FALSE)</f>
        <v>5</v>
      </c>
      <c r="F3650" t="s">
        <v>325</v>
      </c>
      <c r="G3650" t="s">
        <v>596</v>
      </c>
      <c r="H3650" t="s">
        <v>67</v>
      </c>
      <c r="I3650">
        <v>1</v>
      </c>
      <c r="J3650">
        <v>5</v>
      </c>
    </row>
    <row r="3651" spans="1:10">
      <c r="A3651" s="112" t="str">
        <f>COL_SIZES[[#This Row],[datatype]]&amp;"_"&amp;COL_SIZES[[#This Row],[column_prec]]&amp;"_"&amp;COL_SIZES[[#This Row],[col_len]]</f>
        <v>numeric_19_9</v>
      </c>
      <c r="B365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51" s="113">
        <f>VLOOKUP(A3651,DBMS_TYPE_SIZES[],2,FALSE)</f>
        <v>9</v>
      </c>
      <c r="D3651" s="113">
        <f>VLOOKUP(A3651,DBMS_TYPE_SIZES[],3,FALSE)</f>
        <v>9</v>
      </c>
      <c r="E3651" s="114">
        <f>VLOOKUP(A3651,DBMS_TYPE_SIZES[],4,FALSE)</f>
        <v>9</v>
      </c>
      <c r="F3651" t="s">
        <v>325</v>
      </c>
      <c r="G3651" t="s">
        <v>326</v>
      </c>
      <c r="H3651" t="s">
        <v>67</v>
      </c>
      <c r="I3651">
        <v>19</v>
      </c>
      <c r="J3651">
        <v>9</v>
      </c>
    </row>
    <row r="3652" spans="1:10">
      <c r="A3652" s="112" t="str">
        <f>COL_SIZES[[#This Row],[datatype]]&amp;"_"&amp;COL_SIZES[[#This Row],[column_prec]]&amp;"_"&amp;COL_SIZES[[#This Row],[col_len]]</f>
        <v>numeric_19_9</v>
      </c>
      <c r="B365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52" s="113">
        <f>VLOOKUP(A3652,DBMS_TYPE_SIZES[],2,FALSE)</f>
        <v>9</v>
      </c>
      <c r="D3652" s="113">
        <f>VLOOKUP(A3652,DBMS_TYPE_SIZES[],3,FALSE)</f>
        <v>9</v>
      </c>
      <c r="E3652" s="114">
        <f>VLOOKUP(A3652,DBMS_TYPE_SIZES[],4,FALSE)</f>
        <v>9</v>
      </c>
      <c r="F3652" t="s">
        <v>325</v>
      </c>
      <c r="G3652" t="s">
        <v>327</v>
      </c>
      <c r="H3652" t="s">
        <v>67</v>
      </c>
      <c r="I3652">
        <v>19</v>
      </c>
      <c r="J3652">
        <v>9</v>
      </c>
    </row>
    <row r="3653" spans="1:10">
      <c r="A3653" s="112" t="str">
        <f>COL_SIZES[[#This Row],[datatype]]&amp;"_"&amp;COL_SIZES[[#This Row],[column_prec]]&amp;"_"&amp;COL_SIZES[[#This Row],[col_len]]</f>
        <v>numeric_1_5</v>
      </c>
      <c r="B3653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653" s="113">
        <f>VLOOKUP(A3653,DBMS_TYPE_SIZES[],2,FALSE)</f>
        <v>5</v>
      </c>
      <c r="D3653" s="113">
        <f>VLOOKUP(A3653,DBMS_TYPE_SIZES[],3,FALSE)</f>
        <v>5</v>
      </c>
      <c r="E3653" s="114">
        <f>VLOOKUP(A3653,DBMS_TYPE_SIZES[],4,FALSE)</f>
        <v>5</v>
      </c>
      <c r="F3653" t="s">
        <v>325</v>
      </c>
      <c r="G3653" t="s">
        <v>1137</v>
      </c>
      <c r="H3653" t="s">
        <v>67</v>
      </c>
      <c r="I3653">
        <v>1</v>
      </c>
      <c r="J3653">
        <v>5</v>
      </c>
    </row>
    <row r="3654" spans="1:10">
      <c r="A3654" s="112" t="str">
        <f>COL_SIZES[[#This Row],[datatype]]&amp;"_"&amp;COL_SIZES[[#This Row],[column_prec]]&amp;"_"&amp;COL_SIZES[[#This Row],[col_len]]</f>
        <v>varchar_0_50</v>
      </c>
      <c r="B365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54" s="113">
        <f>VLOOKUP(A3654,DBMS_TYPE_SIZES[],2,FALSE)</f>
        <v>50</v>
      </c>
      <c r="D3654" s="113">
        <f>VLOOKUP(A3654,DBMS_TYPE_SIZES[],3,FALSE)</f>
        <v>50</v>
      </c>
      <c r="E3654" s="114">
        <f>VLOOKUP(A3654,DBMS_TYPE_SIZES[],4,FALSE)</f>
        <v>52</v>
      </c>
      <c r="F3654" t="s">
        <v>325</v>
      </c>
      <c r="G3654" t="s">
        <v>130</v>
      </c>
      <c r="H3654" t="s">
        <v>92</v>
      </c>
      <c r="I3654">
        <v>0</v>
      </c>
      <c r="J3654">
        <v>50</v>
      </c>
    </row>
    <row r="3655" spans="1:10">
      <c r="A3655" s="112" t="str">
        <f>COL_SIZES[[#This Row],[datatype]]&amp;"_"&amp;COL_SIZES[[#This Row],[column_prec]]&amp;"_"&amp;COL_SIZES[[#This Row],[col_len]]</f>
        <v>varchar_0_50</v>
      </c>
      <c r="B365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55" s="113">
        <f>VLOOKUP(A3655,DBMS_TYPE_SIZES[],2,FALSE)</f>
        <v>50</v>
      </c>
      <c r="D3655" s="113">
        <f>VLOOKUP(A3655,DBMS_TYPE_SIZES[],3,FALSE)</f>
        <v>50</v>
      </c>
      <c r="E3655" s="114">
        <f>VLOOKUP(A3655,DBMS_TYPE_SIZES[],4,FALSE)</f>
        <v>52</v>
      </c>
      <c r="F3655" t="s">
        <v>325</v>
      </c>
      <c r="G3655" t="s">
        <v>131</v>
      </c>
      <c r="H3655" t="s">
        <v>92</v>
      </c>
      <c r="I3655">
        <v>0</v>
      </c>
      <c r="J3655">
        <v>50</v>
      </c>
    </row>
    <row r="3656" spans="1:10">
      <c r="A3656" s="112" t="str">
        <f>COL_SIZES[[#This Row],[datatype]]&amp;"_"&amp;COL_SIZES[[#This Row],[column_prec]]&amp;"_"&amp;COL_SIZES[[#This Row],[col_len]]</f>
        <v>varchar_0_50</v>
      </c>
      <c r="B365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56" s="113">
        <f>VLOOKUP(A3656,DBMS_TYPE_SIZES[],2,FALSE)</f>
        <v>50</v>
      </c>
      <c r="D3656" s="113">
        <f>VLOOKUP(A3656,DBMS_TYPE_SIZES[],3,FALSE)</f>
        <v>50</v>
      </c>
      <c r="E3656" s="114">
        <f>VLOOKUP(A3656,DBMS_TYPE_SIZES[],4,FALSE)</f>
        <v>52</v>
      </c>
      <c r="F3656" t="s">
        <v>325</v>
      </c>
      <c r="G3656" t="s">
        <v>132</v>
      </c>
      <c r="H3656" t="s">
        <v>92</v>
      </c>
      <c r="I3656">
        <v>0</v>
      </c>
      <c r="J3656">
        <v>50</v>
      </c>
    </row>
    <row r="3657" spans="1:10">
      <c r="A3657" s="112" t="str">
        <f>COL_SIZES[[#This Row],[datatype]]&amp;"_"&amp;COL_SIZES[[#This Row],[column_prec]]&amp;"_"&amp;COL_SIZES[[#This Row],[col_len]]</f>
        <v>int_10_4</v>
      </c>
      <c r="B36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57" s="113">
        <f>VLOOKUP(A3657,DBMS_TYPE_SIZES[],2,FALSE)</f>
        <v>9</v>
      </c>
      <c r="D3657" s="113">
        <f>VLOOKUP(A3657,DBMS_TYPE_SIZES[],3,FALSE)</f>
        <v>4</v>
      </c>
      <c r="E3657" s="114">
        <f>VLOOKUP(A3657,DBMS_TYPE_SIZES[],4,FALSE)</f>
        <v>9</v>
      </c>
      <c r="F3657" t="s">
        <v>325</v>
      </c>
      <c r="G3657" t="s">
        <v>72</v>
      </c>
      <c r="H3657" t="s">
        <v>20</v>
      </c>
      <c r="I3657">
        <v>10</v>
      </c>
      <c r="J3657">
        <v>4</v>
      </c>
    </row>
    <row r="3658" spans="1:10">
      <c r="A3658" s="112" t="str">
        <f>COL_SIZES[[#This Row],[datatype]]&amp;"_"&amp;COL_SIZES[[#This Row],[column_prec]]&amp;"_"&amp;COL_SIZES[[#This Row],[col_len]]</f>
        <v>varchar_0_50</v>
      </c>
      <c r="B365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58" s="113">
        <f>VLOOKUP(A3658,DBMS_TYPE_SIZES[],2,FALSE)</f>
        <v>50</v>
      </c>
      <c r="D3658" s="113">
        <f>VLOOKUP(A3658,DBMS_TYPE_SIZES[],3,FALSE)</f>
        <v>50</v>
      </c>
      <c r="E3658" s="114">
        <f>VLOOKUP(A3658,DBMS_TYPE_SIZES[],4,FALSE)</f>
        <v>52</v>
      </c>
      <c r="F3658" t="s">
        <v>328</v>
      </c>
      <c r="G3658" t="s">
        <v>121</v>
      </c>
      <c r="H3658" t="s">
        <v>92</v>
      </c>
      <c r="I3658">
        <v>0</v>
      </c>
      <c r="J3658">
        <v>50</v>
      </c>
    </row>
    <row r="3659" spans="1:10">
      <c r="A3659" s="112" t="str">
        <f>COL_SIZES[[#This Row],[datatype]]&amp;"_"&amp;COL_SIZES[[#This Row],[column_prec]]&amp;"_"&amp;COL_SIZES[[#This Row],[col_len]]</f>
        <v>numeric_19_9</v>
      </c>
      <c r="B365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59" s="113">
        <f>VLOOKUP(A3659,DBMS_TYPE_SIZES[],2,FALSE)</f>
        <v>9</v>
      </c>
      <c r="D3659" s="113">
        <f>VLOOKUP(A3659,DBMS_TYPE_SIZES[],3,FALSE)</f>
        <v>9</v>
      </c>
      <c r="E3659" s="114">
        <f>VLOOKUP(A3659,DBMS_TYPE_SIZES[],4,FALSE)</f>
        <v>9</v>
      </c>
      <c r="F3659" t="s">
        <v>328</v>
      </c>
      <c r="G3659" t="s">
        <v>326</v>
      </c>
      <c r="H3659" t="s">
        <v>67</v>
      </c>
      <c r="I3659">
        <v>19</v>
      </c>
      <c r="J3659">
        <v>9</v>
      </c>
    </row>
    <row r="3660" spans="1:10">
      <c r="A3660" s="112" t="str">
        <f>COL_SIZES[[#This Row],[datatype]]&amp;"_"&amp;COL_SIZES[[#This Row],[column_prec]]&amp;"_"&amp;COL_SIZES[[#This Row],[col_len]]</f>
        <v>numeric_19_9</v>
      </c>
      <c r="B366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60" s="113">
        <f>VLOOKUP(A3660,DBMS_TYPE_SIZES[],2,FALSE)</f>
        <v>9</v>
      </c>
      <c r="D3660" s="113">
        <f>VLOOKUP(A3660,DBMS_TYPE_SIZES[],3,FALSE)</f>
        <v>9</v>
      </c>
      <c r="E3660" s="114">
        <f>VLOOKUP(A3660,DBMS_TYPE_SIZES[],4,FALSE)</f>
        <v>9</v>
      </c>
      <c r="F3660" t="s">
        <v>328</v>
      </c>
      <c r="G3660" t="s">
        <v>327</v>
      </c>
      <c r="H3660" t="s">
        <v>67</v>
      </c>
      <c r="I3660">
        <v>19</v>
      </c>
      <c r="J3660">
        <v>9</v>
      </c>
    </row>
    <row r="3661" spans="1:10">
      <c r="A3661" s="112" t="str">
        <f>COL_SIZES[[#This Row],[datatype]]&amp;"_"&amp;COL_SIZES[[#This Row],[column_prec]]&amp;"_"&amp;COL_SIZES[[#This Row],[col_len]]</f>
        <v>numeric_19_9</v>
      </c>
      <c r="B366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61" s="113">
        <f>VLOOKUP(A3661,DBMS_TYPE_SIZES[],2,FALSE)</f>
        <v>9</v>
      </c>
      <c r="D3661" s="113">
        <f>VLOOKUP(A3661,DBMS_TYPE_SIZES[],3,FALSE)</f>
        <v>9</v>
      </c>
      <c r="E3661" s="114">
        <f>VLOOKUP(A3661,DBMS_TYPE_SIZES[],4,FALSE)</f>
        <v>9</v>
      </c>
      <c r="F3661" t="s">
        <v>328</v>
      </c>
      <c r="G3661" t="s">
        <v>266</v>
      </c>
      <c r="H3661" t="s">
        <v>67</v>
      </c>
      <c r="I3661">
        <v>19</v>
      </c>
      <c r="J3661">
        <v>9</v>
      </c>
    </row>
    <row r="3662" spans="1:10">
      <c r="A3662" s="112" t="str">
        <f>COL_SIZES[[#This Row],[datatype]]&amp;"_"&amp;COL_SIZES[[#This Row],[column_prec]]&amp;"_"&amp;COL_SIZES[[#This Row],[col_len]]</f>
        <v>varchar_0_50</v>
      </c>
      <c r="B366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62" s="113">
        <f>VLOOKUP(A3662,DBMS_TYPE_SIZES[],2,FALSE)</f>
        <v>50</v>
      </c>
      <c r="D3662" s="113">
        <f>VLOOKUP(A3662,DBMS_TYPE_SIZES[],3,FALSE)</f>
        <v>50</v>
      </c>
      <c r="E3662" s="114">
        <f>VLOOKUP(A3662,DBMS_TYPE_SIZES[],4,FALSE)</f>
        <v>52</v>
      </c>
      <c r="F3662" t="s">
        <v>328</v>
      </c>
      <c r="G3662" t="s">
        <v>177</v>
      </c>
      <c r="H3662" t="s">
        <v>92</v>
      </c>
      <c r="I3662">
        <v>0</v>
      </c>
      <c r="J3662">
        <v>50</v>
      </c>
    </row>
    <row r="3663" spans="1:10">
      <c r="A3663" s="112" t="str">
        <f>COL_SIZES[[#This Row],[datatype]]&amp;"_"&amp;COL_SIZES[[#This Row],[column_prec]]&amp;"_"&amp;COL_SIZES[[#This Row],[col_len]]</f>
        <v>int_10_4</v>
      </c>
      <c r="B36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63" s="113">
        <f>VLOOKUP(A3663,DBMS_TYPE_SIZES[],2,FALSE)</f>
        <v>9</v>
      </c>
      <c r="D3663" s="113">
        <f>VLOOKUP(A3663,DBMS_TYPE_SIZES[],3,FALSE)</f>
        <v>4</v>
      </c>
      <c r="E3663" s="114">
        <f>VLOOKUP(A3663,DBMS_TYPE_SIZES[],4,FALSE)</f>
        <v>9</v>
      </c>
      <c r="F3663" t="s">
        <v>328</v>
      </c>
      <c r="G3663" t="s">
        <v>72</v>
      </c>
      <c r="H3663" t="s">
        <v>20</v>
      </c>
      <c r="I3663">
        <v>10</v>
      </c>
      <c r="J3663">
        <v>4</v>
      </c>
    </row>
    <row r="3664" spans="1:10">
      <c r="A3664" s="112" t="str">
        <f>COL_SIZES[[#This Row],[datatype]]&amp;"_"&amp;COL_SIZES[[#This Row],[column_prec]]&amp;"_"&amp;COL_SIZES[[#This Row],[col_len]]</f>
        <v>int_10_4</v>
      </c>
      <c r="B36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64" s="113">
        <f>VLOOKUP(A3664,DBMS_TYPE_SIZES[],2,FALSE)</f>
        <v>9</v>
      </c>
      <c r="D3664" s="113">
        <f>VLOOKUP(A3664,DBMS_TYPE_SIZES[],3,FALSE)</f>
        <v>4</v>
      </c>
      <c r="E3664" s="114">
        <f>VLOOKUP(A3664,DBMS_TYPE_SIZES[],4,FALSE)</f>
        <v>9</v>
      </c>
      <c r="F3664" t="s">
        <v>328</v>
      </c>
      <c r="G3664" t="s">
        <v>309</v>
      </c>
      <c r="H3664" t="s">
        <v>20</v>
      </c>
      <c r="I3664">
        <v>10</v>
      </c>
      <c r="J3664">
        <v>4</v>
      </c>
    </row>
    <row r="3665" spans="1:10">
      <c r="A3665" s="112" t="str">
        <f>COL_SIZES[[#This Row],[datatype]]&amp;"_"&amp;COL_SIZES[[#This Row],[column_prec]]&amp;"_"&amp;COL_SIZES[[#This Row],[col_len]]</f>
        <v>varchar_0_50</v>
      </c>
      <c r="B3665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65" s="113">
        <f>VLOOKUP(A3665,DBMS_TYPE_SIZES[],2,FALSE)</f>
        <v>50</v>
      </c>
      <c r="D3665" s="113">
        <f>VLOOKUP(A3665,DBMS_TYPE_SIZES[],3,FALSE)</f>
        <v>50</v>
      </c>
      <c r="E3665" s="114">
        <f>VLOOKUP(A3665,DBMS_TYPE_SIZES[],4,FALSE)</f>
        <v>52</v>
      </c>
      <c r="F3665" t="s">
        <v>329</v>
      </c>
      <c r="G3665" t="s">
        <v>121</v>
      </c>
      <c r="H3665" t="s">
        <v>92</v>
      </c>
      <c r="I3665">
        <v>0</v>
      </c>
      <c r="J3665">
        <v>50</v>
      </c>
    </row>
    <row r="3666" spans="1:10">
      <c r="A3666" s="112" t="str">
        <f>COL_SIZES[[#This Row],[datatype]]&amp;"_"&amp;COL_SIZES[[#This Row],[column_prec]]&amp;"_"&amp;COL_SIZES[[#This Row],[col_len]]</f>
        <v>numeric_19_9</v>
      </c>
      <c r="B366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66" s="113">
        <f>VLOOKUP(A3666,DBMS_TYPE_SIZES[],2,FALSE)</f>
        <v>9</v>
      </c>
      <c r="D3666" s="113">
        <f>VLOOKUP(A3666,DBMS_TYPE_SIZES[],3,FALSE)</f>
        <v>9</v>
      </c>
      <c r="E3666" s="114">
        <f>VLOOKUP(A3666,DBMS_TYPE_SIZES[],4,FALSE)</f>
        <v>9</v>
      </c>
      <c r="F3666" t="s">
        <v>329</v>
      </c>
      <c r="G3666" t="s">
        <v>264</v>
      </c>
      <c r="H3666" t="s">
        <v>67</v>
      </c>
      <c r="I3666">
        <v>19</v>
      </c>
      <c r="J3666">
        <v>9</v>
      </c>
    </row>
    <row r="3667" spans="1:10">
      <c r="A3667" s="112" t="str">
        <f>COL_SIZES[[#This Row],[datatype]]&amp;"_"&amp;COL_SIZES[[#This Row],[column_prec]]&amp;"_"&amp;COL_SIZES[[#This Row],[col_len]]</f>
        <v>numeric_19_9</v>
      </c>
      <c r="B36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67" s="113">
        <f>VLOOKUP(A3667,DBMS_TYPE_SIZES[],2,FALSE)</f>
        <v>9</v>
      </c>
      <c r="D3667" s="113">
        <f>VLOOKUP(A3667,DBMS_TYPE_SIZES[],3,FALSE)</f>
        <v>9</v>
      </c>
      <c r="E3667" s="114">
        <f>VLOOKUP(A3667,DBMS_TYPE_SIZES[],4,FALSE)</f>
        <v>9</v>
      </c>
      <c r="F3667" t="s">
        <v>329</v>
      </c>
      <c r="G3667" t="s">
        <v>266</v>
      </c>
      <c r="H3667" t="s">
        <v>67</v>
      </c>
      <c r="I3667">
        <v>19</v>
      </c>
      <c r="J3667">
        <v>9</v>
      </c>
    </row>
    <row r="3668" spans="1:10">
      <c r="A3668" s="112" t="str">
        <f>COL_SIZES[[#This Row],[datatype]]&amp;"_"&amp;COL_SIZES[[#This Row],[column_prec]]&amp;"_"&amp;COL_SIZES[[#This Row],[col_len]]</f>
        <v>int_10_4</v>
      </c>
      <c r="B366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68" s="113">
        <f>VLOOKUP(A3668,DBMS_TYPE_SIZES[],2,FALSE)</f>
        <v>9</v>
      </c>
      <c r="D3668" s="113">
        <f>VLOOKUP(A3668,DBMS_TYPE_SIZES[],3,FALSE)</f>
        <v>4</v>
      </c>
      <c r="E3668" s="114">
        <f>VLOOKUP(A3668,DBMS_TYPE_SIZES[],4,FALSE)</f>
        <v>9</v>
      </c>
      <c r="F3668" t="s">
        <v>329</v>
      </c>
      <c r="G3668" t="s">
        <v>72</v>
      </c>
      <c r="H3668" t="s">
        <v>20</v>
      </c>
      <c r="I3668">
        <v>10</v>
      </c>
      <c r="J3668">
        <v>4</v>
      </c>
    </row>
    <row r="3669" spans="1:10">
      <c r="A3669" s="112" t="str">
        <f>COL_SIZES[[#This Row],[datatype]]&amp;"_"&amp;COL_SIZES[[#This Row],[column_prec]]&amp;"_"&amp;COL_SIZES[[#This Row],[col_len]]</f>
        <v>numeric_19_9</v>
      </c>
      <c r="B3669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69" s="113">
        <f>VLOOKUP(A3669,DBMS_TYPE_SIZES[],2,FALSE)</f>
        <v>9</v>
      </c>
      <c r="D3669" s="113">
        <f>VLOOKUP(A3669,DBMS_TYPE_SIZES[],3,FALSE)</f>
        <v>9</v>
      </c>
      <c r="E3669" s="114">
        <f>VLOOKUP(A3669,DBMS_TYPE_SIZES[],4,FALSE)</f>
        <v>9</v>
      </c>
      <c r="F3669" t="s">
        <v>330</v>
      </c>
      <c r="G3669" t="s">
        <v>326</v>
      </c>
      <c r="H3669" t="s">
        <v>67</v>
      </c>
      <c r="I3669">
        <v>19</v>
      </c>
      <c r="J3669">
        <v>9</v>
      </c>
    </row>
    <row r="3670" spans="1:10">
      <c r="A3670" s="112" t="str">
        <f>COL_SIZES[[#This Row],[datatype]]&amp;"_"&amp;COL_SIZES[[#This Row],[column_prec]]&amp;"_"&amp;COL_SIZES[[#This Row],[col_len]]</f>
        <v>varchar_0_50</v>
      </c>
      <c r="B367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70" s="113">
        <f>VLOOKUP(A3670,DBMS_TYPE_SIZES[],2,FALSE)</f>
        <v>50</v>
      </c>
      <c r="D3670" s="113">
        <f>VLOOKUP(A3670,DBMS_TYPE_SIZES[],3,FALSE)</f>
        <v>50</v>
      </c>
      <c r="E3670" s="114">
        <f>VLOOKUP(A3670,DBMS_TYPE_SIZES[],4,FALSE)</f>
        <v>52</v>
      </c>
      <c r="F3670" t="s">
        <v>330</v>
      </c>
      <c r="G3670" t="s">
        <v>1183</v>
      </c>
      <c r="H3670" t="s">
        <v>92</v>
      </c>
      <c r="I3670">
        <v>0</v>
      </c>
      <c r="J3670">
        <v>50</v>
      </c>
    </row>
    <row r="3671" spans="1:10">
      <c r="A3671" s="112" t="str">
        <f>COL_SIZES[[#This Row],[datatype]]&amp;"_"&amp;COL_SIZES[[#This Row],[column_prec]]&amp;"_"&amp;COL_SIZES[[#This Row],[col_len]]</f>
        <v>numeric_19_9</v>
      </c>
      <c r="B367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71" s="113">
        <f>VLOOKUP(A3671,DBMS_TYPE_SIZES[],2,FALSE)</f>
        <v>9</v>
      </c>
      <c r="D3671" s="113">
        <f>VLOOKUP(A3671,DBMS_TYPE_SIZES[],3,FALSE)</f>
        <v>9</v>
      </c>
      <c r="E3671" s="114">
        <f>VLOOKUP(A3671,DBMS_TYPE_SIZES[],4,FALSE)</f>
        <v>9</v>
      </c>
      <c r="F3671" t="s">
        <v>330</v>
      </c>
      <c r="G3671" t="s">
        <v>287</v>
      </c>
      <c r="H3671" t="s">
        <v>67</v>
      </c>
      <c r="I3671">
        <v>19</v>
      </c>
      <c r="J3671">
        <v>9</v>
      </c>
    </row>
    <row r="3672" spans="1:10">
      <c r="A3672" s="112" t="str">
        <f>COL_SIZES[[#This Row],[datatype]]&amp;"_"&amp;COL_SIZES[[#This Row],[column_prec]]&amp;"_"&amp;COL_SIZES[[#This Row],[col_len]]</f>
        <v>int_10_4</v>
      </c>
      <c r="B36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2" s="113">
        <f>VLOOKUP(A3672,DBMS_TYPE_SIZES[],2,FALSE)</f>
        <v>9</v>
      </c>
      <c r="D3672" s="113">
        <f>VLOOKUP(A3672,DBMS_TYPE_SIZES[],3,FALSE)</f>
        <v>4</v>
      </c>
      <c r="E3672" s="114">
        <f>VLOOKUP(A3672,DBMS_TYPE_SIZES[],4,FALSE)</f>
        <v>9</v>
      </c>
      <c r="F3672" t="s">
        <v>330</v>
      </c>
      <c r="G3672" t="s">
        <v>72</v>
      </c>
      <c r="H3672" t="s">
        <v>20</v>
      </c>
      <c r="I3672">
        <v>10</v>
      </c>
      <c r="J3672">
        <v>4</v>
      </c>
    </row>
    <row r="3673" spans="1:10">
      <c r="A3673" s="112" t="str">
        <f>COL_SIZES[[#This Row],[datatype]]&amp;"_"&amp;COL_SIZES[[#This Row],[column_prec]]&amp;"_"&amp;COL_SIZES[[#This Row],[col_len]]</f>
        <v>varchar_0_50</v>
      </c>
      <c r="B367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73" s="113">
        <f>VLOOKUP(A3673,DBMS_TYPE_SIZES[],2,FALSE)</f>
        <v>50</v>
      </c>
      <c r="D3673" s="113">
        <f>VLOOKUP(A3673,DBMS_TYPE_SIZES[],3,FALSE)</f>
        <v>50</v>
      </c>
      <c r="E3673" s="114">
        <f>VLOOKUP(A3673,DBMS_TYPE_SIZES[],4,FALSE)</f>
        <v>52</v>
      </c>
      <c r="F3673" t="s">
        <v>1241</v>
      </c>
      <c r="G3673" t="s">
        <v>798</v>
      </c>
      <c r="H3673" t="s">
        <v>92</v>
      </c>
      <c r="I3673">
        <v>0</v>
      </c>
      <c r="J3673">
        <v>50</v>
      </c>
    </row>
    <row r="3674" spans="1:10">
      <c r="A3674" s="112" t="str">
        <f>COL_SIZES[[#This Row],[datatype]]&amp;"_"&amp;COL_SIZES[[#This Row],[column_prec]]&amp;"_"&amp;COL_SIZES[[#This Row],[col_len]]</f>
        <v>int_10_4</v>
      </c>
      <c r="B36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4" s="113">
        <f>VLOOKUP(A3674,DBMS_TYPE_SIZES[],2,FALSE)</f>
        <v>9</v>
      </c>
      <c r="D3674" s="113">
        <f>VLOOKUP(A3674,DBMS_TYPE_SIZES[],3,FALSE)</f>
        <v>4</v>
      </c>
      <c r="E3674" s="114">
        <f>VLOOKUP(A3674,DBMS_TYPE_SIZES[],4,FALSE)</f>
        <v>9</v>
      </c>
      <c r="F3674" t="s">
        <v>1241</v>
      </c>
      <c r="G3674" t="s">
        <v>306</v>
      </c>
      <c r="H3674" t="s">
        <v>20</v>
      </c>
      <c r="I3674">
        <v>10</v>
      </c>
      <c r="J3674">
        <v>4</v>
      </c>
    </row>
    <row r="3675" spans="1:10">
      <c r="A3675" s="112" t="str">
        <f>COL_SIZES[[#This Row],[datatype]]&amp;"_"&amp;COL_SIZES[[#This Row],[column_prec]]&amp;"_"&amp;COL_SIZES[[#This Row],[col_len]]</f>
        <v>int_10_4</v>
      </c>
      <c r="B36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5" s="113">
        <f>VLOOKUP(A3675,DBMS_TYPE_SIZES[],2,FALSE)</f>
        <v>9</v>
      </c>
      <c r="D3675" s="113">
        <f>VLOOKUP(A3675,DBMS_TYPE_SIZES[],3,FALSE)</f>
        <v>4</v>
      </c>
      <c r="E3675" s="114">
        <f>VLOOKUP(A3675,DBMS_TYPE_SIZES[],4,FALSE)</f>
        <v>9</v>
      </c>
      <c r="F3675" t="s">
        <v>1241</v>
      </c>
      <c r="G3675" t="s">
        <v>225</v>
      </c>
      <c r="H3675" t="s">
        <v>20</v>
      </c>
      <c r="I3675">
        <v>10</v>
      </c>
      <c r="J3675">
        <v>4</v>
      </c>
    </row>
    <row r="3676" spans="1:10">
      <c r="A3676" s="112" t="str">
        <f>COL_SIZES[[#This Row],[datatype]]&amp;"_"&amp;COL_SIZES[[#This Row],[column_prec]]&amp;"_"&amp;COL_SIZES[[#This Row],[col_len]]</f>
        <v>numeric_19_9</v>
      </c>
      <c r="B367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76" s="113">
        <f>VLOOKUP(A3676,DBMS_TYPE_SIZES[],2,FALSE)</f>
        <v>9</v>
      </c>
      <c r="D3676" s="113">
        <f>VLOOKUP(A3676,DBMS_TYPE_SIZES[],3,FALSE)</f>
        <v>9</v>
      </c>
      <c r="E3676" s="114">
        <f>VLOOKUP(A3676,DBMS_TYPE_SIZES[],4,FALSE)</f>
        <v>9</v>
      </c>
      <c r="F3676" t="s">
        <v>1241</v>
      </c>
      <c r="G3676" t="s">
        <v>266</v>
      </c>
      <c r="H3676" t="s">
        <v>67</v>
      </c>
      <c r="I3676">
        <v>19</v>
      </c>
      <c r="J3676">
        <v>9</v>
      </c>
    </row>
    <row r="3677" spans="1:10">
      <c r="A3677" s="112" t="str">
        <f>COL_SIZES[[#This Row],[datatype]]&amp;"_"&amp;COL_SIZES[[#This Row],[column_prec]]&amp;"_"&amp;COL_SIZES[[#This Row],[col_len]]</f>
        <v>int_10_4</v>
      </c>
      <c r="B36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7" s="113">
        <f>VLOOKUP(A3677,DBMS_TYPE_SIZES[],2,FALSE)</f>
        <v>9</v>
      </c>
      <c r="D3677" s="113">
        <f>VLOOKUP(A3677,DBMS_TYPE_SIZES[],3,FALSE)</f>
        <v>4</v>
      </c>
      <c r="E3677" s="114">
        <f>VLOOKUP(A3677,DBMS_TYPE_SIZES[],4,FALSE)</f>
        <v>9</v>
      </c>
      <c r="F3677" t="s">
        <v>1241</v>
      </c>
      <c r="G3677" t="s">
        <v>274</v>
      </c>
      <c r="H3677" t="s">
        <v>20</v>
      </c>
      <c r="I3677">
        <v>10</v>
      </c>
      <c r="J3677">
        <v>4</v>
      </c>
    </row>
    <row r="3678" spans="1:10">
      <c r="A3678" s="112" t="str">
        <f>COL_SIZES[[#This Row],[datatype]]&amp;"_"&amp;COL_SIZES[[#This Row],[column_prec]]&amp;"_"&amp;COL_SIZES[[#This Row],[col_len]]</f>
        <v>int_10_4</v>
      </c>
      <c r="B36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8" s="113">
        <f>VLOOKUP(A3678,DBMS_TYPE_SIZES[],2,FALSE)</f>
        <v>9</v>
      </c>
      <c r="D3678" s="113">
        <f>VLOOKUP(A3678,DBMS_TYPE_SIZES[],3,FALSE)</f>
        <v>4</v>
      </c>
      <c r="E3678" s="114">
        <f>VLOOKUP(A3678,DBMS_TYPE_SIZES[],4,FALSE)</f>
        <v>9</v>
      </c>
      <c r="F3678" t="s">
        <v>1241</v>
      </c>
      <c r="G3678" t="s">
        <v>267</v>
      </c>
      <c r="H3678" t="s">
        <v>20</v>
      </c>
      <c r="I3678">
        <v>10</v>
      </c>
      <c r="J3678">
        <v>4</v>
      </c>
    </row>
    <row r="3679" spans="1:10">
      <c r="A3679" s="112" t="str">
        <f>COL_SIZES[[#This Row],[datatype]]&amp;"_"&amp;COL_SIZES[[#This Row],[column_prec]]&amp;"_"&amp;COL_SIZES[[#This Row],[col_len]]</f>
        <v>int_10_4</v>
      </c>
      <c r="B36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79" s="113">
        <f>VLOOKUP(A3679,DBMS_TYPE_SIZES[],2,FALSE)</f>
        <v>9</v>
      </c>
      <c r="D3679" s="113">
        <f>VLOOKUP(A3679,DBMS_TYPE_SIZES[],3,FALSE)</f>
        <v>4</v>
      </c>
      <c r="E3679" s="114">
        <f>VLOOKUP(A3679,DBMS_TYPE_SIZES[],4,FALSE)</f>
        <v>9</v>
      </c>
      <c r="F3679" t="s">
        <v>1241</v>
      </c>
      <c r="G3679" t="s">
        <v>1242</v>
      </c>
      <c r="H3679" t="s">
        <v>20</v>
      </c>
      <c r="I3679">
        <v>10</v>
      </c>
      <c r="J3679">
        <v>4</v>
      </c>
    </row>
    <row r="3680" spans="1:10">
      <c r="A3680" s="112" t="str">
        <f>COL_SIZES[[#This Row],[datatype]]&amp;"_"&amp;COL_SIZES[[#This Row],[column_prec]]&amp;"_"&amp;COL_SIZES[[#This Row],[col_len]]</f>
        <v>int_10_4</v>
      </c>
      <c r="B36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0" s="113">
        <f>VLOOKUP(A3680,DBMS_TYPE_SIZES[],2,FALSE)</f>
        <v>9</v>
      </c>
      <c r="D3680" s="113">
        <f>VLOOKUP(A3680,DBMS_TYPE_SIZES[],3,FALSE)</f>
        <v>4</v>
      </c>
      <c r="E3680" s="114">
        <f>VLOOKUP(A3680,DBMS_TYPE_SIZES[],4,FALSE)</f>
        <v>9</v>
      </c>
      <c r="F3680" t="s">
        <v>1241</v>
      </c>
      <c r="G3680" t="s">
        <v>1145</v>
      </c>
      <c r="H3680" t="s">
        <v>20</v>
      </c>
      <c r="I3680">
        <v>10</v>
      </c>
      <c r="J3680">
        <v>4</v>
      </c>
    </row>
    <row r="3681" spans="1:10">
      <c r="A3681" s="112" t="str">
        <f>COL_SIZES[[#This Row],[datatype]]&amp;"_"&amp;COL_SIZES[[#This Row],[column_prec]]&amp;"_"&amp;COL_SIZES[[#This Row],[col_len]]</f>
        <v>int_10_4</v>
      </c>
      <c r="B36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1" s="113">
        <f>VLOOKUP(A3681,DBMS_TYPE_SIZES[],2,FALSE)</f>
        <v>9</v>
      </c>
      <c r="D3681" s="113">
        <f>VLOOKUP(A3681,DBMS_TYPE_SIZES[],3,FALSE)</f>
        <v>4</v>
      </c>
      <c r="E3681" s="114">
        <f>VLOOKUP(A3681,DBMS_TYPE_SIZES[],4,FALSE)</f>
        <v>9</v>
      </c>
      <c r="F3681" t="s">
        <v>1241</v>
      </c>
      <c r="G3681" t="s">
        <v>281</v>
      </c>
      <c r="H3681" t="s">
        <v>20</v>
      </c>
      <c r="I3681">
        <v>10</v>
      </c>
      <c r="J3681">
        <v>4</v>
      </c>
    </row>
    <row r="3682" spans="1:10">
      <c r="A3682" s="112" t="str">
        <f>COL_SIZES[[#This Row],[datatype]]&amp;"_"&amp;COL_SIZES[[#This Row],[column_prec]]&amp;"_"&amp;COL_SIZES[[#This Row],[col_len]]</f>
        <v>varchar_0_50</v>
      </c>
      <c r="B3682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82" s="113">
        <f>VLOOKUP(A3682,DBMS_TYPE_SIZES[],2,FALSE)</f>
        <v>50</v>
      </c>
      <c r="D3682" s="113">
        <f>VLOOKUP(A3682,DBMS_TYPE_SIZES[],3,FALSE)</f>
        <v>50</v>
      </c>
      <c r="E3682" s="114">
        <f>VLOOKUP(A3682,DBMS_TYPE_SIZES[],4,FALSE)</f>
        <v>52</v>
      </c>
      <c r="F3682" t="s">
        <v>1241</v>
      </c>
      <c r="G3682" t="s">
        <v>177</v>
      </c>
      <c r="H3682" t="s">
        <v>92</v>
      </c>
      <c r="I3682">
        <v>0</v>
      </c>
      <c r="J3682">
        <v>50</v>
      </c>
    </row>
    <row r="3683" spans="1:10">
      <c r="A3683" s="112" t="str">
        <f>COL_SIZES[[#This Row],[datatype]]&amp;"_"&amp;COL_SIZES[[#This Row],[column_prec]]&amp;"_"&amp;COL_SIZES[[#This Row],[col_len]]</f>
        <v>varchar_0_50</v>
      </c>
      <c r="B368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683" s="113">
        <f>VLOOKUP(A3683,DBMS_TYPE_SIZES[],2,FALSE)</f>
        <v>50</v>
      </c>
      <c r="D3683" s="113">
        <f>VLOOKUP(A3683,DBMS_TYPE_SIZES[],3,FALSE)</f>
        <v>50</v>
      </c>
      <c r="E3683" s="114">
        <f>VLOOKUP(A3683,DBMS_TYPE_SIZES[],4,FALSE)</f>
        <v>52</v>
      </c>
      <c r="F3683" t="s">
        <v>1241</v>
      </c>
      <c r="G3683" t="s">
        <v>143</v>
      </c>
      <c r="H3683" t="s">
        <v>92</v>
      </c>
      <c r="I3683">
        <v>0</v>
      </c>
      <c r="J3683">
        <v>50</v>
      </c>
    </row>
    <row r="3684" spans="1:10">
      <c r="A3684" s="112" t="str">
        <f>COL_SIZES[[#This Row],[datatype]]&amp;"_"&amp;COL_SIZES[[#This Row],[column_prec]]&amp;"_"&amp;COL_SIZES[[#This Row],[col_len]]</f>
        <v>int_10_4</v>
      </c>
      <c r="B36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4" s="113">
        <f>VLOOKUP(A3684,DBMS_TYPE_SIZES[],2,FALSE)</f>
        <v>9</v>
      </c>
      <c r="D3684" s="113">
        <f>VLOOKUP(A3684,DBMS_TYPE_SIZES[],3,FALSE)</f>
        <v>4</v>
      </c>
      <c r="E3684" s="114">
        <f>VLOOKUP(A3684,DBMS_TYPE_SIZES[],4,FALSE)</f>
        <v>9</v>
      </c>
      <c r="F3684" t="s">
        <v>1241</v>
      </c>
      <c r="G3684" t="s">
        <v>635</v>
      </c>
      <c r="H3684" t="s">
        <v>20</v>
      </c>
      <c r="I3684">
        <v>10</v>
      </c>
      <c r="J3684">
        <v>4</v>
      </c>
    </row>
    <row r="3685" spans="1:10">
      <c r="A3685" s="112" t="str">
        <f>COL_SIZES[[#This Row],[datatype]]&amp;"_"&amp;COL_SIZES[[#This Row],[column_prec]]&amp;"_"&amp;COL_SIZES[[#This Row],[col_len]]</f>
        <v>int_10_4</v>
      </c>
      <c r="B36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5" s="113">
        <f>VLOOKUP(A3685,DBMS_TYPE_SIZES[],2,FALSE)</f>
        <v>9</v>
      </c>
      <c r="D3685" s="113">
        <f>VLOOKUP(A3685,DBMS_TYPE_SIZES[],3,FALSE)</f>
        <v>4</v>
      </c>
      <c r="E3685" s="114">
        <f>VLOOKUP(A3685,DBMS_TYPE_SIZES[],4,FALSE)</f>
        <v>9</v>
      </c>
      <c r="F3685" t="s">
        <v>1241</v>
      </c>
      <c r="G3685" t="s">
        <v>282</v>
      </c>
      <c r="H3685" t="s">
        <v>20</v>
      </c>
      <c r="I3685">
        <v>10</v>
      </c>
      <c r="J3685">
        <v>4</v>
      </c>
    </row>
    <row r="3686" spans="1:10">
      <c r="A3686" s="112" t="str">
        <f>COL_SIZES[[#This Row],[datatype]]&amp;"_"&amp;COL_SIZES[[#This Row],[column_prec]]&amp;"_"&amp;COL_SIZES[[#This Row],[col_len]]</f>
        <v>int_10_4</v>
      </c>
      <c r="B36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6" s="113">
        <f>VLOOKUP(A3686,DBMS_TYPE_SIZES[],2,FALSE)</f>
        <v>9</v>
      </c>
      <c r="D3686" s="113">
        <f>VLOOKUP(A3686,DBMS_TYPE_SIZES[],3,FALSE)</f>
        <v>4</v>
      </c>
      <c r="E3686" s="114">
        <f>VLOOKUP(A3686,DBMS_TYPE_SIZES[],4,FALSE)</f>
        <v>9</v>
      </c>
      <c r="F3686" t="s">
        <v>1241</v>
      </c>
      <c r="G3686" t="s">
        <v>309</v>
      </c>
      <c r="H3686" t="s">
        <v>20</v>
      </c>
      <c r="I3686">
        <v>10</v>
      </c>
      <c r="J3686">
        <v>4</v>
      </c>
    </row>
    <row r="3687" spans="1:10">
      <c r="A3687" s="112" t="str">
        <f>COL_SIZES[[#This Row],[datatype]]&amp;"_"&amp;COL_SIZES[[#This Row],[column_prec]]&amp;"_"&amp;COL_SIZES[[#This Row],[col_len]]</f>
        <v>int_10_4</v>
      </c>
      <c r="B36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7" s="113">
        <f>VLOOKUP(A3687,DBMS_TYPE_SIZES[],2,FALSE)</f>
        <v>9</v>
      </c>
      <c r="D3687" s="113">
        <f>VLOOKUP(A3687,DBMS_TYPE_SIZES[],3,FALSE)</f>
        <v>4</v>
      </c>
      <c r="E3687" s="114">
        <f>VLOOKUP(A3687,DBMS_TYPE_SIZES[],4,FALSE)</f>
        <v>9</v>
      </c>
      <c r="F3687" t="s">
        <v>1241</v>
      </c>
      <c r="G3687" t="s">
        <v>69</v>
      </c>
      <c r="H3687" t="s">
        <v>20</v>
      </c>
      <c r="I3687">
        <v>10</v>
      </c>
      <c r="J3687">
        <v>4</v>
      </c>
    </row>
    <row r="3688" spans="1:10">
      <c r="A3688" s="112" t="str">
        <f>COL_SIZES[[#This Row],[datatype]]&amp;"_"&amp;COL_SIZES[[#This Row],[column_prec]]&amp;"_"&amp;COL_SIZES[[#This Row],[col_len]]</f>
        <v>int_10_4</v>
      </c>
      <c r="B36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8" s="113">
        <f>VLOOKUP(A3688,DBMS_TYPE_SIZES[],2,FALSE)</f>
        <v>9</v>
      </c>
      <c r="D3688" s="113">
        <f>VLOOKUP(A3688,DBMS_TYPE_SIZES[],3,FALSE)</f>
        <v>4</v>
      </c>
      <c r="E3688" s="114">
        <f>VLOOKUP(A3688,DBMS_TYPE_SIZES[],4,FALSE)</f>
        <v>9</v>
      </c>
      <c r="F3688" t="s">
        <v>331</v>
      </c>
      <c r="G3688" t="s">
        <v>302</v>
      </c>
      <c r="H3688" t="s">
        <v>20</v>
      </c>
      <c r="I3688">
        <v>10</v>
      </c>
      <c r="J3688">
        <v>4</v>
      </c>
    </row>
    <row r="3689" spans="1:10">
      <c r="A3689" s="112" t="str">
        <f>COL_SIZES[[#This Row],[datatype]]&amp;"_"&amp;COL_SIZES[[#This Row],[column_prec]]&amp;"_"&amp;COL_SIZES[[#This Row],[col_len]]</f>
        <v>int_10_4</v>
      </c>
      <c r="B36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89" s="113">
        <f>VLOOKUP(A3689,DBMS_TYPE_SIZES[],2,FALSE)</f>
        <v>9</v>
      </c>
      <c r="D3689" s="113">
        <f>VLOOKUP(A3689,DBMS_TYPE_SIZES[],3,FALSE)</f>
        <v>4</v>
      </c>
      <c r="E3689" s="114">
        <f>VLOOKUP(A3689,DBMS_TYPE_SIZES[],4,FALSE)</f>
        <v>9</v>
      </c>
      <c r="F3689" t="s">
        <v>332</v>
      </c>
      <c r="G3689" t="s">
        <v>156</v>
      </c>
      <c r="H3689" t="s">
        <v>20</v>
      </c>
      <c r="I3689">
        <v>10</v>
      </c>
      <c r="J3689">
        <v>4</v>
      </c>
    </row>
    <row r="3690" spans="1:10">
      <c r="A3690" s="112" t="str">
        <f>COL_SIZES[[#This Row],[datatype]]&amp;"_"&amp;COL_SIZES[[#This Row],[column_prec]]&amp;"_"&amp;COL_SIZES[[#This Row],[col_len]]</f>
        <v>int_10_4</v>
      </c>
      <c r="B369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0" s="113">
        <f>VLOOKUP(A3690,DBMS_TYPE_SIZES[],2,FALSE)</f>
        <v>9</v>
      </c>
      <c r="D3690" s="113">
        <f>VLOOKUP(A3690,DBMS_TYPE_SIZES[],3,FALSE)</f>
        <v>4</v>
      </c>
      <c r="E3690" s="114">
        <f>VLOOKUP(A3690,DBMS_TYPE_SIZES[],4,FALSE)</f>
        <v>9</v>
      </c>
      <c r="F3690" t="s">
        <v>332</v>
      </c>
      <c r="G3690" t="s">
        <v>89</v>
      </c>
      <c r="H3690" t="s">
        <v>20</v>
      </c>
      <c r="I3690">
        <v>10</v>
      </c>
      <c r="J3690">
        <v>4</v>
      </c>
    </row>
    <row r="3691" spans="1:10">
      <c r="A3691" s="112" t="str">
        <f>COL_SIZES[[#This Row],[datatype]]&amp;"_"&amp;COL_SIZES[[#This Row],[column_prec]]&amp;"_"&amp;COL_SIZES[[#This Row],[col_len]]</f>
        <v>int_10_4</v>
      </c>
      <c r="B36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1" s="113">
        <f>VLOOKUP(A3691,DBMS_TYPE_SIZES[],2,FALSE)</f>
        <v>9</v>
      </c>
      <c r="D3691" s="113">
        <f>VLOOKUP(A3691,DBMS_TYPE_SIZES[],3,FALSE)</f>
        <v>4</v>
      </c>
      <c r="E3691" s="114">
        <f>VLOOKUP(A3691,DBMS_TYPE_SIZES[],4,FALSE)</f>
        <v>9</v>
      </c>
      <c r="F3691" t="s">
        <v>332</v>
      </c>
      <c r="G3691" t="s">
        <v>1243</v>
      </c>
      <c r="H3691" t="s">
        <v>20</v>
      </c>
      <c r="I3691">
        <v>10</v>
      </c>
      <c r="J3691">
        <v>4</v>
      </c>
    </row>
    <row r="3692" spans="1:10">
      <c r="A3692" s="112" t="str">
        <f>COL_SIZES[[#This Row],[datatype]]&amp;"_"&amp;COL_SIZES[[#This Row],[column_prec]]&amp;"_"&amp;COL_SIZES[[#This Row],[col_len]]</f>
        <v>int_10_4</v>
      </c>
      <c r="B369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2" s="113">
        <f>VLOOKUP(A3692,DBMS_TYPE_SIZES[],2,FALSE)</f>
        <v>9</v>
      </c>
      <c r="D3692" s="113">
        <f>VLOOKUP(A3692,DBMS_TYPE_SIZES[],3,FALSE)</f>
        <v>4</v>
      </c>
      <c r="E3692" s="114">
        <f>VLOOKUP(A3692,DBMS_TYPE_SIZES[],4,FALSE)</f>
        <v>9</v>
      </c>
      <c r="F3692" t="s">
        <v>332</v>
      </c>
      <c r="G3692" t="s">
        <v>1244</v>
      </c>
      <c r="H3692" t="s">
        <v>20</v>
      </c>
      <c r="I3692">
        <v>10</v>
      </c>
      <c r="J3692">
        <v>4</v>
      </c>
    </row>
    <row r="3693" spans="1:10">
      <c r="A3693" s="112" t="str">
        <f>COL_SIZES[[#This Row],[datatype]]&amp;"_"&amp;COL_SIZES[[#This Row],[column_prec]]&amp;"_"&amp;COL_SIZES[[#This Row],[col_len]]</f>
        <v>numeric_19_9</v>
      </c>
      <c r="B369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93" s="113">
        <f>VLOOKUP(A3693,DBMS_TYPE_SIZES[],2,FALSE)</f>
        <v>9</v>
      </c>
      <c r="D3693" s="113">
        <f>VLOOKUP(A3693,DBMS_TYPE_SIZES[],3,FALSE)</f>
        <v>9</v>
      </c>
      <c r="E3693" s="114">
        <f>VLOOKUP(A3693,DBMS_TYPE_SIZES[],4,FALSE)</f>
        <v>9</v>
      </c>
      <c r="F3693" t="s">
        <v>332</v>
      </c>
      <c r="G3693" t="s">
        <v>1245</v>
      </c>
      <c r="H3693" t="s">
        <v>67</v>
      </c>
      <c r="I3693">
        <v>19</v>
      </c>
      <c r="J3693">
        <v>9</v>
      </c>
    </row>
    <row r="3694" spans="1:10">
      <c r="A3694" s="112" t="str">
        <f>COL_SIZES[[#This Row],[datatype]]&amp;"_"&amp;COL_SIZES[[#This Row],[column_prec]]&amp;"_"&amp;COL_SIZES[[#This Row],[col_len]]</f>
        <v>varchar_0_30</v>
      </c>
      <c r="B3694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694" s="113">
        <f>VLOOKUP(A3694,DBMS_TYPE_SIZES[],2,FALSE)</f>
        <v>30</v>
      </c>
      <c r="D3694" s="113">
        <f>VLOOKUP(A3694,DBMS_TYPE_SIZES[],3,FALSE)</f>
        <v>30</v>
      </c>
      <c r="E3694" s="114">
        <f>VLOOKUP(A3694,DBMS_TYPE_SIZES[],4,FALSE)</f>
        <v>32</v>
      </c>
      <c r="F3694" t="s">
        <v>332</v>
      </c>
      <c r="G3694" t="s">
        <v>1246</v>
      </c>
      <c r="H3694" t="s">
        <v>92</v>
      </c>
      <c r="I3694">
        <v>0</v>
      </c>
      <c r="J3694">
        <v>30</v>
      </c>
    </row>
    <row r="3695" spans="1:10">
      <c r="A3695" s="112" t="str">
        <f>COL_SIZES[[#This Row],[datatype]]&amp;"_"&amp;COL_SIZES[[#This Row],[column_prec]]&amp;"_"&amp;COL_SIZES[[#This Row],[col_len]]</f>
        <v>numeric_19_9</v>
      </c>
      <c r="B369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95" s="113">
        <f>VLOOKUP(A3695,DBMS_TYPE_SIZES[],2,FALSE)</f>
        <v>9</v>
      </c>
      <c r="D3695" s="113">
        <f>VLOOKUP(A3695,DBMS_TYPE_SIZES[],3,FALSE)</f>
        <v>9</v>
      </c>
      <c r="E3695" s="114">
        <f>VLOOKUP(A3695,DBMS_TYPE_SIZES[],4,FALSE)</f>
        <v>9</v>
      </c>
      <c r="F3695" t="s">
        <v>332</v>
      </c>
      <c r="G3695" t="s">
        <v>102</v>
      </c>
      <c r="H3695" t="s">
        <v>67</v>
      </c>
      <c r="I3695">
        <v>19</v>
      </c>
      <c r="J3695">
        <v>9</v>
      </c>
    </row>
    <row r="3696" spans="1:10">
      <c r="A3696" s="112" t="str">
        <f>COL_SIZES[[#This Row],[datatype]]&amp;"_"&amp;COL_SIZES[[#This Row],[column_prec]]&amp;"_"&amp;COL_SIZES[[#This Row],[col_len]]</f>
        <v>numeric_19_9</v>
      </c>
      <c r="B369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696" s="113">
        <f>VLOOKUP(A3696,DBMS_TYPE_SIZES[],2,FALSE)</f>
        <v>9</v>
      </c>
      <c r="D3696" s="113">
        <f>VLOOKUP(A3696,DBMS_TYPE_SIZES[],3,FALSE)</f>
        <v>9</v>
      </c>
      <c r="E3696" s="114">
        <f>VLOOKUP(A3696,DBMS_TYPE_SIZES[],4,FALSE)</f>
        <v>9</v>
      </c>
      <c r="F3696" t="s">
        <v>332</v>
      </c>
      <c r="G3696" t="s">
        <v>1247</v>
      </c>
      <c r="H3696" t="s">
        <v>67</v>
      </c>
      <c r="I3696">
        <v>19</v>
      </c>
      <c r="J3696">
        <v>9</v>
      </c>
    </row>
    <row r="3697" spans="1:10">
      <c r="A3697" s="112" t="str">
        <f>COL_SIZES[[#This Row],[datatype]]&amp;"_"&amp;COL_SIZES[[#This Row],[column_prec]]&amp;"_"&amp;COL_SIZES[[#This Row],[col_len]]</f>
        <v>varchar_0_30</v>
      </c>
      <c r="B3697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697" s="113">
        <f>VLOOKUP(A3697,DBMS_TYPE_SIZES[],2,FALSE)</f>
        <v>30</v>
      </c>
      <c r="D3697" s="113">
        <f>VLOOKUP(A3697,DBMS_TYPE_SIZES[],3,FALSE)</f>
        <v>30</v>
      </c>
      <c r="E3697" s="114">
        <f>VLOOKUP(A3697,DBMS_TYPE_SIZES[],4,FALSE)</f>
        <v>32</v>
      </c>
      <c r="F3697" t="s">
        <v>332</v>
      </c>
      <c r="G3697" t="s">
        <v>1248</v>
      </c>
      <c r="H3697" t="s">
        <v>92</v>
      </c>
      <c r="I3697">
        <v>0</v>
      </c>
      <c r="J3697">
        <v>30</v>
      </c>
    </row>
    <row r="3698" spans="1:10">
      <c r="A3698" s="112" t="str">
        <f>COL_SIZES[[#This Row],[datatype]]&amp;"_"&amp;COL_SIZES[[#This Row],[column_prec]]&amp;"_"&amp;COL_SIZES[[#This Row],[col_len]]</f>
        <v>int_10_4</v>
      </c>
      <c r="B36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8" s="113">
        <f>VLOOKUP(A3698,DBMS_TYPE_SIZES[],2,FALSE)</f>
        <v>9</v>
      </c>
      <c r="D3698" s="113">
        <f>VLOOKUP(A3698,DBMS_TYPE_SIZES[],3,FALSE)</f>
        <v>4</v>
      </c>
      <c r="E3698" s="114">
        <f>VLOOKUP(A3698,DBMS_TYPE_SIZES[],4,FALSE)</f>
        <v>9</v>
      </c>
      <c r="F3698" t="s">
        <v>1452</v>
      </c>
      <c r="G3698" t="s">
        <v>1182</v>
      </c>
      <c r="H3698" t="s">
        <v>20</v>
      </c>
      <c r="I3698">
        <v>10</v>
      </c>
      <c r="J3698">
        <v>4</v>
      </c>
    </row>
    <row r="3699" spans="1:10">
      <c r="A3699" s="112" t="str">
        <f>COL_SIZES[[#This Row],[datatype]]&amp;"_"&amp;COL_SIZES[[#This Row],[column_prec]]&amp;"_"&amp;COL_SIZES[[#This Row],[col_len]]</f>
        <v>int_10_4</v>
      </c>
      <c r="B36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699" s="113">
        <f>VLOOKUP(A3699,DBMS_TYPE_SIZES[],2,FALSE)</f>
        <v>9</v>
      </c>
      <c r="D3699" s="113">
        <f>VLOOKUP(A3699,DBMS_TYPE_SIZES[],3,FALSE)</f>
        <v>4</v>
      </c>
      <c r="E3699" s="114">
        <f>VLOOKUP(A3699,DBMS_TYPE_SIZES[],4,FALSE)</f>
        <v>9</v>
      </c>
      <c r="F3699" t="s">
        <v>1452</v>
      </c>
      <c r="G3699" t="s">
        <v>281</v>
      </c>
      <c r="H3699" t="s">
        <v>20</v>
      </c>
      <c r="I3699">
        <v>10</v>
      </c>
      <c r="J3699">
        <v>4</v>
      </c>
    </row>
    <row r="3700" spans="1:10">
      <c r="A3700" s="112" t="str">
        <f>COL_SIZES[[#This Row],[datatype]]&amp;"_"&amp;COL_SIZES[[#This Row],[column_prec]]&amp;"_"&amp;COL_SIZES[[#This Row],[col_len]]</f>
        <v>int_10_4</v>
      </c>
      <c r="B370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0" s="113">
        <f>VLOOKUP(A3700,DBMS_TYPE_SIZES[],2,FALSE)</f>
        <v>9</v>
      </c>
      <c r="D3700" s="113">
        <f>VLOOKUP(A3700,DBMS_TYPE_SIZES[],3,FALSE)</f>
        <v>4</v>
      </c>
      <c r="E3700" s="114">
        <f>VLOOKUP(A3700,DBMS_TYPE_SIZES[],4,FALSE)</f>
        <v>9</v>
      </c>
      <c r="F3700" t="s">
        <v>1452</v>
      </c>
      <c r="G3700" t="s">
        <v>1453</v>
      </c>
      <c r="H3700" t="s">
        <v>20</v>
      </c>
      <c r="I3700">
        <v>10</v>
      </c>
      <c r="J3700">
        <v>4</v>
      </c>
    </row>
    <row r="3701" spans="1:10">
      <c r="A3701" s="112" t="str">
        <f>COL_SIZES[[#This Row],[datatype]]&amp;"_"&amp;COL_SIZES[[#This Row],[column_prec]]&amp;"_"&amp;COL_SIZES[[#This Row],[col_len]]</f>
        <v>int_10_4</v>
      </c>
      <c r="B37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1" s="113">
        <f>VLOOKUP(A3701,DBMS_TYPE_SIZES[],2,FALSE)</f>
        <v>9</v>
      </c>
      <c r="D3701" s="113">
        <f>VLOOKUP(A3701,DBMS_TYPE_SIZES[],3,FALSE)</f>
        <v>4</v>
      </c>
      <c r="E3701" s="114">
        <f>VLOOKUP(A3701,DBMS_TYPE_SIZES[],4,FALSE)</f>
        <v>9</v>
      </c>
      <c r="F3701" t="s">
        <v>333</v>
      </c>
      <c r="G3701" t="s">
        <v>334</v>
      </c>
      <c r="H3701" t="s">
        <v>20</v>
      </c>
      <c r="I3701">
        <v>10</v>
      </c>
      <c r="J3701">
        <v>4</v>
      </c>
    </row>
    <row r="3702" spans="1:10">
      <c r="A3702" s="112" t="str">
        <f>COL_SIZES[[#This Row],[datatype]]&amp;"_"&amp;COL_SIZES[[#This Row],[column_prec]]&amp;"_"&amp;COL_SIZES[[#This Row],[col_len]]</f>
        <v>int_10_4</v>
      </c>
      <c r="B37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2" s="113">
        <f>VLOOKUP(A3702,DBMS_TYPE_SIZES[],2,FALSE)</f>
        <v>9</v>
      </c>
      <c r="D3702" s="113">
        <f>VLOOKUP(A3702,DBMS_TYPE_SIZES[],3,FALSE)</f>
        <v>4</v>
      </c>
      <c r="E3702" s="114">
        <f>VLOOKUP(A3702,DBMS_TYPE_SIZES[],4,FALSE)</f>
        <v>9</v>
      </c>
      <c r="F3702" t="s">
        <v>333</v>
      </c>
      <c r="G3702" t="s">
        <v>335</v>
      </c>
      <c r="H3702" t="s">
        <v>20</v>
      </c>
      <c r="I3702">
        <v>10</v>
      </c>
      <c r="J3702">
        <v>4</v>
      </c>
    </row>
    <row r="3703" spans="1:10">
      <c r="A3703" s="112" t="str">
        <f>COL_SIZES[[#This Row],[datatype]]&amp;"_"&amp;COL_SIZES[[#This Row],[column_prec]]&amp;"_"&amp;COL_SIZES[[#This Row],[col_len]]</f>
        <v>numeric_1_5</v>
      </c>
      <c r="B3703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03" s="113">
        <f>VLOOKUP(A3703,DBMS_TYPE_SIZES[],2,FALSE)</f>
        <v>5</v>
      </c>
      <c r="D3703" s="113">
        <f>VLOOKUP(A3703,DBMS_TYPE_SIZES[],3,FALSE)</f>
        <v>5</v>
      </c>
      <c r="E3703" s="114">
        <f>VLOOKUP(A3703,DBMS_TYPE_SIZES[],4,FALSE)</f>
        <v>5</v>
      </c>
      <c r="F3703" t="s">
        <v>333</v>
      </c>
      <c r="G3703" t="s">
        <v>1249</v>
      </c>
      <c r="H3703" t="s">
        <v>67</v>
      </c>
      <c r="I3703">
        <v>1</v>
      </c>
      <c r="J3703">
        <v>5</v>
      </c>
    </row>
    <row r="3704" spans="1:10">
      <c r="A3704" s="112" t="str">
        <f>COL_SIZES[[#This Row],[datatype]]&amp;"_"&amp;COL_SIZES[[#This Row],[column_prec]]&amp;"_"&amp;COL_SIZES[[#This Row],[col_len]]</f>
        <v>int_10_4</v>
      </c>
      <c r="B37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4" s="113">
        <f>VLOOKUP(A3704,DBMS_TYPE_SIZES[],2,FALSE)</f>
        <v>9</v>
      </c>
      <c r="D3704" s="113">
        <f>VLOOKUP(A3704,DBMS_TYPE_SIZES[],3,FALSE)</f>
        <v>4</v>
      </c>
      <c r="E3704" s="114">
        <f>VLOOKUP(A3704,DBMS_TYPE_SIZES[],4,FALSE)</f>
        <v>9</v>
      </c>
      <c r="F3704" t="s">
        <v>333</v>
      </c>
      <c r="G3704" t="s">
        <v>1250</v>
      </c>
      <c r="H3704" t="s">
        <v>20</v>
      </c>
      <c r="I3704">
        <v>10</v>
      </c>
      <c r="J3704">
        <v>4</v>
      </c>
    </row>
    <row r="3705" spans="1:10">
      <c r="A3705" s="112" t="str">
        <f>COL_SIZES[[#This Row],[datatype]]&amp;"_"&amp;COL_SIZES[[#This Row],[column_prec]]&amp;"_"&amp;COL_SIZES[[#This Row],[col_len]]</f>
        <v>int_10_4</v>
      </c>
      <c r="B37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5" s="113">
        <f>VLOOKUP(A3705,DBMS_TYPE_SIZES[],2,FALSE)</f>
        <v>9</v>
      </c>
      <c r="D3705" s="113">
        <f>VLOOKUP(A3705,DBMS_TYPE_SIZES[],3,FALSE)</f>
        <v>4</v>
      </c>
      <c r="E3705" s="114">
        <f>VLOOKUP(A3705,DBMS_TYPE_SIZES[],4,FALSE)</f>
        <v>9</v>
      </c>
      <c r="F3705" t="s">
        <v>336</v>
      </c>
      <c r="G3705" t="s">
        <v>156</v>
      </c>
      <c r="H3705" t="s">
        <v>20</v>
      </c>
      <c r="I3705">
        <v>10</v>
      </c>
      <c r="J3705">
        <v>4</v>
      </c>
    </row>
    <row r="3706" spans="1:10">
      <c r="A3706" s="112" t="str">
        <f>COL_SIZES[[#This Row],[datatype]]&amp;"_"&amp;COL_SIZES[[#This Row],[column_prec]]&amp;"_"&amp;COL_SIZES[[#This Row],[col_len]]</f>
        <v>int_10_4</v>
      </c>
      <c r="B37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6" s="113">
        <f>VLOOKUP(A3706,DBMS_TYPE_SIZES[],2,FALSE)</f>
        <v>9</v>
      </c>
      <c r="D3706" s="113">
        <f>VLOOKUP(A3706,DBMS_TYPE_SIZES[],3,FALSE)</f>
        <v>4</v>
      </c>
      <c r="E3706" s="114">
        <f>VLOOKUP(A3706,DBMS_TYPE_SIZES[],4,FALSE)</f>
        <v>9</v>
      </c>
      <c r="F3706" t="s">
        <v>336</v>
      </c>
      <c r="G3706" t="s">
        <v>337</v>
      </c>
      <c r="H3706" t="s">
        <v>20</v>
      </c>
      <c r="I3706">
        <v>10</v>
      </c>
      <c r="J3706">
        <v>4</v>
      </c>
    </row>
    <row r="3707" spans="1:10">
      <c r="A3707" s="112" t="str">
        <f>COL_SIZES[[#This Row],[datatype]]&amp;"_"&amp;COL_SIZES[[#This Row],[column_prec]]&amp;"_"&amp;COL_SIZES[[#This Row],[col_len]]</f>
        <v>varchar_0_512</v>
      </c>
      <c r="B3707" s="112">
        <f>MIN(COL_SIZES[[#This Row],[column_length]],IFERROR(VALUE(VLOOKUP(COL_SIZES[[#This Row],[table_name]]&amp;"."&amp;COL_SIZES[[#This Row],[column_name]],AVG_COL_SIZES[#Data],2,FALSE)),COL_SIZES[[#This Row],[column_length]]))</f>
        <v>512</v>
      </c>
      <c r="C3707" s="113">
        <f>VLOOKUP(A3707,DBMS_TYPE_SIZES[],2,FALSE)</f>
        <v>512</v>
      </c>
      <c r="D3707" s="113">
        <f>VLOOKUP(A3707,DBMS_TYPE_SIZES[],3,FALSE)</f>
        <v>512</v>
      </c>
      <c r="E3707" s="114">
        <f>VLOOKUP(A3707,DBMS_TYPE_SIZES[],4,FALSE)</f>
        <v>514</v>
      </c>
      <c r="F3707" t="s">
        <v>336</v>
      </c>
      <c r="G3707" t="s">
        <v>1251</v>
      </c>
      <c r="H3707" t="s">
        <v>92</v>
      </c>
      <c r="I3707">
        <v>0</v>
      </c>
      <c r="J3707">
        <v>512</v>
      </c>
    </row>
    <row r="3708" spans="1:10">
      <c r="A3708" s="112" t="str">
        <f>COL_SIZES[[#This Row],[datatype]]&amp;"_"&amp;COL_SIZES[[#This Row],[column_prec]]&amp;"_"&amp;COL_SIZES[[#This Row],[col_len]]</f>
        <v>smallint_5_2</v>
      </c>
      <c r="B3708" s="112">
        <f>MIN(COL_SIZES[[#This Row],[column_length]],IFERROR(VALUE(VLOOKUP(COL_SIZES[[#This Row],[table_name]]&amp;"."&amp;COL_SIZES[[#This Row],[column_name]],AVG_COL_SIZES[#Data],2,FALSE)),COL_SIZES[[#This Row],[column_length]]))</f>
        <v>2</v>
      </c>
      <c r="C3708" s="113">
        <f>VLOOKUP(A3708,DBMS_TYPE_SIZES[],2,FALSE)</f>
        <v>5</v>
      </c>
      <c r="D3708" s="113">
        <f>VLOOKUP(A3708,DBMS_TYPE_SIZES[],3,FALSE)</f>
        <v>2</v>
      </c>
      <c r="E3708" s="114">
        <f>VLOOKUP(A3708,DBMS_TYPE_SIZES[],4,FALSE)</f>
        <v>5</v>
      </c>
      <c r="F3708" t="s">
        <v>336</v>
      </c>
      <c r="G3708" t="s">
        <v>1252</v>
      </c>
      <c r="H3708" t="s">
        <v>21</v>
      </c>
      <c r="I3708">
        <v>5</v>
      </c>
      <c r="J3708">
        <v>2</v>
      </c>
    </row>
    <row r="3709" spans="1:10">
      <c r="A3709" s="112" t="str">
        <f>COL_SIZES[[#This Row],[datatype]]&amp;"_"&amp;COL_SIZES[[#This Row],[column_prec]]&amp;"_"&amp;COL_SIZES[[#This Row],[col_len]]</f>
        <v>int_10_4</v>
      </c>
      <c r="B37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09" s="113">
        <f>VLOOKUP(A3709,DBMS_TYPE_SIZES[],2,FALSE)</f>
        <v>9</v>
      </c>
      <c r="D3709" s="113">
        <f>VLOOKUP(A3709,DBMS_TYPE_SIZES[],3,FALSE)</f>
        <v>4</v>
      </c>
      <c r="E3709" s="114">
        <f>VLOOKUP(A3709,DBMS_TYPE_SIZES[],4,FALSE)</f>
        <v>9</v>
      </c>
      <c r="F3709" t="s">
        <v>336</v>
      </c>
      <c r="G3709" t="s">
        <v>69</v>
      </c>
      <c r="H3709" t="s">
        <v>20</v>
      </c>
      <c r="I3709">
        <v>10</v>
      </c>
      <c r="J3709">
        <v>4</v>
      </c>
    </row>
    <row r="3710" spans="1:10">
      <c r="A3710" s="112" t="str">
        <f>COL_SIZES[[#This Row],[datatype]]&amp;"_"&amp;COL_SIZES[[#This Row],[column_prec]]&amp;"_"&amp;COL_SIZES[[#This Row],[col_len]]</f>
        <v>int_10_4</v>
      </c>
      <c r="B37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0" s="113">
        <f>VLOOKUP(A3710,DBMS_TYPE_SIZES[],2,FALSE)</f>
        <v>9</v>
      </c>
      <c r="D3710" s="113">
        <f>VLOOKUP(A3710,DBMS_TYPE_SIZES[],3,FALSE)</f>
        <v>4</v>
      </c>
      <c r="E3710" s="114">
        <f>VLOOKUP(A3710,DBMS_TYPE_SIZES[],4,FALSE)</f>
        <v>9</v>
      </c>
      <c r="F3710" t="s">
        <v>336</v>
      </c>
      <c r="G3710" t="s">
        <v>164</v>
      </c>
      <c r="H3710" t="s">
        <v>20</v>
      </c>
      <c r="I3710">
        <v>10</v>
      </c>
      <c r="J3710">
        <v>4</v>
      </c>
    </row>
    <row r="3711" spans="1:10">
      <c r="A3711" s="112" t="str">
        <f>COL_SIZES[[#This Row],[datatype]]&amp;"_"&amp;COL_SIZES[[#This Row],[column_prec]]&amp;"_"&amp;COL_SIZES[[#This Row],[col_len]]</f>
        <v>int_10_4</v>
      </c>
      <c r="B37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1" s="113">
        <f>VLOOKUP(A3711,DBMS_TYPE_SIZES[],2,FALSE)</f>
        <v>9</v>
      </c>
      <c r="D3711" s="113">
        <f>VLOOKUP(A3711,DBMS_TYPE_SIZES[],3,FALSE)</f>
        <v>4</v>
      </c>
      <c r="E3711" s="114">
        <f>VLOOKUP(A3711,DBMS_TYPE_SIZES[],4,FALSE)</f>
        <v>9</v>
      </c>
      <c r="F3711" t="s">
        <v>338</v>
      </c>
      <c r="G3711" t="s">
        <v>1454</v>
      </c>
      <c r="H3711" t="s">
        <v>20</v>
      </c>
      <c r="I3711">
        <v>10</v>
      </c>
      <c r="J3711">
        <v>4</v>
      </c>
    </row>
    <row r="3712" spans="1:10">
      <c r="A3712" s="112" t="str">
        <f>COL_SIZES[[#This Row],[datatype]]&amp;"_"&amp;COL_SIZES[[#This Row],[column_prec]]&amp;"_"&amp;COL_SIZES[[#This Row],[col_len]]</f>
        <v>numeric_1_5</v>
      </c>
      <c r="B371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12" s="113">
        <f>VLOOKUP(A3712,DBMS_TYPE_SIZES[],2,FALSE)</f>
        <v>5</v>
      </c>
      <c r="D3712" s="113">
        <f>VLOOKUP(A3712,DBMS_TYPE_SIZES[],3,FALSE)</f>
        <v>5</v>
      </c>
      <c r="E3712" s="114">
        <f>VLOOKUP(A3712,DBMS_TYPE_SIZES[],4,FALSE)</f>
        <v>5</v>
      </c>
      <c r="F3712" t="s">
        <v>338</v>
      </c>
      <c r="G3712" t="s">
        <v>596</v>
      </c>
      <c r="H3712" t="s">
        <v>67</v>
      </c>
      <c r="I3712">
        <v>1</v>
      </c>
      <c r="J3712">
        <v>5</v>
      </c>
    </row>
    <row r="3713" spans="1:10">
      <c r="A3713" s="112" t="str">
        <f>COL_SIZES[[#This Row],[datatype]]&amp;"_"&amp;COL_SIZES[[#This Row],[column_prec]]&amp;"_"&amp;COL_SIZES[[#This Row],[col_len]]</f>
        <v>int_10_4</v>
      </c>
      <c r="B37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3" s="113">
        <f>VLOOKUP(A3713,DBMS_TYPE_SIZES[],2,FALSE)</f>
        <v>9</v>
      </c>
      <c r="D3713" s="113">
        <f>VLOOKUP(A3713,DBMS_TYPE_SIZES[],3,FALSE)</f>
        <v>4</v>
      </c>
      <c r="E3713" s="114">
        <f>VLOOKUP(A3713,DBMS_TYPE_SIZES[],4,FALSE)</f>
        <v>9</v>
      </c>
      <c r="F3713" t="s">
        <v>338</v>
      </c>
      <c r="G3713" t="s">
        <v>156</v>
      </c>
      <c r="H3713" t="s">
        <v>20</v>
      </c>
      <c r="I3713">
        <v>10</v>
      </c>
      <c r="J3713">
        <v>4</v>
      </c>
    </row>
    <row r="3714" spans="1:10">
      <c r="A3714" s="112" t="str">
        <f>COL_SIZES[[#This Row],[datatype]]&amp;"_"&amp;COL_SIZES[[#This Row],[column_prec]]&amp;"_"&amp;COL_SIZES[[#This Row],[col_len]]</f>
        <v>int_10_4</v>
      </c>
      <c r="B37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4" s="113">
        <f>VLOOKUP(A3714,DBMS_TYPE_SIZES[],2,FALSE)</f>
        <v>9</v>
      </c>
      <c r="D3714" s="113">
        <f>VLOOKUP(A3714,DBMS_TYPE_SIZES[],3,FALSE)</f>
        <v>4</v>
      </c>
      <c r="E3714" s="114">
        <f>VLOOKUP(A3714,DBMS_TYPE_SIZES[],4,FALSE)</f>
        <v>9</v>
      </c>
      <c r="F3714" t="s">
        <v>338</v>
      </c>
      <c r="G3714" t="s">
        <v>75</v>
      </c>
      <c r="H3714" t="s">
        <v>20</v>
      </c>
      <c r="I3714">
        <v>10</v>
      </c>
      <c r="J3714">
        <v>4</v>
      </c>
    </row>
    <row r="3715" spans="1:10">
      <c r="A3715" s="112" t="str">
        <f>COL_SIZES[[#This Row],[datatype]]&amp;"_"&amp;COL_SIZES[[#This Row],[column_prec]]&amp;"_"&amp;COL_SIZES[[#This Row],[col_len]]</f>
        <v>int_10_4</v>
      </c>
      <c r="B37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5" s="113">
        <f>VLOOKUP(A3715,DBMS_TYPE_SIZES[],2,FALSE)</f>
        <v>9</v>
      </c>
      <c r="D3715" s="113">
        <f>VLOOKUP(A3715,DBMS_TYPE_SIZES[],3,FALSE)</f>
        <v>4</v>
      </c>
      <c r="E3715" s="114">
        <f>VLOOKUP(A3715,DBMS_TYPE_SIZES[],4,FALSE)</f>
        <v>9</v>
      </c>
      <c r="F3715" t="s">
        <v>338</v>
      </c>
      <c r="G3715" t="s">
        <v>306</v>
      </c>
      <c r="H3715" t="s">
        <v>20</v>
      </c>
      <c r="I3715">
        <v>10</v>
      </c>
      <c r="J3715">
        <v>4</v>
      </c>
    </row>
    <row r="3716" spans="1:10">
      <c r="A3716" s="112" t="str">
        <f>COL_SIZES[[#This Row],[datatype]]&amp;"_"&amp;COL_SIZES[[#This Row],[column_prec]]&amp;"_"&amp;COL_SIZES[[#This Row],[col_len]]</f>
        <v>int_10_4</v>
      </c>
      <c r="B37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6" s="113">
        <f>VLOOKUP(A3716,DBMS_TYPE_SIZES[],2,FALSE)</f>
        <v>9</v>
      </c>
      <c r="D3716" s="113">
        <f>VLOOKUP(A3716,DBMS_TYPE_SIZES[],3,FALSE)</f>
        <v>4</v>
      </c>
      <c r="E3716" s="114">
        <f>VLOOKUP(A3716,DBMS_TYPE_SIZES[],4,FALSE)</f>
        <v>9</v>
      </c>
      <c r="F3716" t="s">
        <v>338</v>
      </c>
      <c r="G3716" t="s">
        <v>268</v>
      </c>
      <c r="H3716" t="s">
        <v>20</v>
      </c>
      <c r="I3716">
        <v>10</v>
      </c>
      <c r="J3716">
        <v>4</v>
      </c>
    </row>
    <row r="3717" spans="1:10">
      <c r="A3717" s="112" t="str">
        <f>COL_SIZES[[#This Row],[datatype]]&amp;"_"&amp;COL_SIZES[[#This Row],[column_prec]]&amp;"_"&amp;COL_SIZES[[#This Row],[col_len]]</f>
        <v>int_10_4</v>
      </c>
      <c r="B37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7" s="113">
        <f>VLOOKUP(A3717,DBMS_TYPE_SIZES[],2,FALSE)</f>
        <v>9</v>
      </c>
      <c r="D3717" s="113">
        <f>VLOOKUP(A3717,DBMS_TYPE_SIZES[],3,FALSE)</f>
        <v>4</v>
      </c>
      <c r="E3717" s="114">
        <f>VLOOKUP(A3717,DBMS_TYPE_SIZES[],4,FALSE)</f>
        <v>9</v>
      </c>
      <c r="F3717" t="s">
        <v>338</v>
      </c>
      <c r="G3717" t="s">
        <v>236</v>
      </c>
      <c r="H3717" t="s">
        <v>20</v>
      </c>
      <c r="I3717">
        <v>10</v>
      </c>
      <c r="J3717">
        <v>4</v>
      </c>
    </row>
    <row r="3718" spans="1:10">
      <c r="A3718" s="112" t="str">
        <f>COL_SIZES[[#This Row],[datatype]]&amp;"_"&amp;COL_SIZES[[#This Row],[column_prec]]&amp;"_"&amp;COL_SIZES[[#This Row],[col_len]]</f>
        <v>int_10_4</v>
      </c>
      <c r="B37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18" s="113">
        <f>VLOOKUP(A3718,DBMS_TYPE_SIZES[],2,FALSE)</f>
        <v>9</v>
      </c>
      <c r="D3718" s="113">
        <f>VLOOKUP(A3718,DBMS_TYPE_SIZES[],3,FALSE)</f>
        <v>4</v>
      </c>
      <c r="E3718" s="114">
        <f>VLOOKUP(A3718,DBMS_TYPE_SIZES[],4,FALSE)</f>
        <v>9</v>
      </c>
      <c r="F3718" t="s">
        <v>338</v>
      </c>
      <c r="G3718" t="s">
        <v>281</v>
      </c>
      <c r="H3718" t="s">
        <v>20</v>
      </c>
      <c r="I3718">
        <v>10</v>
      </c>
      <c r="J3718">
        <v>4</v>
      </c>
    </row>
    <row r="3719" spans="1:10">
      <c r="A3719" s="112" t="str">
        <f>COL_SIZES[[#This Row],[datatype]]&amp;"_"&amp;COL_SIZES[[#This Row],[column_prec]]&amp;"_"&amp;COL_SIZES[[#This Row],[col_len]]</f>
        <v>numeric_1_5</v>
      </c>
      <c r="B371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19" s="113">
        <f>VLOOKUP(A3719,DBMS_TYPE_SIZES[],2,FALSE)</f>
        <v>5</v>
      </c>
      <c r="D3719" s="113">
        <f>VLOOKUP(A3719,DBMS_TYPE_SIZES[],3,FALSE)</f>
        <v>5</v>
      </c>
      <c r="E3719" s="114">
        <f>VLOOKUP(A3719,DBMS_TYPE_SIZES[],4,FALSE)</f>
        <v>5</v>
      </c>
      <c r="F3719" t="s">
        <v>338</v>
      </c>
      <c r="G3719" t="s">
        <v>602</v>
      </c>
      <c r="H3719" t="s">
        <v>67</v>
      </c>
      <c r="I3719">
        <v>1</v>
      </c>
      <c r="J3719">
        <v>5</v>
      </c>
    </row>
    <row r="3720" spans="1:10">
      <c r="A3720" s="112" t="str">
        <f>COL_SIZES[[#This Row],[datatype]]&amp;"_"&amp;COL_SIZES[[#This Row],[column_prec]]&amp;"_"&amp;COL_SIZES[[#This Row],[col_len]]</f>
        <v>int_10_4</v>
      </c>
      <c r="B37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0" s="113">
        <f>VLOOKUP(A3720,DBMS_TYPE_SIZES[],2,FALSE)</f>
        <v>9</v>
      </c>
      <c r="D3720" s="113">
        <f>VLOOKUP(A3720,DBMS_TYPE_SIZES[],3,FALSE)</f>
        <v>4</v>
      </c>
      <c r="E3720" s="114">
        <f>VLOOKUP(A3720,DBMS_TYPE_SIZES[],4,FALSE)</f>
        <v>9</v>
      </c>
      <c r="F3720" t="s">
        <v>338</v>
      </c>
      <c r="G3720" t="s">
        <v>1455</v>
      </c>
      <c r="H3720" t="s">
        <v>20</v>
      </c>
      <c r="I3720">
        <v>10</v>
      </c>
      <c r="J3720">
        <v>4</v>
      </c>
    </row>
    <row r="3721" spans="1:10">
      <c r="A3721" s="112" t="str">
        <f>COL_SIZES[[#This Row],[datatype]]&amp;"_"&amp;COL_SIZES[[#This Row],[column_prec]]&amp;"_"&amp;COL_SIZES[[#This Row],[col_len]]</f>
        <v>int_10_4</v>
      </c>
      <c r="B37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1" s="113">
        <f>VLOOKUP(A3721,DBMS_TYPE_SIZES[],2,FALSE)</f>
        <v>9</v>
      </c>
      <c r="D3721" s="113">
        <f>VLOOKUP(A3721,DBMS_TYPE_SIZES[],3,FALSE)</f>
        <v>4</v>
      </c>
      <c r="E3721" s="114">
        <f>VLOOKUP(A3721,DBMS_TYPE_SIZES[],4,FALSE)</f>
        <v>9</v>
      </c>
      <c r="F3721" t="s">
        <v>338</v>
      </c>
      <c r="G3721" t="s">
        <v>321</v>
      </c>
      <c r="H3721" t="s">
        <v>20</v>
      </c>
      <c r="I3721">
        <v>10</v>
      </c>
      <c r="J3721">
        <v>4</v>
      </c>
    </row>
    <row r="3722" spans="1:10">
      <c r="A3722" s="112" t="str">
        <f>COL_SIZES[[#This Row],[datatype]]&amp;"_"&amp;COL_SIZES[[#This Row],[column_prec]]&amp;"_"&amp;COL_SIZES[[#This Row],[col_len]]</f>
        <v>int_10_4</v>
      </c>
      <c r="B37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2" s="113">
        <f>VLOOKUP(A3722,DBMS_TYPE_SIZES[],2,FALSE)</f>
        <v>9</v>
      </c>
      <c r="D3722" s="113">
        <f>VLOOKUP(A3722,DBMS_TYPE_SIZES[],3,FALSE)</f>
        <v>4</v>
      </c>
      <c r="E3722" s="114">
        <f>VLOOKUP(A3722,DBMS_TYPE_SIZES[],4,FALSE)</f>
        <v>9</v>
      </c>
      <c r="F3722" t="s">
        <v>338</v>
      </c>
      <c r="G3722" t="s">
        <v>282</v>
      </c>
      <c r="H3722" t="s">
        <v>20</v>
      </c>
      <c r="I3722">
        <v>10</v>
      </c>
      <c r="J3722">
        <v>4</v>
      </c>
    </row>
    <row r="3723" spans="1:10">
      <c r="A3723" s="112" t="str">
        <f>COL_SIZES[[#This Row],[datatype]]&amp;"_"&amp;COL_SIZES[[#This Row],[column_prec]]&amp;"_"&amp;COL_SIZES[[#This Row],[col_len]]</f>
        <v>numeric_19_9</v>
      </c>
      <c r="B372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23" s="113">
        <f>VLOOKUP(A3723,DBMS_TYPE_SIZES[],2,FALSE)</f>
        <v>9</v>
      </c>
      <c r="D3723" s="113">
        <f>VLOOKUP(A3723,DBMS_TYPE_SIZES[],3,FALSE)</f>
        <v>9</v>
      </c>
      <c r="E3723" s="114">
        <f>VLOOKUP(A3723,DBMS_TYPE_SIZES[],4,FALSE)</f>
        <v>9</v>
      </c>
      <c r="F3723" t="s">
        <v>338</v>
      </c>
      <c r="G3723" t="s">
        <v>319</v>
      </c>
      <c r="H3723" t="s">
        <v>67</v>
      </c>
      <c r="I3723">
        <v>19</v>
      </c>
      <c r="J3723">
        <v>9</v>
      </c>
    </row>
    <row r="3724" spans="1:10">
      <c r="A3724" s="112" t="str">
        <f>COL_SIZES[[#This Row],[datatype]]&amp;"_"&amp;COL_SIZES[[#This Row],[column_prec]]&amp;"_"&amp;COL_SIZES[[#This Row],[col_len]]</f>
        <v>int_10_4</v>
      </c>
      <c r="B37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4" s="113">
        <f>VLOOKUP(A3724,DBMS_TYPE_SIZES[],2,FALSE)</f>
        <v>9</v>
      </c>
      <c r="D3724" s="113">
        <f>VLOOKUP(A3724,DBMS_TYPE_SIZES[],3,FALSE)</f>
        <v>4</v>
      </c>
      <c r="E3724" s="114">
        <f>VLOOKUP(A3724,DBMS_TYPE_SIZES[],4,FALSE)</f>
        <v>9</v>
      </c>
      <c r="F3724" t="s">
        <v>338</v>
      </c>
      <c r="G3724" t="s">
        <v>72</v>
      </c>
      <c r="H3724" t="s">
        <v>20</v>
      </c>
      <c r="I3724">
        <v>10</v>
      </c>
      <c r="J3724">
        <v>4</v>
      </c>
    </row>
    <row r="3725" spans="1:10">
      <c r="A3725" s="112" t="str">
        <f>COL_SIZES[[#This Row],[datatype]]&amp;"_"&amp;COL_SIZES[[#This Row],[column_prec]]&amp;"_"&amp;COL_SIZES[[#This Row],[col_len]]</f>
        <v>int_10_4</v>
      </c>
      <c r="B37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5" s="113">
        <f>VLOOKUP(A3725,DBMS_TYPE_SIZES[],2,FALSE)</f>
        <v>9</v>
      </c>
      <c r="D3725" s="113">
        <f>VLOOKUP(A3725,DBMS_TYPE_SIZES[],3,FALSE)</f>
        <v>4</v>
      </c>
      <c r="E3725" s="114">
        <f>VLOOKUP(A3725,DBMS_TYPE_SIZES[],4,FALSE)</f>
        <v>9</v>
      </c>
      <c r="F3725" t="s">
        <v>338</v>
      </c>
      <c r="G3725" t="s">
        <v>309</v>
      </c>
      <c r="H3725" t="s">
        <v>20</v>
      </c>
      <c r="I3725">
        <v>10</v>
      </c>
      <c r="J3725">
        <v>4</v>
      </c>
    </row>
    <row r="3726" spans="1:10">
      <c r="A3726" s="112" t="str">
        <f>COL_SIZES[[#This Row],[datatype]]&amp;"_"&amp;COL_SIZES[[#This Row],[column_prec]]&amp;"_"&amp;COL_SIZES[[#This Row],[col_len]]</f>
        <v>int_10_4</v>
      </c>
      <c r="B37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6" s="113">
        <f>VLOOKUP(A3726,DBMS_TYPE_SIZES[],2,FALSE)</f>
        <v>9</v>
      </c>
      <c r="D3726" s="113">
        <f>VLOOKUP(A3726,DBMS_TYPE_SIZES[],3,FALSE)</f>
        <v>4</v>
      </c>
      <c r="E3726" s="114">
        <f>VLOOKUP(A3726,DBMS_TYPE_SIZES[],4,FALSE)</f>
        <v>9</v>
      </c>
      <c r="F3726" t="s">
        <v>338</v>
      </c>
      <c r="G3726" t="s">
        <v>814</v>
      </c>
      <c r="H3726" t="s">
        <v>20</v>
      </c>
      <c r="I3726">
        <v>10</v>
      </c>
      <c r="J3726">
        <v>4</v>
      </c>
    </row>
    <row r="3727" spans="1:10">
      <c r="A3727" s="112" t="str">
        <f>COL_SIZES[[#This Row],[datatype]]&amp;"_"&amp;COL_SIZES[[#This Row],[column_prec]]&amp;"_"&amp;COL_SIZES[[#This Row],[col_len]]</f>
        <v>int_10_4</v>
      </c>
      <c r="B37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7" s="113">
        <f>VLOOKUP(A3727,DBMS_TYPE_SIZES[],2,FALSE)</f>
        <v>9</v>
      </c>
      <c r="D3727" s="113">
        <f>VLOOKUP(A3727,DBMS_TYPE_SIZES[],3,FALSE)</f>
        <v>4</v>
      </c>
      <c r="E3727" s="114">
        <f>VLOOKUP(A3727,DBMS_TYPE_SIZES[],4,FALSE)</f>
        <v>9</v>
      </c>
      <c r="F3727" t="s">
        <v>338</v>
      </c>
      <c r="G3727" t="s">
        <v>69</v>
      </c>
      <c r="H3727" t="s">
        <v>20</v>
      </c>
      <c r="I3727">
        <v>10</v>
      </c>
      <c r="J3727">
        <v>4</v>
      </c>
    </row>
    <row r="3728" spans="1:10">
      <c r="A3728" s="112" t="str">
        <f>COL_SIZES[[#This Row],[datatype]]&amp;"_"&amp;COL_SIZES[[#This Row],[column_prec]]&amp;"_"&amp;COL_SIZES[[#This Row],[col_len]]</f>
        <v>int_10_4</v>
      </c>
      <c r="B37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8" s="113">
        <f>VLOOKUP(A3728,DBMS_TYPE_SIZES[],2,FALSE)</f>
        <v>9</v>
      </c>
      <c r="D3728" s="113">
        <f>VLOOKUP(A3728,DBMS_TYPE_SIZES[],3,FALSE)</f>
        <v>4</v>
      </c>
      <c r="E3728" s="114">
        <f>VLOOKUP(A3728,DBMS_TYPE_SIZES[],4,FALSE)</f>
        <v>9</v>
      </c>
      <c r="F3728" t="s">
        <v>338</v>
      </c>
      <c r="G3728" t="s">
        <v>283</v>
      </c>
      <c r="H3728" t="s">
        <v>20</v>
      </c>
      <c r="I3728">
        <v>10</v>
      </c>
      <c r="J3728">
        <v>4</v>
      </c>
    </row>
    <row r="3729" spans="1:10">
      <c r="A3729" s="112" t="str">
        <f>COL_SIZES[[#This Row],[datatype]]&amp;"_"&amp;COL_SIZES[[#This Row],[column_prec]]&amp;"_"&amp;COL_SIZES[[#This Row],[col_len]]</f>
        <v>int_10_4</v>
      </c>
      <c r="B37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29" s="113">
        <f>VLOOKUP(A3729,DBMS_TYPE_SIZES[],2,FALSE)</f>
        <v>9</v>
      </c>
      <c r="D3729" s="113">
        <f>VLOOKUP(A3729,DBMS_TYPE_SIZES[],3,FALSE)</f>
        <v>4</v>
      </c>
      <c r="E3729" s="114">
        <f>VLOOKUP(A3729,DBMS_TYPE_SIZES[],4,FALSE)</f>
        <v>9</v>
      </c>
      <c r="F3729" t="s">
        <v>338</v>
      </c>
      <c r="G3729" t="s">
        <v>272</v>
      </c>
      <c r="H3729" t="s">
        <v>20</v>
      </c>
      <c r="I3729">
        <v>10</v>
      </c>
      <c r="J3729">
        <v>4</v>
      </c>
    </row>
    <row r="3730" spans="1:10">
      <c r="A3730" s="112" t="str">
        <f>COL_SIZES[[#This Row],[datatype]]&amp;"_"&amp;COL_SIZES[[#This Row],[column_prec]]&amp;"_"&amp;COL_SIZES[[#This Row],[col_len]]</f>
        <v>int_10_4</v>
      </c>
      <c r="B37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0" s="113">
        <f>VLOOKUP(A3730,DBMS_TYPE_SIZES[],2,FALSE)</f>
        <v>9</v>
      </c>
      <c r="D3730" s="113">
        <f>VLOOKUP(A3730,DBMS_TYPE_SIZES[],3,FALSE)</f>
        <v>4</v>
      </c>
      <c r="E3730" s="114">
        <f>VLOOKUP(A3730,DBMS_TYPE_SIZES[],4,FALSE)</f>
        <v>9</v>
      </c>
      <c r="F3730" t="s">
        <v>338</v>
      </c>
      <c r="G3730" t="s">
        <v>164</v>
      </c>
      <c r="H3730" t="s">
        <v>20</v>
      </c>
      <c r="I3730">
        <v>10</v>
      </c>
      <c r="J3730">
        <v>4</v>
      </c>
    </row>
    <row r="3731" spans="1:10">
      <c r="A3731" s="112" t="str">
        <f>COL_SIZES[[#This Row],[datatype]]&amp;"_"&amp;COL_SIZES[[#This Row],[column_prec]]&amp;"_"&amp;COL_SIZES[[#This Row],[col_len]]</f>
        <v>int_10_4</v>
      </c>
      <c r="B37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1" s="113">
        <f>VLOOKUP(A3731,DBMS_TYPE_SIZES[],2,FALSE)</f>
        <v>9</v>
      </c>
      <c r="D3731" s="113">
        <f>VLOOKUP(A3731,DBMS_TYPE_SIZES[],3,FALSE)</f>
        <v>4</v>
      </c>
      <c r="E3731" s="114">
        <f>VLOOKUP(A3731,DBMS_TYPE_SIZES[],4,FALSE)</f>
        <v>9</v>
      </c>
      <c r="F3731" t="s">
        <v>339</v>
      </c>
      <c r="G3731" t="s">
        <v>1454</v>
      </c>
      <c r="H3731" t="s">
        <v>20</v>
      </c>
      <c r="I3731">
        <v>10</v>
      </c>
      <c r="J3731">
        <v>4</v>
      </c>
    </row>
    <row r="3732" spans="1:10">
      <c r="A3732" s="112" t="str">
        <f>COL_SIZES[[#This Row],[datatype]]&amp;"_"&amp;COL_SIZES[[#This Row],[column_prec]]&amp;"_"&amp;COL_SIZES[[#This Row],[col_len]]</f>
        <v>numeric_1_5</v>
      </c>
      <c r="B373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32" s="113">
        <f>VLOOKUP(A3732,DBMS_TYPE_SIZES[],2,FALSE)</f>
        <v>5</v>
      </c>
      <c r="D3732" s="113">
        <f>VLOOKUP(A3732,DBMS_TYPE_SIZES[],3,FALSE)</f>
        <v>5</v>
      </c>
      <c r="E3732" s="114">
        <f>VLOOKUP(A3732,DBMS_TYPE_SIZES[],4,FALSE)</f>
        <v>5</v>
      </c>
      <c r="F3732" t="s">
        <v>339</v>
      </c>
      <c r="G3732" t="s">
        <v>596</v>
      </c>
      <c r="H3732" t="s">
        <v>67</v>
      </c>
      <c r="I3732">
        <v>1</v>
      </c>
      <c r="J3732">
        <v>5</v>
      </c>
    </row>
    <row r="3733" spans="1:10">
      <c r="A3733" s="112" t="str">
        <f>COL_SIZES[[#This Row],[datatype]]&amp;"_"&amp;COL_SIZES[[#This Row],[column_prec]]&amp;"_"&amp;COL_SIZES[[#This Row],[col_len]]</f>
        <v>int_10_4</v>
      </c>
      <c r="B37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3" s="113">
        <f>VLOOKUP(A3733,DBMS_TYPE_SIZES[],2,FALSE)</f>
        <v>9</v>
      </c>
      <c r="D3733" s="113">
        <f>VLOOKUP(A3733,DBMS_TYPE_SIZES[],3,FALSE)</f>
        <v>4</v>
      </c>
      <c r="E3733" s="114">
        <f>VLOOKUP(A3733,DBMS_TYPE_SIZES[],4,FALSE)</f>
        <v>9</v>
      </c>
      <c r="F3733" t="s">
        <v>339</v>
      </c>
      <c r="G3733" t="s">
        <v>156</v>
      </c>
      <c r="H3733" t="s">
        <v>20</v>
      </c>
      <c r="I3733">
        <v>10</v>
      </c>
      <c r="J3733">
        <v>4</v>
      </c>
    </row>
    <row r="3734" spans="1:10">
      <c r="A3734" s="112" t="str">
        <f>COL_SIZES[[#This Row],[datatype]]&amp;"_"&amp;COL_SIZES[[#This Row],[column_prec]]&amp;"_"&amp;COL_SIZES[[#This Row],[col_len]]</f>
        <v>int_10_4</v>
      </c>
      <c r="B37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4" s="113">
        <f>VLOOKUP(A3734,DBMS_TYPE_SIZES[],2,FALSE)</f>
        <v>9</v>
      </c>
      <c r="D3734" s="113">
        <f>VLOOKUP(A3734,DBMS_TYPE_SIZES[],3,FALSE)</f>
        <v>4</v>
      </c>
      <c r="E3734" s="114">
        <f>VLOOKUP(A3734,DBMS_TYPE_SIZES[],4,FALSE)</f>
        <v>9</v>
      </c>
      <c r="F3734" t="s">
        <v>339</v>
      </c>
      <c r="G3734" t="s">
        <v>75</v>
      </c>
      <c r="H3734" t="s">
        <v>20</v>
      </c>
      <c r="I3734">
        <v>10</v>
      </c>
      <c r="J3734">
        <v>4</v>
      </c>
    </row>
    <row r="3735" spans="1:10">
      <c r="A3735" s="112" t="str">
        <f>COL_SIZES[[#This Row],[datatype]]&amp;"_"&amp;COL_SIZES[[#This Row],[column_prec]]&amp;"_"&amp;COL_SIZES[[#This Row],[col_len]]</f>
        <v>int_10_4</v>
      </c>
      <c r="B37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5" s="113">
        <f>VLOOKUP(A3735,DBMS_TYPE_SIZES[],2,FALSE)</f>
        <v>9</v>
      </c>
      <c r="D3735" s="113">
        <f>VLOOKUP(A3735,DBMS_TYPE_SIZES[],3,FALSE)</f>
        <v>4</v>
      </c>
      <c r="E3735" s="114">
        <f>VLOOKUP(A3735,DBMS_TYPE_SIZES[],4,FALSE)</f>
        <v>9</v>
      </c>
      <c r="F3735" t="s">
        <v>339</v>
      </c>
      <c r="G3735" t="s">
        <v>306</v>
      </c>
      <c r="H3735" t="s">
        <v>20</v>
      </c>
      <c r="I3735">
        <v>10</v>
      </c>
      <c r="J3735">
        <v>4</v>
      </c>
    </row>
    <row r="3736" spans="1:10">
      <c r="A3736" s="112" t="str">
        <f>COL_SIZES[[#This Row],[datatype]]&amp;"_"&amp;COL_SIZES[[#This Row],[column_prec]]&amp;"_"&amp;COL_SIZES[[#This Row],[col_len]]</f>
        <v>int_10_4</v>
      </c>
      <c r="B37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6" s="113">
        <f>VLOOKUP(A3736,DBMS_TYPE_SIZES[],2,FALSE)</f>
        <v>9</v>
      </c>
      <c r="D3736" s="113">
        <f>VLOOKUP(A3736,DBMS_TYPE_SIZES[],3,FALSE)</f>
        <v>4</v>
      </c>
      <c r="E3736" s="114">
        <f>VLOOKUP(A3736,DBMS_TYPE_SIZES[],4,FALSE)</f>
        <v>9</v>
      </c>
      <c r="F3736" t="s">
        <v>339</v>
      </c>
      <c r="G3736" t="s">
        <v>268</v>
      </c>
      <c r="H3736" t="s">
        <v>20</v>
      </c>
      <c r="I3736">
        <v>10</v>
      </c>
      <c r="J3736">
        <v>4</v>
      </c>
    </row>
    <row r="3737" spans="1:10">
      <c r="A3737" s="112" t="str">
        <f>COL_SIZES[[#This Row],[datatype]]&amp;"_"&amp;COL_SIZES[[#This Row],[column_prec]]&amp;"_"&amp;COL_SIZES[[#This Row],[col_len]]</f>
        <v>int_10_4</v>
      </c>
      <c r="B37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7" s="113">
        <f>VLOOKUP(A3737,DBMS_TYPE_SIZES[],2,FALSE)</f>
        <v>9</v>
      </c>
      <c r="D3737" s="113">
        <f>VLOOKUP(A3737,DBMS_TYPE_SIZES[],3,FALSE)</f>
        <v>4</v>
      </c>
      <c r="E3737" s="114">
        <f>VLOOKUP(A3737,DBMS_TYPE_SIZES[],4,FALSE)</f>
        <v>9</v>
      </c>
      <c r="F3737" t="s">
        <v>339</v>
      </c>
      <c r="G3737" t="s">
        <v>236</v>
      </c>
      <c r="H3737" t="s">
        <v>20</v>
      </c>
      <c r="I3737">
        <v>10</v>
      </c>
      <c r="J3737">
        <v>4</v>
      </c>
    </row>
    <row r="3738" spans="1:10">
      <c r="A3738" s="112" t="str">
        <f>COL_SIZES[[#This Row],[datatype]]&amp;"_"&amp;COL_SIZES[[#This Row],[column_prec]]&amp;"_"&amp;COL_SIZES[[#This Row],[col_len]]</f>
        <v>int_10_4</v>
      </c>
      <c r="B37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38" s="113">
        <f>VLOOKUP(A3738,DBMS_TYPE_SIZES[],2,FALSE)</f>
        <v>9</v>
      </c>
      <c r="D3738" s="113">
        <f>VLOOKUP(A3738,DBMS_TYPE_SIZES[],3,FALSE)</f>
        <v>4</v>
      </c>
      <c r="E3738" s="114">
        <f>VLOOKUP(A3738,DBMS_TYPE_SIZES[],4,FALSE)</f>
        <v>9</v>
      </c>
      <c r="F3738" t="s">
        <v>339</v>
      </c>
      <c r="G3738" t="s">
        <v>281</v>
      </c>
      <c r="H3738" t="s">
        <v>20</v>
      </c>
      <c r="I3738">
        <v>10</v>
      </c>
      <c r="J3738">
        <v>4</v>
      </c>
    </row>
    <row r="3739" spans="1:10">
      <c r="A3739" s="112" t="str">
        <f>COL_SIZES[[#This Row],[datatype]]&amp;"_"&amp;COL_SIZES[[#This Row],[column_prec]]&amp;"_"&amp;COL_SIZES[[#This Row],[col_len]]</f>
        <v>numeric_1_5</v>
      </c>
      <c r="B373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39" s="113">
        <f>VLOOKUP(A3739,DBMS_TYPE_SIZES[],2,FALSE)</f>
        <v>5</v>
      </c>
      <c r="D3739" s="113">
        <f>VLOOKUP(A3739,DBMS_TYPE_SIZES[],3,FALSE)</f>
        <v>5</v>
      </c>
      <c r="E3739" s="114">
        <f>VLOOKUP(A3739,DBMS_TYPE_SIZES[],4,FALSE)</f>
        <v>5</v>
      </c>
      <c r="F3739" t="s">
        <v>339</v>
      </c>
      <c r="G3739" t="s">
        <v>602</v>
      </c>
      <c r="H3739" t="s">
        <v>67</v>
      </c>
      <c r="I3739">
        <v>1</v>
      </c>
      <c r="J3739">
        <v>5</v>
      </c>
    </row>
    <row r="3740" spans="1:10">
      <c r="A3740" s="112" t="str">
        <f>COL_SIZES[[#This Row],[datatype]]&amp;"_"&amp;COL_SIZES[[#This Row],[column_prec]]&amp;"_"&amp;COL_SIZES[[#This Row],[col_len]]</f>
        <v>int_10_4</v>
      </c>
      <c r="B37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0" s="113">
        <f>VLOOKUP(A3740,DBMS_TYPE_SIZES[],2,FALSE)</f>
        <v>9</v>
      </c>
      <c r="D3740" s="113">
        <f>VLOOKUP(A3740,DBMS_TYPE_SIZES[],3,FALSE)</f>
        <v>4</v>
      </c>
      <c r="E3740" s="114">
        <f>VLOOKUP(A3740,DBMS_TYPE_SIZES[],4,FALSE)</f>
        <v>9</v>
      </c>
      <c r="F3740" t="s">
        <v>339</v>
      </c>
      <c r="G3740" t="s">
        <v>1455</v>
      </c>
      <c r="H3740" t="s">
        <v>20</v>
      </c>
      <c r="I3740">
        <v>10</v>
      </c>
      <c r="J3740">
        <v>4</v>
      </c>
    </row>
    <row r="3741" spans="1:10">
      <c r="A3741" s="112" t="str">
        <f>COL_SIZES[[#This Row],[datatype]]&amp;"_"&amp;COL_SIZES[[#This Row],[column_prec]]&amp;"_"&amp;COL_SIZES[[#This Row],[col_len]]</f>
        <v>int_10_4</v>
      </c>
      <c r="B37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1" s="113">
        <f>VLOOKUP(A3741,DBMS_TYPE_SIZES[],2,FALSE)</f>
        <v>9</v>
      </c>
      <c r="D3741" s="113">
        <f>VLOOKUP(A3741,DBMS_TYPE_SIZES[],3,FALSE)</f>
        <v>4</v>
      </c>
      <c r="E3741" s="114">
        <f>VLOOKUP(A3741,DBMS_TYPE_SIZES[],4,FALSE)</f>
        <v>9</v>
      </c>
      <c r="F3741" t="s">
        <v>339</v>
      </c>
      <c r="G3741" t="s">
        <v>321</v>
      </c>
      <c r="H3741" t="s">
        <v>20</v>
      </c>
      <c r="I3741">
        <v>10</v>
      </c>
      <c r="J3741">
        <v>4</v>
      </c>
    </row>
    <row r="3742" spans="1:10">
      <c r="A3742" s="112" t="str">
        <f>COL_SIZES[[#This Row],[datatype]]&amp;"_"&amp;COL_SIZES[[#This Row],[column_prec]]&amp;"_"&amp;COL_SIZES[[#This Row],[col_len]]</f>
        <v>int_10_4</v>
      </c>
      <c r="B37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2" s="113">
        <f>VLOOKUP(A3742,DBMS_TYPE_SIZES[],2,FALSE)</f>
        <v>9</v>
      </c>
      <c r="D3742" s="113">
        <f>VLOOKUP(A3742,DBMS_TYPE_SIZES[],3,FALSE)</f>
        <v>4</v>
      </c>
      <c r="E3742" s="114">
        <f>VLOOKUP(A3742,DBMS_TYPE_SIZES[],4,FALSE)</f>
        <v>9</v>
      </c>
      <c r="F3742" t="s">
        <v>339</v>
      </c>
      <c r="G3742" t="s">
        <v>282</v>
      </c>
      <c r="H3742" t="s">
        <v>20</v>
      </c>
      <c r="I3742">
        <v>10</v>
      </c>
      <c r="J3742">
        <v>4</v>
      </c>
    </row>
    <row r="3743" spans="1:10">
      <c r="A3743" s="112" t="str">
        <f>COL_SIZES[[#This Row],[datatype]]&amp;"_"&amp;COL_SIZES[[#This Row],[column_prec]]&amp;"_"&amp;COL_SIZES[[#This Row],[col_len]]</f>
        <v>numeric_19_9</v>
      </c>
      <c r="B374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43" s="113">
        <f>VLOOKUP(A3743,DBMS_TYPE_SIZES[],2,FALSE)</f>
        <v>9</v>
      </c>
      <c r="D3743" s="113">
        <f>VLOOKUP(A3743,DBMS_TYPE_SIZES[],3,FALSE)</f>
        <v>9</v>
      </c>
      <c r="E3743" s="114">
        <f>VLOOKUP(A3743,DBMS_TYPE_SIZES[],4,FALSE)</f>
        <v>9</v>
      </c>
      <c r="F3743" t="s">
        <v>339</v>
      </c>
      <c r="G3743" t="s">
        <v>319</v>
      </c>
      <c r="H3743" t="s">
        <v>67</v>
      </c>
      <c r="I3743">
        <v>19</v>
      </c>
      <c r="J3743">
        <v>9</v>
      </c>
    </row>
    <row r="3744" spans="1:10">
      <c r="A3744" s="112" t="str">
        <f>COL_SIZES[[#This Row],[datatype]]&amp;"_"&amp;COL_SIZES[[#This Row],[column_prec]]&amp;"_"&amp;COL_SIZES[[#This Row],[col_len]]</f>
        <v>int_10_4</v>
      </c>
      <c r="B37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4" s="113">
        <f>VLOOKUP(A3744,DBMS_TYPE_SIZES[],2,FALSE)</f>
        <v>9</v>
      </c>
      <c r="D3744" s="113">
        <f>VLOOKUP(A3744,DBMS_TYPE_SIZES[],3,FALSE)</f>
        <v>4</v>
      </c>
      <c r="E3744" s="114">
        <f>VLOOKUP(A3744,DBMS_TYPE_SIZES[],4,FALSE)</f>
        <v>9</v>
      </c>
      <c r="F3744" t="s">
        <v>339</v>
      </c>
      <c r="G3744" t="s">
        <v>72</v>
      </c>
      <c r="H3744" t="s">
        <v>20</v>
      </c>
      <c r="I3744">
        <v>10</v>
      </c>
      <c r="J3744">
        <v>4</v>
      </c>
    </row>
    <row r="3745" spans="1:10">
      <c r="A3745" s="112" t="str">
        <f>COL_SIZES[[#This Row],[datatype]]&amp;"_"&amp;COL_SIZES[[#This Row],[column_prec]]&amp;"_"&amp;COL_SIZES[[#This Row],[col_len]]</f>
        <v>int_10_4</v>
      </c>
      <c r="B37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5" s="113">
        <f>VLOOKUP(A3745,DBMS_TYPE_SIZES[],2,FALSE)</f>
        <v>9</v>
      </c>
      <c r="D3745" s="113">
        <f>VLOOKUP(A3745,DBMS_TYPE_SIZES[],3,FALSE)</f>
        <v>4</v>
      </c>
      <c r="E3745" s="114">
        <f>VLOOKUP(A3745,DBMS_TYPE_SIZES[],4,FALSE)</f>
        <v>9</v>
      </c>
      <c r="F3745" t="s">
        <v>339</v>
      </c>
      <c r="G3745" t="s">
        <v>309</v>
      </c>
      <c r="H3745" t="s">
        <v>20</v>
      </c>
      <c r="I3745">
        <v>10</v>
      </c>
      <c r="J3745">
        <v>4</v>
      </c>
    </row>
    <row r="3746" spans="1:10">
      <c r="A3746" s="112" t="str">
        <f>COL_SIZES[[#This Row],[datatype]]&amp;"_"&amp;COL_SIZES[[#This Row],[column_prec]]&amp;"_"&amp;COL_SIZES[[#This Row],[col_len]]</f>
        <v>int_10_4</v>
      </c>
      <c r="B37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6" s="113">
        <f>VLOOKUP(A3746,DBMS_TYPE_SIZES[],2,FALSE)</f>
        <v>9</v>
      </c>
      <c r="D3746" s="113">
        <f>VLOOKUP(A3746,DBMS_TYPE_SIZES[],3,FALSE)</f>
        <v>4</v>
      </c>
      <c r="E3746" s="114">
        <f>VLOOKUP(A3746,DBMS_TYPE_SIZES[],4,FALSE)</f>
        <v>9</v>
      </c>
      <c r="F3746" t="s">
        <v>339</v>
      </c>
      <c r="G3746" t="s">
        <v>814</v>
      </c>
      <c r="H3746" t="s">
        <v>20</v>
      </c>
      <c r="I3746">
        <v>10</v>
      </c>
      <c r="J3746">
        <v>4</v>
      </c>
    </row>
    <row r="3747" spans="1:10">
      <c r="A3747" s="112" t="str">
        <f>COL_SIZES[[#This Row],[datatype]]&amp;"_"&amp;COL_SIZES[[#This Row],[column_prec]]&amp;"_"&amp;COL_SIZES[[#This Row],[col_len]]</f>
        <v>int_10_4</v>
      </c>
      <c r="B37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7" s="113">
        <f>VLOOKUP(A3747,DBMS_TYPE_SIZES[],2,FALSE)</f>
        <v>9</v>
      </c>
      <c r="D3747" s="113">
        <f>VLOOKUP(A3747,DBMS_TYPE_SIZES[],3,FALSE)</f>
        <v>4</v>
      </c>
      <c r="E3747" s="114">
        <f>VLOOKUP(A3747,DBMS_TYPE_SIZES[],4,FALSE)</f>
        <v>9</v>
      </c>
      <c r="F3747" t="s">
        <v>339</v>
      </c>
      <c r="G3747" t="s">
        <v>69</v>
      </c>
      <c r="H3747" t="s">
        <v>20</v>
      </c>
      <c r="I3747">
        <v>10</v>
      </c>
      <c r="J3747">
        <v>4</v>
      </c>
    </row>
    <row r="3748" spans="1:10">
      <c r="A3748" s="112" t="str">
        <f>COL_SIZES[[#This Row],[datatype]]&amp;"_"&amp;COL_SIZES[[#This Row],[column_prec]]&amp;"_"&amp;COL_SIZES[[#This Row],[col_len]]</f>
        <v>int_10_4</v>
      </c>
      <c r="B37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8" s="113">
        <f>VLOOKUP(A3748,DBMS_TYPE_SIZES[],2,FALSE)</f>
        <v>9</v>
      </c>
      <c r="D3748" s="113">
        <f>VLOOKUP(A3748,DBMS_TYPE_SIZES[],3,FALSE)</f>
        <v>4</v>
      </c>
      <c r="E3748" s="114">
        <f>VLOOKUP(A3748,DBMS_TYPE_SIZES[],4,FALSE)</f>
        <v>9</v>
      </c>
      <c r="F3748" t="s">
        <v>339</v>
      </c>
      <c r="G3748" t="s">
        <v>283</v>
      </c>
      <c r="H3748" t="s">
        <v>20</v>
      </c>
      <c r="I3748">
        <v>10</v>
      </c>
      <c r="J3748">
        <v>4</v>
      </c>
    </row>
    <row r="3749" spans="1:10">
      <c r="A3749" s="112" t="str">
        <f>COL_SIZES[[#This Row],[datatype]]&amp;"_"&amp;COL_SIZES[[#This Row],[column_prec]]&amp;"_"&amp;COL_SIZES[[#This Row],[col_len]]</f>
        <v>int_10_4</v>
      </c>
      <c r="B37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49" s="113">
        <f>VLOOKUP(A3749,DBMS_TYPE_SIZES[],2,FALSE)</f>
        <v>9</v>
      </c>
      <c r="D3749" s="113">
        <f>VLOOKUP(A3749,DBMS_TYPE_SIZES[],3,FALSE)</f>
        <v>4</v>
      </c>
      <c r="E3749" s="114">
        <f>VLOOKUP(A3749,DBMS_TYPE_SIZES[],4,FALSE)</f>
        <v>9</v>
      </c>
      <c r="F3749" t="s">
        <v>339</v>
      </c>
      <c r="G3749" t="s">
        <v>272</v>
      </c>
      <c r="H3749" t="s">
        <v>20</v>
      </c>
      <c r="I3749">
        <v>10</v>
      </c>
      <c r="J3749">
        <v>4</v>
      </c>
    </row>
    <row r="3750" spans="1:10">
      <c r="A3750" s="112" t="str">
        <f>COL_SIZES[[#This Row],[datatype]]&amp;"_"&amp;COL_SIZES[[#This Row],[column_prec]]&amp;"_"&amp;COL_SIZES[[#This Row],[col_len]]</f>
        <v>int_10_4</v>
      </c>
      <c r="B37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0" s="113">
        <f>VLOOKUP(A3750,DBMS_TYPE_SIZES[],2,FALSE)</f>
        <v>9</v>
      </c>
      <c r="D3750" s="113">
        <f>VLOOKUP(A3750,DBMS_TYPE_SIZES[],3,FALSE)</f>
        <v>4</v>
      </c>
      <c r="E3750" s="114">
        <f>VLOOKUP(A3750,DBMS_TYPE_SIZES[],4,FALSE)</f>
        <v>9</v>
      </c>
      <c r="F3750" t="s">
        <v>339</v>
      </c>
      <c r="G3750" t="s">
        <v>164</v>
      </c>
      <c r="H3750" t="s">
        <v>20</v>
      </c>
      <c r="I3750">
        <v>10</v>
      </c>
      <c r="J3750">
        <v>4</v>
      </c>
    </row>
    <row r="3751" spans="1:10">
      <c r="A3751" s="112" t="str">
        <f>COL_SIZES[[#This Row],[datatype]]&amp;"_"&amp;COL_SIZES[[#This Row],[column_prec]]&amp;"_"&amp;COL_SIZES[[#This Row],[col_len]]</f>
        <v>int_10_4</v>
      </c>
      <c r="B37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1" s="113">
        <f>VLOOKUP(A3751,DBMS_TYPE_SIZES[],2,FALSE)</f>
        <v>9</v>
      </c>
      <c r="D3751" s="113">
        <f>VLOOKUP(A3751,DBMS_TYPE_SIZES[],3,FALSE)</f>
        <v>4</v>
      </c>
      <c r="E3751" s="114">
        <f>VLOOKUP(A3751,DBMS_TYPE_SIZES[],4,FALSE)</f>
        <v>9</v>
      </c>
      <c r="F3751" t="s">
        <v>340</v>
      </c>
      <c r="G3751" t="s">
        <v>1454</v>
      </c>
      <c r="H3751" t="s">
        <v>20</v>
      </c>
      <c r="I3751">
        <v>10</v>
      </c>
      <c r="J3751">
        <v>4</v>
      </c>
    </row>
    <row r="3752" spans="1:10">
      <c r="A3752" s="112" t="str">
        <f>COL_SIZES[[#This Row],[datatype]]&amp;"_"&amp;COL_SIZES[[#This Row],[column_prec]]&amp;"_"&amp;COL_SIZES[[#This Row],[col_len]]</f>
        <v>numeric_1_5</v>
      </c>
      <c r="B375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52" s="113">
        <f>VLOOKUP(A3752,DBMS_TYPE_SIZES[],2,FALSE)</f>
        <v>5</v>
      </c>
      <c r="D3752" s="113">
        <f>VLOOKUP(A3752,DBMS_TYPE_SIZES[],3,FALSE)</f>
        <v>5</v>
      </c>
      <c r="E3752" s="114">
        <f>VLOOKUP(A3752,DBMS_TYPE_SIZES[],4,FALSE)</f>
        <v>5</v>
      </c>
      <c r="F3752" t="s">
        <v>340</v>
      </c>
      <c r="G3752" t="s">
        <v>596</v>
      </c>
      <c r="H3752" t="s">
        <v>67</v>
      </c>
      <c r="I3752">
        <v>1</v>
      </c>
      <c r="J3752">
        <v>5</v>
      </c>
    </row>
    <row r="3753" spans="1:10">
      <c r="A3753" s="112" t="str">
        <f>COL_SIZES[[#This Row],[datatype]]&amp;"_"&amp;COL_SIZES[[#This Row],[column_prec]]&amp;"_"&amp;COL_SIZES[[#This Row],[col_len]]</f>
        <v>int_10_4</v>
      </c>
      <c r="B37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3" s="113">
        <f>VLOOKUP(A3753,DBMS_TYPE_SIZES[],2,FALSE)</f>
        <v>9</v>
      </c>
      <c r="D3753" s="113">
        <f>VLOOKUP(A3753,DBMS_TYPE_SIZES[],3,FALSE)</f>
        <v>4</v>
      </c>
      <c r="E3753" s="114">
        <f>VLOOKUP(A3753,DBMS_TYPE_SIZES[],4,FALSE)</f>
        <v>9</v>
      </c>
      <c r="F3753" t="s">
        <v>340</v>
      </c>
      <c r="G3753" t="s">
        <v>156</v>
      </c>
      <c r="H3753" t="s">
        <v>20</v>
      </c>
      <c r="I3753">
        <v>10</v>
      </c>
      <c r="J3753">
        <v>4</v>
      </c>
    </row>
    <row r="3754" spans="1:10">
      <c r="A3754" s="112" t="str">
        <f>COL_SIZES[[#This Row],[datatype]]&amp;"_"&amp;COL_SIZES[[#This Row],[column_prec]]&amp;"_"&amp;COL_SIZES[[#This Row],[col_len]]</f>
        <v>int_10_4</v>
      </c>
      <c r="B37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4" s="113">
        <f>VLOOKUP(A3754,DBMS_TYPE_SIZES[],2,FALSE)</f>
        <v>9</v>
      </c>
      <c r="D3754" s="113">
        <f>VLOOKUP(A3754,DBMS_TYPE_SIZES[],3,FALSE)</f>
        <v>4</v>
      </c>
      <c r="E3754" s="114">
        <f>VLOOKUP(A3754,DBMS_TYPE_SIZES[],4,FALSE)</f>
        <v>9</v>
      </c>
      <c r="F3754" t="s">
        <v>340</v>
      </c>
      <c r="G3754" t="s">
        <v>75</v>
      </c>
      <c r="H3754" t="s">
        <v>20</v>
      </c>
      <c r="I3754">
        <v>10</v>
      </c>
      <c r="J3754">
        <v>4</v>
      </c>
    </row>
    <row r="3755" spans="1:10">
      <c r="A3755" s="112" t="str">
        <f>COL_SIZES[[#This Row],[datatype]]&amp;"_"&amp;COL_SIZES[[#This Row],[column_prec]]&amp;"_"&amp;COL_SIZES[[#This Row],[col_len]]</f>
        <v>int_10_4</v>
      </c>
      <c r="B37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5" s="113">
        <f>VLOOKUP(A3755,DBMS_TYPE_SIZES[],2,FALSE)</f>
        <v>9</v>
      </c>
      <c r="D3755" s="113">
        <f>VLOOKUP(A3755,DBMS_TYPE_SIZES[],3,FALSE)</f>
        <v>4</v>
      </c>
      <c r="E3755" s="114">
        <f>VLOOKUP(A3755,DBMS_TYPE_SIZES[],4,FALSE)</f>
        <v>9</v>
      </c>
      <c r="F3755" t="s">
        <v>340</v>
      </c>
      <c r="G3755" t="s">
        <v>306</v>
      </c>
      <c r="H3755" t="s">
        <v>20</v>
      </c>
      <c r="I3755">
        <v>10</v>
      </c>
      <c r="J3755">
        <v>4</v>
      </c>
    </row>
    <row r="3756" spans="1:10">
      <c r="A3756" s="112" t="str">
        <f>COL_SIZES[[#This Row],[datatype]]&amp;"_"&amp;COL_SIZES[[#This Row],[column_prec]]&amp;"_"&amp;COL_SIZES[[#This Row],[col_len]]</f>
        <v>int_10_4</v>
      </c>
      <c r="B37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6" s="113">
        <f>VLOOKUP(A3756,DBMS_TYPE_SIZES[],2,FALSE)</f>
        <v>9</v>
      </c>
      <c r="D3756" s="113">
        <f>VLOOKUP(A3756,DBMS_TYPE_SIZES[],3,FALSE)</f>
        <v>4</v>
      </c>
      <c r="E3756" s="114">
        <f>VLOOKUP(A3756,DBMS_TYPE_SIZES[],4,FALSE)</f>
        <v>9</v>
      </c>
      <c r="F3756" t="s">
        <v>340</v>
      </c>
      <c r="G3756" t="s">
        <v>225</v>
      </c>
      <c r="H3756" t="s">
        <v>20</v>
      </c>
      <c r="I3756">
        <v>10</v>
      </c>
      <c r="J3756">
        <v>4</v>
      </c>
    </row>
    <row r="3757" spans="1:10">
      <c r="A3757" s="112" t="str">
        <f>COL_SIZES[[#This Row],[datatype]]&amp;"_"&amp;COL_SIZES[[#This Row],[column_prec]]&amp;"_"&amp;COL_SIZES[[#This Row],[col_len]]</f>
        <v>int_10_4</v>
      </c>
      <c r="B37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7" s="113">
        <f>VLOOKUP(A3757,DBMS_TYPE_SIZES[],2,FALSE)</f>
        <v>9</v>
      </c>
      <c r="D3757" s="113">
        <f>VLOOKUP(A3757,DBMS_TYPE_SIZES[],3,FALSE)</f>
        <v>4</v>
      </c>
      <c r="E3757" s="114">
        <f>VLOOKUP(A3757,DBMS_TYPE_SIZES[],4,FALSE)</f>
        <v>9</v>
      </c>
      <c r="F3757" t="s">
        <v>340</v>
      </c>
      <c r="G3757" t="s">
        <v>268</v>
      </c>
      <c r="H3757" t="s">
        <v>20</v>
      </c>
      <c r="I3757">
        <v>10</v>
      </c>
      <c r="J3757">
        <v>4</v>
      </c>
    </row>
    <row r="3758" spans="1:10">
      <c r="A3758" s="112" t="str">
        <f>COL_SIZES[[#This Row],[datatype]]&amp;"_"&amp;COL_SIZES[[#This Row],[column_prec]]&amp;"_"&amp;COL_SIZES[[#This Row],[col_len]]</f>
        <v>int_10_4</v>
      </c>
      <c r="B375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58" s="113">
        <f>VLOOKUP(A3758,DBMS_TYPE_SIZES[],2,FALSE)</f>
        <v>9</v>
      </c>
      <c r="D3758" s="113">
        <f>VLOOKUP(A3758,DBMS_TYPE_SIZES[],3,FALSE)</f>
        <v>4</v>
      </c>
      <c r="E3758" s="114">
        <f>VLOOKUP(A3758,DBMS_TYPE_SIZES[],4,FALSE)</f>
        <v>9</v>
      </c>
      <c r="F3758" t="s">
        <v>340</v>
      </c>
      <c r="G3758" t="s">
        <v>281</v>
      </c>
      <c r="H3758" t="s">
        <v>20</v>
      </c>
      <c r="I3758">
        <v>10</v>
      </c>
      <c r="J3758">
        <v>4</v>
      </c>
    </row>
    <row r="3759" spans="1:10">
      <c r="A3759" s="112" t="str">
        <f>COL_SIZES[[#This Row],[datatype]]&amp;"_"&amp;COL_SIZES[[#This Row],[column_prec]]&amp;"_"&amp;COL_SIZES[[#This Row],[col_len]]</f>
        <v>numeric_1_5</v>
      </c>
      <c r="B375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59" s="113">
        <f>VLOOKUP(A3759,DBMS_TYPE_SIZES[],2,FALSE)</f>
        <v>5</v>
      </c>
      <c r="D3759" s="113">
        <f>VLOOKUP(A3759,DBMS_TYPE_SIZES[],3,FALSE)</f>
        <v>5</v>
      </c>
      <c r="E3759" s="114">
        <f>VLOOKUP(A3759,DBMS_TYPE_SIZES[],4,FALSE)</f>
        <v>5</v>
      </c>
      <c r="F3759" t="s">
        <v>340</v>
      </c>
      <c r="G3759" t="s">
        <v>602</v>
      </c>
      <c r="H3759" t="s">
        <v>67</v>
      </c>
      <c r="I3759">
        <v>1</v>
      </c>
      <c r="J3759">
        <v>5</v>
      </c>
    </row>
    <row r="3760" spans="1:10">
      <c r="A3760" s="112" t="str">
        <f>COL_SIZES[[#This Row],[datatype]]&amp;"_"&amp;COL_SIZES[[#This Row],[column_prec]]&amp;"_"&amp;COL_SIZES[[#This Row],[col_len]]</f>
        <v>int_10_4</v>
      </c>
      <c r="B376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0" s="113">
        <f>VLOOKUP(A3760,DBMS_TYPE_SIZES[],2,FALSE)</f>
        <v>9</v>
      </c>
      <c r="D3760" s="113">
        <f>VLOOKUP(A3760,DBMS_TYPE_SIZES[],3,FALSE)</f>
        <v>4</v>
      </c>
      <c r="E3760" s="114">
        <f>VLOOKUP(A3760,DBMS_TYPE_SIZES[],4,FALSE)</f>
        <v>9</v>
      </c>
      <c r="F3760" t="s">
        <v>340</v>
      </c>
      <c r="G3760" t="s">
        <v>838</v>
      </c>
      <c r="H3760" t="s">
        <v>20</v>
      </c>
      <c r="I3760">
        <v>10</v>
      </c>
      <c r="J3760">
        <v>4</v>
      </c>
    </row>
    <row r="3761" spans="1:10">
      <c r="A3761" s="112" t="str">
        <f>COL_SIZES[[#This Row],[datatype]]&amp;"_"&amp;COL_SIZES[[#This Row],[column_prec]]&amp;"_"&amp;COL_SIZES[[#This Row],[col_len]]</f>
        <v>int_10_4</v>
      </c>
      <c r="B376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1" s="113">
        <f>VLOOKUP(A3761,DBMS_TYPE_SIZES[],2,FALSE)</f>
        <v>9</v>
      </c>
      <c r="D3761" s="113">
        <f>VLOOKUP(A3761,DBMS_TYPE_SIZES[],3,FALSE)</f>
        <v>4</v>
      </c>
      <c r="E3761" s="114">
        <f>VLOOKUP(A3761,DBMS_TYPE_SIZES[],4,FALSE)</f>
        <v>9</v>
      </c>
      <c r="F3761" t="s">
        <v>340</v>
      </c>
      <c r="G3761" t="s">
        <v>1455</v>
      </c>
      <c r="H3761" t="s">
        <v>20</v>
      </c>
      <c r="I3761">
        <v>10</v>
      </c>
      <c r="J3761">
        <v>4</v>
      </c>
    </row>
    <row r="3762" spans="1:10">
      <c r="A3762" s="112" t="str">
        <f>COL_SIZES[[#This Row],[datatype]]&amp;"_"&amp;COL_SIZES[[#This Row],[column_prec]]&amp;"_"&amp;COL_SIZES[[#This Row],[col_len]]</f>
        <v>int_10_4</v>
      </c>
      <c r="B37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2" s="113">
        <f>VLOOKUP(A3762,DBMS_TYPE_SIZES[],2,FALSE)</f>
        <v>9</v>
      </c>
      <c r="D3762" s="113">
        <f>VLOOKUP(A3762,DBMS_TYPE_SIZES[],3,FALSE)</f>
        <v>4</v>
      </c>
      <c r="E3762" s="114">
        <f>VLOOKUP(A3762,DBMS_TYPE_SIZES[],4,FALSE)</f>
        <v>9</v>
      </c>
      <c r="F3762" t="s">
        <v>340</v>
      </c>
      <c r="G3762" t="s">
        <v>321</v>
      </c>
      <c r="H3762" t="s">
        <v>20</v>
      </c>
      <c r="I3762">
        <v>10</v>
      </c>
      <c r="J3762">
        <v>4</v>
      </c>
    </row>
    <row r="3763" spans="1:10">
      <c r="A3763" s="112" t="str">
        <f>COL_SIZES[[#This Row],[datatype]]&amp;"_"&amp;COL_SIZES[[#This Row],[column_prec]]&amp;"_"&amp;COL_SIZES[[#This Row],[col_len]]</f>
        <v>int_10_4</v>
      </c>
      <c r="B376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3" s="113">
        <f>VLOOKUP(A3763,DBMS_TYPE_SIZES[],2,FALSE)</f>
        <v>9</v>
      </c>
      <c r="D3763" s="113">
        <f>VLOOKUP(A3763,DBMS_TYPE_SIZES[],3,FALSE)</f>
        <v>4</v>
      </c>
      <c r="E3763" s="114">
        <f>VLOOKUP(A3763,DBMS_TYPE_SIZES[],4,FALSE)</f>
        <v>9</v>
      </c>
      <c r="F3763" t="s">
        <v>340</v>
      </c>
      <c r="G3763" t="s">
        <v>282</v>
      </c>
      <c r="H3763" t="s">
        <v>20</v>
      </c>
      <c r="I3763">
        <v>10</v>
      </c>
      <c r="J3763">
        <v>4</v>
      </c>
    </row>
    <row r="3764" spans="1:10">
      <c r="A3764" s="112" t="str">
        <f>COL_SIZES[[#This Row],[datatype]]&amp;"_"&amp;COL_SIZES[[#This Row],[column_prec]]&amp;"_"&amp;COL_SIZES[[#This Row],[col_len]]</f>
        <v>int_10_4</v>
      </c>
      <c r="B37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4" s="113">
        <f>VLOOKUP(A3764,DBMS_TYPE_SIZES[],2,FALSE)</f>
        <v>9</v>
      </c>
      <c r="D3764" s="113">
        <f>VLOOKUP(A3764,DBMS_TYPE_SIZES[],3,FALSE)</f>
        <v>4</v>
      </c>
      <c r="E3764" s="114">
        <f>VLOOKUP(A3764,DBMS_TYPE_SIZES[],4,FALSE)</f>
        <v>9</v>
      </c>
      <c r="F3764" t="s">
        <v>340</v>
      </c>
      <c r="G3764" t="s">
        <v>313</v>
      </c>
      <c r="H3764" t="s">
        <v>20</v>
      </c>
      <c r="I3764">
        <v>10</v>
      </c>
      <c r="J3764">
        <v>4</v>
      </c>
    </row>
    <row r="3765" spans="1:10">
      <c r="A3765" s="112" t="str">
        <f>COL_SIZES[[#This Row],[datatype]]&amp;"_"&amp;COL_SIZES[[#This Row],[column_prec]]&amp;"_"&amp;COL_SIZES[[#This Row],[col_len]]</f>
        <v>int_10_4</v>
      </c>
      <c r="B376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5" s="113">
        <f>VLOOKUP(A3765,DBMS_TYPE_SIZES[],2,FALSE)</f>
        <v>9</v>
      </c>
      <c r="D3765" s="113">
        <f>VLOOKUP(A3765,DBMS_TYPE_SIZES[],3,FALSE)</f>
        <v>4</v>
      </c>
      <c r="E3765" s="114">
        <f>VLOOKUP(A3765,DBMS_TYPE_SIZES[],4,FALSE)</f>
        <v>9</v>
      </c>
      <c r="F3765" t="s">
        <v>340</v>
      </c>
      <c r="G3765" t="s">
        <v>315</v>
      </c>
      <c r="H3765" t="s">
        <v>20</v>
      </c>
      <c r="I3765">
        <v>10</v>
      </c>
      <c r="J3765">
        <v>4</v>
      </c>
    </row>
    <row r="3766" spans="1:10">
      <c r="A3766" s="112" t="str">
        <f>COL_SIZES[[#This Row],[datatype]]&amp;"_"&amp;COL_SIZES[[#This Row],[column_prec]]&amp;"_"&amp;COL_SIZES[[#This Row],[col_len]]</f>
        <v>numeric_19_9</v>
      </c>
      <c r="B376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66" s="113">
        <f>VLOOKUP(A3766,DBMS_TYPE_SIZES[],2,FALSE)</f>
        <v>9</v>
      </c>
      <c r="D3766" s="113">
        <f>VLOOKUP(A3766,DBMS_TYPE_SIZES[],3,FALSE)</f>
        <v>9</v>
      </c>
      <c r="E3766" s="114">
        <f>VLOOKUP(A3766,DBMS_TYPE_SIZES[],4,FALSE)</f>
        <v>9</v>
      </c>
      <c r="F3766" t="s">
        <v>340</v>
      </c>
      <c r="G3766" t="s">
        <v>319</v>
      </c>
      <c r="H3766" t="s">
        <v>67</v>
      </c>
      <c r="I3766">
        <v>19</v>
      </c>
      <c r="J3766">
        <v>9</v>
      </c>
    </row>
    <row r="3767" spans="1:10">
      <c r="A3767" s="112" t="str">
        <f>COL_SIZES[[#This Row],[datatype]]&amp;"_"&amp;COL_SIZES[[#This Row],[column_prec]]&amp;"_"&amp;COL_SIZES[[#This Row],[col_len]]</f>
        <v>numeric_19_9</v>
      </c>
      <c r="B37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67" s="113">
        <f>VLOOKUP(A3767,DBMS_TYPE_SIZES[],2,FALSE)</f>
        <v>9</v>
      </c>
      <c r="D3767" s="113">
        <f>VLOOKUP(A3767,DBMS_TYPE_SIZES[],3,FALSE)</f>
        <v>9</v>
      </c>
      <c r="E3767" s="114">
        <f>VLOOKUP(A3767,DBMS_TYPE_SIZES[],4,FALSE)</f>
        <v>9</v>
      </c>
      <c r="F3767" t="s">
        <v>340</v>
      </c>
      <c r="G3767" t="s">
        <v>322</v>
      </c>
      <c r="H3767" t="s">
        <v>67</v>
      </c>
      <c r="I3767">
        <v>19</v>
      </c>
      <c r="J3767">
        <v>9</v>
      </c>
    </row>
    <row r="3768" spans="1:10">
      <c r="A3768" s="112" t="str">
        <f>COL_SIZES[[#This Row],[datatype]]&amp;"_"&amp;COL_SIZES[[#This Row],[column_prec]]&amp;"_"&amp;COL_SIZES[[#This Row],[col_len]]</f>
        <v>numeric_19_9</v>
      </c>
      <c r="B376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68" s="113">
        <f>VLOOKUP(A3768,DBMS_TYPE_SIZES[],2,FALSE)</f>
        <v>9</v>
      </c>
      <c r="D3768" s="113">
        <f>VLOOKUP(A3768,DBMS_TYPE_SIZES[],3,FALSE)</f>
        <v>9</v>
      </c>
      <c r="E3768" s="114">
        <f>VLOOKUP(A3768,DBMS_TYPE_SIZES[],4,FALSE)</f>
        <v>9</v>
      </c>
      <c r="F3768" t="s">
        <v>340</v>
      </c>
      <c r="G3768" t="s">
        <v>324</v>
      </c>
      <c r="H3768" t="s">
        <v>67</v>
      </c>
      <c r="I3768">
        <v>19</v>
      </c>
      <c r="J3768">
        <v>9</v>
      </c>
    </row>
    <row r="3769" spans="1:10">
      <c r="A3769" s="112" t="str">
        <f>COL_SIZES[[#This Row],[datatype]]&amp;"_"&amp;COL_SIZES[[#This Row],[column_prec]]&amp;"_"&amp;COL_SIZES[[#This Row],[col_len]]</f>
        <v>int_10_4</v>
      </c>
      <c r="B376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69" s="113">
        <f>VLOOKUP(A3769,DBMS_TYPE_SIZES[],2,FALSE)</f>
        <v>9</v>
      </c>
      <c r="D3769" s="113">
        <f>VLOOKUP(A3769,DBMS_TYPE_SIZES[],3,FALSE)</f>
        <v>4</v>
      </c>
      <c r="E3769" s="114">
        <f>VLOOKUP(A3769,DBMS_TYPE_SIZES[],4,FALSE)</f>
        <v>9</v>
      </c>
      <c r="F3769" t="s">
        <v>340</v>
      </c>
      <c r="G3769" t="s">
        <v>72</v>
      </c>
      <c r="H3769" t="s">
        <v>20</v>
      </c>
      <c r="I3769">
        <v>10</v>
      </c>
      <c r="J3769">
        <v>4</v>
      </c>
    </row>
    <row r="3770" spans="1:10">
      <c r="A3770" s="112" t="str">
        <f>COL_SIZES[[#This Row],[datatype]]&amp;"_"&amp;COL_SIZES[[#This Row],[column_prec]]&amp;"_"&amp;COL_SIZES[[#This Row],[col_len]]</f>
        <v>int_10_4</v>
      </c>
      <c r="B37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0" s="113">
        <f>VLOOKUP(A3770,DBMS_TYPE_SIZES[],2,FALSE)</f>
        <v>9</v>
      </c>
      <c r="D3770" s="113">
        <f>VLOOKUP(A3770,DBMS_TYPE_SIZES[],3,FALSE)</f>
        <v>4</v>
      </c>
      <c r="E3770" s="114">
        <f>VLOOKUP(A3770,DBMS_TYPE_SIZES[],4,FALSE)</f>
        <v>9</v>
      </c>
      <c r="F3770" t="s">
        <v>340</v>
      </c>
      <c r="G3770" t="s">
        <v>309</v>
      </c>
      <c r="H3770" t="s">
        <v>20</v>
      </c>
      <c r="I3770">
        <v>10</v>
      </c>
      <c r="J3770">
        <v>4</v>
      </c>
    </row>
    <row r="3771" spans="1:10">
      <c r="A3771" s="112" t="str">
        <f>COL_SIZES[[#This Row],[datatype]]&amp;"_"&amp;COL_SIZES[[#This Row],[column_prec]]&amp;"_"&amp;COL_SIZES[[#This Row],[col_len]]</f>
        <v>int_10_4</v>
      </c>
      <c r="B377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1" s="113">
        <f>VLOOKUP(A3771,DBMS_TYPE_SIZES[],2,FALSE)</f>
        <v>9</v>
      </c>
      <c r="D3771" s="113">
        <f>VLOOKUP(A3771,DBMS_TYPE_SIZES[],3,FALSE)</f>
        <v>4</v>
      </c>
      <c r="E3771" s="114">
        <f>VLOOKUP(A3771,DBMS_TYPE_SIZES[],4,FALSE)</f>
        <v>9</v>
      </c>
      <c r="F3771" t="s">
        <v>340</v>
      </c>
      <c r="G3771" t="s">
        <v>69</v>
      </c>
      <c r="H3771" t="s">
        <v>20</v>
      </c>
      <c r="I3771">
        <v>10</v>
      </c>
      <c r="J3771">
        <v>4</v>
      </c>
    </row>
    <row r="3772" spans="1:10">
      <c r="A3772" s="112" t="str">
        <f>COL_SIZES[[#This Row],[datatype]]&amp;"_"&amp;COL_SIZES[[#This Row],[column_prec]]&amp;"_"&amp;COL_SIZES[[#This Row],[col_len]]</f>
        <v>int_10_4</v>
      </c>
      <c r="B37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2" s="113">
        <f>VLOOKUP(A3772,DBMS_TYPE_SIZES[],2,FALSE)</f>
        <v>9</v>
      </c>
      <c r="D3772" s="113">
        <f>VLOOKUP(A3772,DBMS_TYPE_SIZES[],3,FALSE)</f>
        <v>4</v>
      </c>
      <c r="E3772" s="114">
        <f>VLOOKUP(A3772,DBMS_TYPE_SIZES[],4,FALSE)</f>
        <v>9</v>
      </c>
      <c r="F3772" t="s">
        <v>340</v>
      </c>
      <c r="G3772" t="s">
        <v>283</v>
      </c>
      <c r="H3772" t="s">
        <v>20</v>
      </c>
      <c r="I3772">
        <v>10</v>
      </c>
      <c r="J3772">
        <v>4</v>
      </c>
    </row>
    <row r="3773" spans="1:10">
      <c r="A3773" s="112" t="str">
        <f>COL_SIZES[[#This Row],[datatype]]&amp;"_"&amp;COL_SIZES[[#This Row],[column_prec]]&amp;"_"&amp;COL_SIZES[[#This Row],[col_len]]</f>
        <v>int_10_4</v>
      </c>
      <c r="B377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3" s="113">
        <f>VLOOKUP(A3773,DBMS_TYPE_SIZES[],2,FALSE)</f>
        <v>9</v>
      </c>
      <c r="D3773" s="113">
        <f>VLOOKUP(A3773,DBMS_TYPE_SIZES[],3,FALSE)</f>
        <v>4</v>
      </c>
      <c r="E3773" s="114">
        <f>VLOOKUP(A3773,DBMS_TYPE_SIZES[],4,FALSE)</f>
        <v>9</v>
      </c>
      <c r="F3773" t="s">
        <v>340</v>
      </c>
      <c r="G3773" t="s">
        <v>272</v>
      </c>
      <c r="H3773" t="s">
        <v>20</v>
      </c>
      <c r="I3773">
        <v>10</v>
      </c>
      <c r="J3773">
        <v>4</v>
      </c>
    </row>
    <row r="3774" spans="1:10">
      <c r="A3774" s="112" t="str">
        <f>COL_SIZES[[#This Row],[datatype]]&amp;"_"&amp;COL_SIZES[[#This Row],[column_prec]]&amp;"_"&amp;COL_SIZES[[#This Row],[col_len]]</f>
        <v>int_10_4</v>
      </c>
      <c r="B377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4" s="113">
        <f>VLOOKUP(A3774,DBMS_TYPE_SIZES[],2,FALSE)</f>
        <v>9</v>
      </c>
      <c r="D3774" s="113">
        <f>VLOOKUP(A3774,DBMS_TYPE_SIZES[],3,FALSE)</f>
        <v>4</v>
      </c>
      <c r="E3774" s="114">
        <f>VLOOKUP(A3774,DBMS_TYPE_SIZES[],4,FALSE)</f>
        <v>9</v>
      </c>
      <c r="F3774" t="s">
        <v>340</v>
      </c>
      <c r="G3774" t="s">
        <v>164</v>
      </c>
      <c r="H3774" t="s">
        <v>20</v>
      </c>
      <c r="I3774">
        <v>10</v>
      </c>
      <c r="J3774">
        <v>4</v>
      </c>
    </row>
    <row r="3775" spans="1:10">
      <c r="A3775" s="112" t="str">
        <f>COL_SIZES[[#This Row],[datatype]]&amp;"_"&amp;COL_SIZES[[#This Row],[column_prec]]&amp;"_"&amp;COL_SIZES[[#This Row],[col_len]]</f>
        <v>int_10_4</v>
      </c>
      <c r="B377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5" s="113">
        <f>VLOOKUP(A3775,DBMS_TYPE_SIZES[],2,FALSE)</f>
        <v>9</v>
      </c>
      <c r="D3775" s="113">
        <f>VLOOKUP(A3775,DBMS_TYPE_SIZES[],3,FALSE)</f>
        <v>4</v>
      </c>
      <c r="E3775" s="114">
        <f>VLOOKUP(A3775,DBMS_TYPE_SIZES[],4,FALSE)</f>
        <v>9</v>
      </c>
      <c r="F3775" t="s">
        <v>341</v>
      </c>
      <c r="G3775" t="s">
        <v>1454</v>
      </c>
      <c r="H3775" t="s">
        <v>20</v>
      </c>
      <c r="I3775">
        <v>10</v>
      </c>
      <c r="J3775">
        <v>4</v>
      </c>
    </row>
    <row r="3776" spans="1:10">
      <c r="A3776" s="112" t="str">
        <f>COL_SIZES[[#This Row],[datatype]]&amp;"_"&amp;COL_SIZES[[#This Row],[column_prec]]&amp;"_"&amp;COL_SIZES[[#This Row],[col_len]]</f>
        <v>numeric_1_5</v>
      </c>
      <c r="B3776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76" s="113">
        <f>VLOOKUP(A3776,DBMS_TYPE_SIZES[],2,FALSE)</f>
        <v>5</v>
      </c>
      <c r="D3776" s="113">
        <f>VLOOKUP(A3776,DBMS_TYPE_SIZES[],3,FALSE)</f>
        <v>5</v>
      </c>
      <c r="E3776" s="114">
        <f>VLOOKUP(A3776,DBMS_TYPE_SIZES[],4,FALSE)</f>
        <v>5</v>
      </c>
      <c r="F3776" t="s">
        <v>341</v>
      </c>
      <c r="G3776" t="s">
        <v>596</v>
      </c>
      <c r="H3776" t="s">
        <v>67</v>
      </c>
      <c r="I3776">
        <v>1</v>
      </c>
      <c r="J3776">
        <v>5</v>
      </c>
    </row>
    <row r="3777" spans="1:10">
      <c r="A3777" s="112" t="str">
        <f>COL_SIZES[[#This Row],[datatype]]&amp;"_"&amp;COL_SIZES[[#This Row],[column_prec]]&amp;"_"&amp;COL_SIZES[[#This Row],[col_len]]</f>
        <v>int_10_4</v>
      </c>
      <c r="B377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7" s="113">
        <f>VLOOKUP(A3777,DBMS_TYPE_SIZES[],2,FALSE)</f>
        <v>9</v>
      </c>
      <c r="D3777" s="113">
        <f>VLOOKUP(A3777,DBMS_TYPE_SIZES[],3,FALSE)</f>
        <v>4</v>
      </c>
      <c r="E3777" s="114">
        <f>VLOOKUP(A3777,DBMS_TYPE_SIZES[],4,FALSE)</f>
        <v>9</v>
      </c>
      <c r="F3777" t="s">
        <v>341</v>
      </c>
      <c r="G3777" t="s">
        <v>156</v>
      </c>
      <c r="H3777" t="s">
        <v>20</v>
      </c>
      <c r="I3777">
        <v>10</v>
      </c>
      <c r="J3777">
        <v>4</v>
      </c>
    </row>
    <row r="3778" spans="1:10">
      <c r="A3778" s="112" t="str">
        <f>COL_SIZES[[#This Row],[datatype]]&amp;"_"&amp;COL_SIZES[[#This Row],[column_prec]]&amp;"_"&amp;COL_SIZES[[#This Row],[col_len]]</f>
        <v>int_10_4</v>
      </c>
      <c r="B37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8" s="113">
        <f>VLOOKUP(A3778,DBMS_TYPE_SIZES[],2,FALSE)</f>
        <v>9</v>
      </c>
      <c r="D3778" s="113">
        <f>VLOOKUP(A3778,DBMS_TYPE_SIZES[],3,FALSE)</f>
        <v>4</v>
      </c>
      <c r="E3778" s="114">
        <f>VLOOKUP(A3778,DBMS_TYPE_SIZES[],4,FALSE)</f>
        <v>9</v>
      </c>
      <c r="F3778" t="s">
        <v>341</v>
      </c>
      <c r="G3778" t="s">
        <v>75</v>
      </c>
      <c r="H3778" t="s">
        <v>20</v>
      </c>
      <c r="I3778">
        <v>10</v>
      </c>
      <c r="J3778">
        <v>4</v>
      </c>
    </row>
    <row r="3779" spans="1:10">
      <c r="A3779" s="112" t="str">
        <f>COL_SIZES[[#This Row],[datatype]]&amp;"_"&amp;COL_SIZES[[#This Row],[column_prec]]&amp;"_"&amp;COL_SIZES[[#This Row],[col_len]]</f>
        <v>int_10_4</v>
      </c>
      <c r="B377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79" s="113">
        <f>VLOOKUP(A3779,DBMS_TYPE_SIZES[],2,FALSE)</f>
        <v>9</v>
      </c>
      <c r="D3779" s="113">
        <f>VLOOKUP(A3779,DBMS_TYPE_SIZES[],3,FALSE)</f>
        <v>4</v>
      </c>
      <c r="E3779" s="114">
        <f>VLOOKUP(A3779,DBMS_TYPE_SIZES[],4,FALSE)</f>
        <v>9</v>
      </c>
      <c r="F3779" t="s">
        <v>341</v>
      </c>
      <c r="G3779" t="s">
        <v>306</v>
      </c>
      <c r="H3779" t="s">
        <v>20</v>
      </c>
      <c r="I3779">
        <v>10</v>
      </c>
      <c r="J3779">
        <v>4</v>
      </c>
    </row>
    <row r="3780" spans="1:10">
      <c r="A3780" s="112" t="str">
        <f>COL_SIZES[[#This Row],[datatype]]&amp;"_"&amp;COL_SIZES[[#This Row],[column_prec]]&amp;"_"&amp;COL_SIZES[[#This Row],[col_len]]</f>
        <v>int_10_4</v>
      </c>
      <c r="B37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0" s="113">
        <f>VLOOKUP(A3780,DBMS_TYPE_SIZES[],2,FALSE)</f>
        <v>9</v>
      </c>
      <c r="D3780" s="113">
        <f>VLOOKUP(A3780,DBMS_TYPE_SIZES[],3,FALSE)</f>
        <v>4</v>
      </c>
      <c r="E3780" s="114">
        <f>VLOOKUP(A3780,DBMS_TYPE_SIZES[],4,FALSE)</f>
        <v>9</v>
      </c>
      <c r="F3780" t="s">
        <v>341</v>
      </c>
      <c r="G3780" t="s">
        <v>225</v>
      </c>
      <c r="H3780" t="s">
        <v>20</v>
      </c>
      <c r="I3780">
        <v>10</v>
      </c>
      <c r="J3780">
        <v>4</v>
      </c>
    </row>
    <row r="3781" spans="1:10">
      <c r="A3781" s="112" t="str">
        <f>COL_SIZES[[#This Row],[datatype]]&amp;"_"&amp;COL_SIZES[[#This Row],[column_prec]]&amp;"_"&amp;COL_SIZES[[#This Row],[col_len]]</f>
        <v>int_10_4</v>
      </c>
      <c r="B378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1" s="113">
        <f>VLOOKUP(A3781,DBMS_TYPE_SIZES[],2,FALSE)</f>
        <v>9</v>
      </c>
      <c r="D3781" s="113">
        <f>VLOOKUP(A3781,DBMS_TYPE_SIZES[],3,FALSE)</f>
        <v>4</v>
      </c>
      <c r="E3781" s="114">
        <f>VLOOKUP(A3781,DBMS_TYPE_SIZES[],4,FALSE)</f>
        <v>9</v>
      </c>
      <c r="F3781" t="s">
        <v>341</v>
      </c>
      <c r="G3781" t="s">
        <v>268</v>
      </c>
      <c r="H3781" t="s">
        <v>20</v>
      </c>
      <c r="I3781">
        <v>10</v>
      </c>
      <c r="J3781">
        <v>4</v>
      </c>
    </row>
    <row r="3782" spans="1:10">
      <c r="A3782" s="112" t="str">
        <f>COL_SIZES[[#This Row],[datatype]]&amp;"_"&amp;COL_SIZES[[#This Row],[column_prec]]&amp;"_"&amp;COL_SIZES[[#This Row],[col_len]]</f>
        <v>int_10_4</v>
      </c>
      <c r="B378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2" s="113">
        <f>VLOOKUP(A3782,DBMS_TYPE_SIZES[],2,FALSE)</f>
        <v>9</v>
      </c>
      <c r="D3782" s="113">
        <f>VLOOKUP(A3782,DBMS_TYPE_SIZES[],3,FALSE)</f>
        <v>4</v>
      </c>
      <c r="E3782" s="114">
        <f>VLOOKUP(A3782,DBMS_TYPE_SIZES[],4,FALSE)</f>
        <v>9</v>
      </c>
      <c r="F3782" t="s">
        <v>341</v>
      </c>
      <c r="G3782" t="s">
        <v>281</v>
      </c>
      <c r="H3782" t="s">
        <v>20</v>
      </c>
      <c r="I3782">
        <v>10</v>
      </c>
      <c r="J3782">
        <v>4</v>
      </c>
    </row>
    <row r="3783" spans="1:10">
      <c r="A3783" s="112" t="str">
        <f>COL_SIZES[[#This Row],[datatype]]&amp;"_"&amp;COL_SIZES[[#This Row],[column_prec]]&amp;"_"&amp;COL_SIZES[[#This Row],[col_len]]</f>
        <v>numeric_1_5</v>
      </c>
      <c r="B3783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783" s="113">
        <f>VLOOKUP(A3783,DBMS_TYPE_SIZES[],2,FALSE)</f>
        <v>5</v>
      </c>
      <c r="D3783" s="113">
        <f>VLOOKUP(A3783,DBMS_TYPE_SIZES[],3,FALSE)</f>
        <v>5</v>
      </c>
      <c r="E3783" s="114">
        <f>VLOOKUP(A3783,DBMS_TYPE_SIZES[],4,FALSE)</f>
        <v>5</v>
      </c>
      <c r="F3783" t="s">
        <v>341</v>
      </c>
      <c r="G3783" t="s">
        <v>602</v>
      </c>
      <c r="H3783" t="s">
        <v>67</v>
      </c>
      <c r="I3783">
        <v>1</v>
      </c>
      <c r="J3783">
        <v>5</v>
      </c>
    </row>
    <row r="3784" spans="1:10">
      <c r="A3784" s="112" t="str">
        <f>COL_SIZES[[#This Row],[datatype]]&amp;"_"&amp;COL_SIZES[[#This Row],[column_prec]]&amp;"_"&amp;COL_SIZES[[#This Row],[col_len]]</f>
        <v>int_10_4</v>
      </c>
      <c r="B378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4" s="113">
        <f>VLOOKUP(A3784,DBMS_TYPE_SIZES[],2,FALSE)</f>
        <v>9</v>
      </c>
      <c r="D3784" s="113">
        <f>VLOOKUP(A3784,DBMS_TYPE_SIZES[],3,FALSE)</f>
        <v>4</v>
      </c>
      <c r="E3784" s="114">
        <f>VLOOKUP(A3784,DBMS_TYPE_SIZES[],4,FALSE)</f>
        <v>9</v>
      </c>
      <c r="F3784" t="s">
        <v>341</v>
      </c>
      <c r="G3784" t="s">
        <v>838</v>
      </c>
      <c r="H3784" t="s">
        <v>20</v>
      </c>
      <c r="I3784">
        <v>10</v>
      </c>
      <c r="J3784">
        <v>4</v>
      </c>
    </row>
    <row r="3785" spans="1:10">
      <c r="A3785" s="112" t="str">
        <f>COL_SIZES[[#This Row],[datatype]]&amp;"_"&amp;COL_SIZES[[#This Row],[column_prec]]&amp;"_"&amp;COL_SIZES[[#This Row],[col_len]]</f>
        <v>int_10_4</v>
      </c>
      <c r="B378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5" s="113">
        <f>VLOOKUP(A3785,DBMS_TYPE_SIZES[],2,FALSE)</f>
        <v>9</v>
      </c>
      <c r="D3785" s="113">
        <f>VLOOKUP(A3785,DBMS_TYPE_SIZES[],3,FALSE)</f>
        <v>4</v>
      </c>
      <c r="E3785" s="114">
        <f>VLOOKUP(A3785,DBMS_TYPE_SIZES[],4,FALSE)</f>
        <v>9</v>
      </c>
      <c r="F3785" t="s">
        <v>341</v>
      </c>
      <c r="G3785" t="s">
        <v>1455</v>
      </c>
      <c r="H3785" t="s">
        <v>20</v>
      </c>
      <c r="I3785">
        <v>10</v>
      </c>
      <c r="J3785">
        <v>4</v>
      </c>
    </row>
    <row r="3786" spans="1:10">
      <c r="A3786" s="112" t="str">
        <f>COL_SIZES[[#This Row],[datatype]]&amp;"_"&amp;COL_SIZES[[#This Row],[column_prec]]&amp;"_"&amp;COL_SIZES[[#This Row],[col_len]]</f>
        <v>int_10_4</v>
      </c>
      <c r="B37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6" s="113">
        <f>VLOOKUP(A3786,DBMS_TYPE_SIZES[],2,FALSE)</f>
        <v>9</v>
      </c>
      <c r="D3786" s="113">
        <f>VLOOKUP(A3786,DBMS_TYPE_SIZES[],3,FALSE)</f>
        <v>4</v>
      </c>
      <c r="E3786" s="114">
        <f>VLOOKUP(A3786,DBMS_TYPE_SIZES[],4,FALSE)</f>
        <v>9</v>
      </c>
      <c r="F3786" t="s">
        <v>341</v>
      </c>
      <c r="G3786" t="s">
        <v>321</v>
      </c>
      <c r="H3786" t="s">
        <v>20</v>
      </c>
      <c r="I3786">
        <v>10</v>
      </c>
      <c r="J3786">
        <v>4</v>
      </c>
    </row>
    <row r="3787" spans="1:10">
      <c r="A3787" s="112" t="str">
        <f>COL_SIZES[[#This Row],[datatype]]&amp;"_"&amp;COL_SIZES[[#This Row],[column_prec]]&amp;"_"&amp;COL_SIZES[[#This Row],[col_len]]</f>
        <v>int_10_4</v>
      </c>
      <c r="B37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7" s="113">
        <f>VLOOKUP(A3787,DBMS_TYPE_SIZES[],2,FALSE)</f>
        <v>9</v>
      </c>
      <c r="D3787" s="113">
        <f>VLOOKUP(A3787,DBMS_TYPE_SIZES[],3,FALSE)</f>
        <v>4</v>
      </c>
      <c r="E3787" s="114">
        <f>VLOOKUP(A3787,DBMS_TYPE_SIZES[],4,FALSE)</f>
        <v>9</v>
      </c>
      <c r="F3787" t="s">
        <v>341</v>
      </c>
      <c r="G3787" t="s">
        <v>282</v>
      </c>
      <c r="H3787" t="s">
        <v>20</v>
      </c>
      <c r="I3787">
        <v>10</v>
      </c>
      <c r="J3787">
        <v>4</v>
      </c>
    </row>
    <row r="3788" spans="1:10">
      <c r="A3788" s="112" t="str">
        <f>COL_SIZES[[#This Row],[datatype]]&amp;"_"&amp;COL_SIZES[[#This Row],[column_prec]]&amp;"_"&amp;COL_SIZES[[#This Row],[col_len]]</f>
        <v>int_10_4</v>
      </c>
      <c r="B37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8" s="113">
        <f>VLOOKUP(A3788,DBMS_TYPE_SIZES[],2,FALSE)</f>
        <v>9</v>
      </c>
      <c r="D3788" s="113">
        <f>VLOOKUP(A3788,DBMS_TYPE_SIZES[],3,FALSE)</f>
        <v>4</v>
      </c>
      <c r="E3788" s="114">
        <f>VLOOKUP(A3788,DBMS_TYPE_SIZES[],4,FALSE)</f>
        <v>9</v>
      </c>
      <c r="F3788" t="s">
        <v>341</v>
      </c>
      <c r="G3788" t="s">
        <v>313</v>
      </c>
      <c r="H3788" t="s">
        <v>20</v>
      </c>
      <c r="I3788">
        <v>10</v>
      </c>
      <c r="J3788">
        <v>4</v>
      </c>
    </row>
    <row r="3789" spans="1:10">
      <c r="A3789" s="112" t="str">
        <f>COL_SIZES[[#This Row],[datatype]]&amp;"_"&amp;COL_SIZES[[#This Row],[column_prec]]&amp;"_"&amp;COL_SIZES[[#This Row],[col_len]]</f>
        <v>int_10_4</v>
      </c>
      <c r="B37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89" s="113">
        <f>VLOOKUP(A3789,DBMS_TYPE_SIZES[],2,FALSE)</f>
        <v>9</v>
      </c>
      <c r="D3789" s="113">
        <f>VLOOKUP(A3789,DBMS_TYPE_SIZES[],3,FALSE)</f>
        <v>4</v>
      </c>
      <c r="E3789" s="114">
        <f>VLOOKUP(A3789,DBMS_TYPE_SIZES[],4,FALSE)</f>
        <v>9</v>
      </c>
      <c r="F3789" t="s">
        <v>341</v>
      </c>
      <c r="G3789" t="s">
        <v>315</v>
      </c>
      <c r="H3789" t="s">
        <v>20</v>
      </c>
      <c r="I3789">
        <v>10</v>
      </c>
      <c r="J3789">
        <v>4</v>
      </c>
    </row>
    <row r="3790" spans="1:10">
      <c r="A3790" s="112" t="str">
        <f>COL_SIZES[[#This Row],[datatype]]&amp;"_"&amp;COL_SIZES[[#This Row],[column_prec]]&amp;"_"&amp;COL_SIZES[[#This Row],[col_len]]</f>
        <v>numeric_19_9</v>
      </c>
      <c r="B379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90" s="113">
        <f>VLOOKUP(A3790,DBMS_TYPE_SIZES[],2,FALSE)</f>
        <v>9</v>
      </c>
      <c r="D3790" s="113">
        <f>VLOOKUP(A3790,DBMS_TYPE_SIZES[],3,FALSE)</f>
        <v>9</v>
      </c>
      <c r="E3790" s="114">
        <f>VLOOKUP(A3790,DBMS_TYPE_SIZES[],4,FALSE)</f>
        <v>9</v>
      </c>
      <c r="F3790" t="s">
        <v>341</v>
      </c>
      <c r="G3790" t="s">
        <v>319</v>
      </c>
      <c r="H3790" t="s">
        <v>67</v>
      </c>
      <c r="I3790">
        <v>19</v>
      </c>
      <c r="J3790">
        <v>9</v>
      </c>
    </row>
    <row r="3791" spans="1:10">
      <c r="A3791" s="112" t="str">
        <f>COL_SIZES[[#This Row],[datatype]]&amp;"_"&amp;COL_SIZES[[#This Row],[column_prec]]&amp;"_"&amp;COL_SIZES[[#This Row],[col_len]]</f>
        <v>numeric_19_9</v>
      </c>
      <c r="B3791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91" s="113">
        <f>VLOOKUP(A3791,DBMS_TYPE_SIZES[],2,FALSE)</f>
        <v>9</v>
      </c>
      <c r="D3791" s="113">
        <f>VLOOKUP(A3791,DBMS_TYPE_SIZES[],3,FALSE)</f>
        <v>9</v>
      </c>
      <c r="E3791" s="114">
        <f>VLOOKUP(A3791,DBMS_TYPE_SIZES[],4,FALSE)</f>
        <v>9</v>
      </c>
      <c r="F3791" t="s">
        <v>341</v>
      </c>
      <c r="G3791" t="s">
        <v>322</v>
      </c>
      <c r="H3791" t="s">
        <v>67</v>
      </c>
      <c r="I3791">
        <v>19</v>
      </c>
      <c r="J3791">
        <v>9</v>
      </c>
    </row>
    <row r="3792" spans="1:10">
      <c r="A3792" s="112" t="str">
        <f>COL_SIZES[[#This Row],[datatype]]&amp;"_"&amp;COL_SIZES[[#This Row],[column_prec]]&amp;"_"&amp;COL_SIZES[[#This Row],[col_len]]</f>
        <v>numeric_19_9</v>
      </c>
      <c r="B379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792" s="113">
        <f>VLOOKUP(A3792,DBMS_TYPE_SIZES[],2,FALSE)</f>
        <v>9</v>
      </c>
      <c r="D3792" s="113">
        <f>VLOOKUP(A3792,DBMS_TYPE_SIZES[],3,FALSE)</f>
        <v>9</v>
      </c>
      <c r="E3792" s="114">
        <f>VLOOKUP(A3792,DBMS_TYPE_SIZES[],4,FALSE)</f>
        <v>9</v>
      </c>
      <c r="F3792" t="s">
        <v>341</v>
      </c>
      <c r="G3792" t="s">
        <v>324</v>
      </c>
      <c r="H3792" t="s">
        <v>67</v>
      </c>
      <c r="I3792">
        <v>19</v>
      </c>
      <c r="J3792">
        <v>9</v>
      </c>
    </row>
    <row r="3793" spans="1:10">
      <c r="A3793" s="112" t="str">
        <f>COL_SIZES[[#This Row],[datatype]]&amp;"_"&amp;COL_SIZES[[#This Row],[column_prec]]&amp;"_"&amp;COL_SIZES[[#This Row],[col_len]]</f>
        <v>int_10_4</v>
      </c>
      <c r="B379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3" s="113">
        <f>VLOOKUP(A3793,DBMS_TYPE_SIZES[],2,FALSE)</f>
        <v>9</v>
      </c>
      <c r="D3793" s="113">
        <f>VLOOKUP(A3793,DBMS_TYPE_SIZES[],3,FALSE)</f>
        <v>4</v>
      </c>
      <c r="E3793" s="114">
        <f>VLOOKUP(A3793,DBMS_TYPE_SIZES[],4,FALSE)</f>
        <v>9</v>
      </c>
      <c r="F3793" t="s">
        <v>341</v>
      </c>
      <c r="G3793" t="s">
        <v>72</v>
      </c>
      <c r="H3793" t="s">
        <v>20</v>
      </c>
      <c r="I3793">
        <v>10</v>
      </c>
      <c r="J3793">
        <v>4</v>
      </c>
    </row>
    <row r="3794" spans="1:10">
      <c r="A3794" s="112" t="str">
        <f>COL_SIZES[[#This Row],[datatype]]&amp;"_"&amp;COL_SIZES[[#This Row],[column_prec]]&amp;"_"&amp;COL_SIZES[[#This Row],[col_len]]</f>
        <v>int_10_4</v>
      </c>
      <c r="B379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4" s="113">
        <f>VLOOKUP(A3794,DBMS_TYPE_SIZES[],2,FALSE)</f>
        <v>9</v>
      </c>
      <c r="D3794" s="113">
        <f>VLOOKUP(A3794,DBMS_TYPE_SIZES[],3,FALSE)</f>
        <v>4</v>
      </c>
      <c r="E3794" s="114">
        <f>VLOOKUP(A3794,DBMS_TYPE_SIZES[],4,FALSE)</f>
        <v>9</v>
      </c>
      <c r="F3794" t="s">
        <v>341</v>
      </c>
      <c r="G3794" t="s">
        <v>309</v>
      </c>
      <c r="H3794" t="s">
        <v>20</v>
      </c>
      <c r="I3794">
        <v>10</v>
      </c>
      <c r="J3794">
        <v>4</v>
      </c>
    </row>
    <row r="3795" spans="1:10">
      <c r="A3795" s="112" t="str">
        <f>COL_SIZES[[#This Row],[datatype]]&amp;"_"&amp;COL_SIZES[[#This Row],[column_prec]]&amp;"_"&amp;COL_SIZES[[#This Row],[col_len]]</f>
        <v>int_10_4</v>
      </c>
      <c r="B37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5" s="113">
        <f>VLOOKUP(A3795,DBMS_TYPE_SIZES[],2,FALSE)</f>
        <v>9</v>
      </c>
      <c r="D3795" s="113">
        <f>VLOOKUP(A3795,DBMS_TYPE_SIZES[],3,FALSE)</f>
        <v>4</v>
      </c>
      <c r="E3795" s="114">
        <f>VLOOKUP(A3795,DBMS_TYPE_SIZES[],4,FALSE)</f>
        <v>9</v>
      </c>
      <c r="F3795" t="s">
        <v>341</v>
      </c>
      <c r="G3795" t="s">
        <v>69</v>
      </c>
      <c r="H3795" t="s">
        <v>20</v>
      </c>
      <c r="I3795">
        <v>10</v>
      </c>
      <c r="J3795">
        <v>4</v>
      </c>
    </row>
    <row r="3796" spans="1:10">
      <c r="A3796" s="112" t="str">
        <f>COL_SIZES[[#This Row],[datatype]]&amp;"_"&amp;COL_SIZES[[#This Row],[column_prec]]&amp;"_"&amp;COL_SIZES[[#This Row],[col_len]]</f>
        <v>int_10_4</v>
      </c>
      <c r="B37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6" s="113">
        <f>VLOOKUP(A3796,DBMS_TYPE_SIZES[],2,FALSE)</f>
        <v>9</v>
      </c>
      <c r="D3796" s="113">
        <f>VLOOKUP(A3796,DBMS_TYPE_SIZES[],3,FALSE)</f>
        <v>4</v>
      </c>
      <c r="E3796" s="114">
        <f>VLOOKUP(A3796,DBMS_TYPE_SIZES[],4,FALSE)</f>
        <v>9</v>
      </c>
      <c r="F3796" t="s">
        <v>341</v>
      </c>
      <c r="G3796" t="s">
        <v>283</v>
      </c>
      <c r="H3796" t="s">
        <v>20</v>
      </c>
      <c r="I3796">
        <v>10</v>
      </c>
      <c r="J3796">
        <v>4</v>
      </c>
    </row>
    <row r="3797" spans="1:10">
      <c r="A3797" s="112" t="str">
        <f>COL_SIZES[[#This Row],[datatype]]&amp;"_"&amp;COL_SIZES[[#This Row],[column_prec]]&amp;"_"&amp;COL_SIZES[[#This Row],[col_len]]</f>
        <v>int_10_4</v>
      </c>
      <c r="B379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7" s="113">
        <f>VLOOKUP(A3797,DBMS_TYPE_SIZES[],2,FALSE)</f>
        <v>9</v>
      </c>
      <c r="D3797" s="113">
        <f>VLOOKUP(A3797,DBMS_TYPE_SIZES[],3,FALSE)</f>
        <v>4</v>
      </c>
      <c r="E3797" s="114">
        <f>VLOOKUP(A3797,DBMS_TYPE_SIZES[],4,FALSE)</f>
        <v>9</v>
      </c>
      <c r="F3797" t="s">
        <v>341</v>
      </c>
      <c r="G3797" t="s">
        <v>272</v>
      </c>
      <c r="H3797" t="s">
        <v>20</v>
      </c>
      <c r="I3797">
        <v>10</v>
      </c>
      <c r="J3797">
        <v>4</v>
      </c>
    </row>
    <row r="3798" spans="1:10">
      <c r="A3798" s="112" t="str">
        <f>COL_SIZES[[#This Row],[datatype]]&amp;"_"&amp;COL_SIZES[[#This Row],[column_prec]]&amp;"_"&amp;COL_SIZES[[#This Row],[col_len]]</f>
        <v>int_10_4</v>
      </c>
      <c r="B37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8" s="113">
        <f>VLOOKUP(A3798,DBMS_TYPE_SIZES[],2,FALSE)</f>
        <v>9</v>
      </c>
      <c r="D3798" s="113">
        <f>VLOOKUP(A3798,DBMS_TYPE_SIZES[],3,FALSE)</f>
        <v>4</v>
      </c>
      <c r="E3798" s="114">
        <f>VLOOKUP(A3798,DBMS_TYPE_SIZES[],4,FALSE)</f>
        <v>9</v>
      </c>
      <c r="F3798" t="s">
        <v>341</v>
      </c>
      <c r="G3798" t="s">
        <v>164</v>
      </c>
      <c r="H3798" t="s">
        <v>20</v>
      </c>
      <c r="I3798">
        <v>10</v>
      </c>
      <c r="J3798">
        <v>4</v>
      </c>
    </row>
    <row r="3799" spans="1:10">
      <c r="A3799" s="112" t="str">
        <f>COL_SIZES[[#This Row],[datatype]]&amp;"_"&amp;COL_SIZES[[#This Row],[column_prec]]&amp;"_"&amp;COL_SIZES[[#This Row],[col_len]]</f>
        <v>int_10_4</v>
      </c>
      <c r="B37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799" s="113">
        <f>VLOOKUP(A3799,DBMS_TYPE_SIZES[],2,FALSE)</f>
        <v>9</v>
      </c>
      <c r="D3799" s="113">
        <f>VLOOKUP(A3799,DBMS_TYPE_SIZES[],3,FALSE)</f>
        <v>4</v>
      </c>
      <c r="E3799" s="114">
        <f>VLOOKUP(A3799,DBMS_TYPE_SIZES[],4,FALSE)</f>
        <v>9</v>
      </c>
      <c r="F3799" t="s">
        <v>342</v>
      </c>
      <c r="G3799" t="s">
        <v>1454</v>
      </c>
      <c r="H3799" t="s">
        <v>20</v>
      </c>
      <c r="I3799">
        <v>10</v>
      </c>
      <c r="J3799">
        <v>4</v>
      </c>
    </row>
    <row r="3800" spans="1:10">
      <c r="A3800" s="112" t="str">
        <f>COL_SIZES[[#This Row],[datatype]]&amp;"_"&amp;COL_SIZES[[#This Row],[column_prec]]&amp;"_"&amp;COL_SIZES[[#This Row],[col_len]]</f>
        <v>numeric_1_5</v>
      </c>
      <c r="B3800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00" s="113">
        <f>VLOOKUP(A3800,DBMS_TYPE_SIZES[],2,FALSE)</f>
        <v>5</v>
      </c>
      <c r="D3800" s="113">
        <f>VLOOKUP(A3800,DBMS_TYPE_SIZES[],3,FALSE)</f>
        <v>5</v>
      </c>
      <c r="E3800" s="114">
        <f>VLOOKUP(A3800,DBMS_TYPE_SIZES[],4,FALSE)</f>
        <v>5</v>
      </c>
      <c r="F3800" t="s">
        <v>342</v>
      </c>
      <c r="G3800" t="s">
        <v>596</v>
      </c>
      <c r="H3800" t="s">
        <v>67</v>
      </c>
      <c r="I3800">
        <v>1</v>
      </c>
      <c r="J3800">
        <v>5</v>
      </c>
    </row>
    <row r="3801" spans="1:10">
      <c r="A3801" s="112" t="str">
        <f>COL_SIZES[[#This Row],[datatype]]&amp;"_"&amp;COL_SIZES[[#This Row],[column_prec]]&amp;"_"&amp;COL_SIZES[[#This Row],[col_len]]</f>
        <v>int_10_4</v>
      </c>
      <c r="B380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1" s="113">
        <f>VLOOKUP(A3801,DBMS_TYPE_SIZES[],2,FALSE)</f>
        <v>9</v>
      </c>
      <c r="D3801" s="113">
        <f>VLOOKUP(A3801,DBMS_TYPE_SIZES[],3,FALSE)</f>
        <v>4</v>
      </c>
      <c r="E3801" s="114">
        <f>VLOOKUP(A3801,DBMS_TYPE_SIZES[],4,FALSE)</f>
        <v>9</v>
      </c>
      <c r="F3801" t="s">
        <v>342</v>
      </c>
      <c r="G3801" t="s">
        <v>156</v>
      </c>
      <c r="H3801" t="s">
        <v>20</v>
      </c>
      <c r="I3801">
        <v>10</v>
      </c>
      <c r="J3801">
        <v>4</v>
      </c>
    </row>
    <row r="3802" spans="1:10">
      <c r="A3802" s="112" t="str">
        <f>COL_SIZES[[#This Row],[datatype]]&amp;"_"&amp;COL_SIZES[[#This Row],[column_prec]]&amp;"_"&amp;COL_SIZES[[#This Row],[col_len]]</f>
        <v>int_10_4</v>
      </c>
      <c r="B38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2" s="113">
        <f>VLOOKUP(A3802,DBMS_TYPE_SIZES[],2,FALSE)</f>
        <v>9</v>
      </c>
      <c r="D3802" s="113">
        <f>VLOOKUP(A3802,DBMS_TYPE_SIZES[],3,FALSE)</f>
        <v>4</v>
      </c>
      <c r="E3802" s="114">
        <f>VLOOKUP(A3802,DBMS_TYPE_SIZES[],4,FALSE)</f>
        <v>9</v>
      </c>
      <c r="F3802" t="s">
        <v>342</v>
      </c>
      <c r="G3802" t="s">
        <v>75</v>
      </c>
      <c r="H3802" t="s">
        <v>20</v>
      </c>
      <c r="I3802">
        <v>10</v>
      </c>
      <c r="J3802">
        <v>4</v>
      </c>
    </row>
    <row r="3803" spans="1:10">
      <c r="A3803" s="112" t="str">
        <f>COL_SIZES[[#This Row],[datatype]]&amp;"_"&amp;COL_SIZES[[#This Row],[column_prec]]&amp;"_"&amp;COL_SIZES[[#This Row],[col_len]]</f>
        <v>int_10_4</v>
      </c>
      <c r="B380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3" s="113">
        <f>VLOOKUP(A3803,DBMS_TYPE_SIZES[],2,FALSE)</f>
        <v>9</v>
      </c>
      <c r="D3803" s="113">
        <f>VLOOKUP(A3803,DBMS_TYPE_SIZES[],3,FALSE)</f>
        <v>4</v>
      </c>
      <c r="E3803" s="114">
        <f>VLOOKUP(A3803,DBMS_TYPE_SIZES[],4,FALSE)</f>
        <v>9</v>
      </c>
      <c r="F3803" t="s">
        <v>342</v>
      </c>
      <c r="G3803" t="s">
        <v>306</v>
      </c>
      <c r="H3803" t="s">
        <v>20</v>
      </c>
      <c r="I3803">
        <v>10</v>
      </c>
      <c r="J3803">
        <v>4</v>
      </c>
    </row>
    <row r="3804" spans="1:10">
      <c r="A3804" s="112" t="str">
        <f>COL_SIZES[[#This Row],[datatype]]&amp;"_"&amp;COL_SIZES[[#This Row],[column_prec]]&amp;"_"&amp;COL_SIZES[[#This Row],[col_len]]</f>
        <v>int_10_4</v>
      </c>
      <c r="B38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4" s="113">
        <f>VLOOKUP(A3804,DBMS_TYPE_SIZES[],2,FALSE)</f>
        <v>9</v>
      </c>
      <c r="D3804" s="113">
        <f>VLOOKUP(A3804,DBMS_TYPE_SIZES[],3,FALSE)</f>
        <v>4</v>
      </c>
      <c r="E3804" s="114">
        <f>VLOOKUP(A3804,DBMS_TYPE_SIZES[],4,FALSE)</f>
        <v>9</v>
      </c>
      <c r="F3804" t="s">
        <v>342</v>
      </c>
      <c r="G3804" t="s">
        <v>225</v>
      </c>
      <c r="H3804" t="s">
        <v>20</v>
      </c>
      <c r="I3804">
        <v>10</v>
      </c>
      <c r="J3804">
        <v>4</v>
      </c>
    </row>
    <row r="3805" spans="1:10">
      <c r="A3805" s="112" t="str">
        <f>COL_SIZES[[#This Row],[datatype]]&amp;"_"&amp;COL_SIZES[[#This Row],[column_prec]]&amp;"_"&amp;COL_SIZES[[#This Row],[col_len]]</f>
        <v>int_10_4</v>
      </c>
      <c r="B38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5" s="113">
        <f>VLOOKUP(A3805,DBMS_TYPE_SIZES[],2,FALSE)</f>
        <v>9</v>
      </c>
      <c r="D3805" s="113">
        <f>VLOOKUP(A3805,DBMS_TYPE_SIZES[],3,FALSE)</f>
        <v>4</v>
      </c>
      <c r="E3805" s="114">
        <f>VLOOKUP(A3805,DBMS_TYPE_SIZES[],4,FALSE)</f>
        <v>9</v>
      </c>
      <c r="F3805" t="s">
        <v>342</v>
      </c>
      <c r="G3805" t="s">
        <v>268</v>
      </c>
      <c r="H3805" t="s">
        <v>20</v>
      </c>
      <c r="I3805">
        <v>10</v>
      </c>
      <c r="J3805">
        <v>4</v>
      </c>
    </row>
    <row r="3806" spans="1:10">
      <c r="A3806" s="112" t="str">
        <f>COL_SIZES[[#This Row],[datatype]]&amp;"_"&amp;COL_SIZES[[#This Row],[column_prec]]&amp;"_"&amp;COL_SIZES[[#This Row],[col_len]]</f>
        <v>int_10_4</v>
      </c>
      <c r="B380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6" s="113">
        <f>VLOOKUP(A3806,DBMS_TYPE_SIZES[],2,FALSE)</f>
        <v>9</v>
      </c>
      <c r="D3806" s="113">
        <f>VLOOKUP(A3806,DBMS_TYPE_SIZES[],3,FALSE)</f>
        <v>4</v>
      </c>
      <c r="E3806" s="114">
        <f>VLOOKUP(A3806,DBMS_TYPE_SIZES[],4,FALSE)</f>
        <v>9</v>
      </c>
      <c r="F3806" t="s">
        <v>342</v>
      </c>
      <c r="G3806" t="s">
        <v>281</v>
      </c>
      <c r="H3806" t="s">
        <v>20</v>
      </c>
      <c r="I3806">
        <v>10</v>
      </c>
      <c r="J3806">
        <v>4</v>
      </c>
    </row>
    <row r="3807" spans="1:10">
      <c r="A3807" s="112" t="str">
        <f>COL_SIZES[[#This Row],[datatype]]&amp;"_"&amp;COL_SIZES[[#This Row],[column_prec]]&amp;"_"&amp;COL_SIZES[[#This Row],[col_len]]</f>
        <v>int_10_4</v>
      </c>
      <c r="B380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7" s="113">
        <f>VLOOKUP(A3807,DBMS_TYPE_SIZES[],2,FALSE)</f>
        <v>9</v>
      </c>
      <c r="D3807" s="113">
        <f>VLOOKUP(A3807,DBMS_TYPE_SIZES[],3,FALSE)</f>
        <v>4</v>
      </c>
      <c r="E3807" s="114">
        <f>VLOOKUP(A3807,DBMS_TYPE_SIZES[],4,FALSE)</f>
        <v>9</v>
      </c>
      <c r="F3807" t="s">
        <v>342</v>
      </c>
      <c r="G3807" t="s">
        <v>1240</v>
      </c>
      <c r="H3807" t="s">
        <v>20</v>
      </c>
      <c r="I3807">
        <v>10</v>
      </c>
      <c r="J3807">
        <v>4</v>
      </c>
    </row>
    <row r="3808" spans="1:10">
      <c r="A3808" s="112" t="str">
        <f>COL_SIZES[[#This Row],[datatype]]&amp;"_"&amp;COL_SIZES[[#This Row],[column_prec]]&amp;"_"&amp;COL_SIZES[[#This Row],[col_len]]</f>
        <v>numeric_1_5</v>
      </c>
      <c r="B3808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08" s="113">
        <f>VLOOKUP(A3808,DBMS_TYPE_SIZES[],2,FALSE)</f>
        <v>5</v>
      </c>
      <c r="D3808" s="113">
        <f>VLOOKUP(A3808,DBMS_TYPE_SIZES[],3,FALSE)</f>
        <v>5</v>
      </c>
      <c r="E3808" s="114">
        <f>VLOOKUP(A3808,DBMS_TYPE_SIZES[],4,FALSE)</f>
        <v>5</v>
      </c>
      <c r="F3808" t="s">
        <v>342</v>
      </c>
      <c r="G3808" t="s">
        <v>602</v>
      </c>
      <c r="H3808" t="s">
        <v>67</v>
      </c>
      <c r="I3808">
        <v>1</v>
      </c>
      <c r="J3808">
        <v>5</v>
      </c>
    </row>
    <row r="3809" spans="1:10">
      <c r="A3809" s="112" t="str">
        <f>COL_SIZES[[#This Row],[datatype]]&amp;"_"&amp;COL_SIZES[[#This Row],[column_prec]]&amp;"_"&amp;COL_SIZES[[#This Row],[col_len]]</f>
        <v>int_10_4</v>
      </c>
      <c r="B380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09" s="113">
        <f>VLOOKUP(A3809,DBMS_TYPE_SIZES[],2,FALSE)</f>
        <v>9</v>
      </c>
      <c r="D3809" s="113">
        <f>VLOOKUP(A3809,DBMS_TYPE_SIZES[],3,FALSE)</f>
        <v>4</v>
      </c>
      <c r="E3809" s="114">
        <f>VLOOKUP(A3809,DBMS_TYPE_SIZES[],4,FALSE)</f>
        <v>9</v>
      </c>
      <c r="F3809" t="s">
        <v>342</v>
      </c>
      <c r="G3809" t="s">
        <v>838</v>
      </c>
      <c r="H3809" t="s">
        <v>20</v>
      </c>
      <c r="I3809">
        <v>10</v>
      </c>
      <c r="J3809">
        <v>4</v>
      </c>
    </row>
    <row r="3810" spans="1:10">
      <c r="A3810" s="112" t="str">
        <f>COL_SIZES[[#This Row],[datatype]]&amp;"_"&amp;COL_SIZES[[#This Row],[column_prec]]&amp;"_"&amp;COL_SIZES[[#This Row],[col_len]]</f>
        <v>int_10_4</v>
      </c>
      <c r="B38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0" s="113">
        <f>VLOOKUP(A3810,DBMS_TYPE_SIZES[],2,FALSE)</f>
        <v>9</v>
      </c>
      <c r="D3810" s="113">
        <f>VLOOKUP(A3810,DBMS_TYPE_SIZES[],3,FALSE)</f>
        <v>4</v>
      </c>
      <c r="E3810" s="114">
        <f>VLOOKUP(A3810,DBMS_TYPE_SIZES[],4,FALSE)</f>
        <v>9</v>
      </c>
      <c r="F3810" t="s">
        <v>342</v>
      </c>
      <c r="G3810" t="s">
        <v>1455</v>
      </c>
      <c r="H3810" t="s">
        <v>20</v>
      </c>
      <c r="I3810">
        <v>10</v>
      </c>
      <c r="J3810">
        <v>4</v>
      </c>
    </row>
    <row r="3811" spans="1:10">
      <c r="A3811" s="112" t="str">
        <f>COL_SIZES[[#This Row],[datatype]]&amp;"_"&amp;COL_SIZES[[#This Row],[column_prec]]&amp;"_"&amp;COL_SIZES[[#This Row],[col_len]]</f>
        <v>int_10_4</v>
      </c>
      <c r="B381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1" s="113">
        <f>VLOOKUP(A3811,DBMS_TYPE_SIZES[],2,FALSE)</f>
        <v>9</v>
      </c>
      <c r="D3811" s="113">
        <f>VLOOKUP(A3811,DBMS_TYPE_SIZES[],3,FALSE)</f>
        <v>4</v>
      </c>
      <c r="E3811" s="114">
        <f>VLOOKUP(A3811,DBMS_TYPE_SIZES[],4,FALSE)</f>
        <v>9</v>
      </c>
      <c r="F3811" t="s">
        <v>342</v>
      </c>
      <c r="G3811" t="s">
        <v>321</v>
      </c>
      <c r="H3811" t="s">
        <v>20</v>
      </c>
      <c r="I3811">
        <v>10</v>
      </c>
      <c r="J3811">
        <v>4</v>
      </c>
    </row>
    <row r="3812" spans="1:10">
      <c r="A3812" s="112" t="str">
        <f>COL_SIZES[[#This Row],[datatype]]&amp;"_"&amp;COL_SIZES[[#This Row],[column_prec]]&amp;"_"&amp;COL_SIZES[[#This Row],[col_len]]</f>
        <v>int_10_4</v>
      </c>
      <c r="B381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2" s="113">
        <f>VLOOKUP(A3812,DBMS_TYPE_SIZES[],2,FALSE)</f>
        <v>9</v>
      </c>
      <c r="D3812" s="113">
        <f>VLOOKUP(A3812,DBMS_TYPE_SIZES[],3,FALSE)</f>
        <v>4</v>
      </c>
      <c r="E3812" s="114">
        <f>VLOOKUP(A3812,DBMS_TYPE_SIZES[],4,FALSE)</f>
        <v>9</v>
      </c>
      <c r="F3812" t="s">
        <v>342</v>
      </c>
      <c r="G3812" t="s">
        <v>282</v>
      </c>
      <c r="H3812" t="s">
        <v>20</v>
      </c>
      <c r="I3812">
        <v>10</v>
      </c>
      <c r="J3812">
        <v>4</v>
      </c>
    </row>
    <row r="3813" spans="1:10">
      <c r="A3813" s="112" t="str">
        <f>COL_SIZES[[#This Row],[datatype]]&amp;"_"&amp;COL_SIZES[[#This Row],[column_prec]]&amp;"_"&amp;COL_SIZES[[#This Row],[col_len]]</f>
        <v>int_10_4</v>
      </c>
      <c r="B381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3" s="113">
        <f>VLOOKUP(A3813,DBMS_TYPE_SIZES[],2,FALSE)</f>
        <v>9</v>
      </c>
      <c r="D3813" s="113">
        <f>VLOOKUP(A3813,DBMS_TYPE_SIZES[],3,FALSE)</f>
        <v>4</v>
      </c>
      <c r="E3813" s="114">
        <f>VLOOKUP(A3813,DBMS_TYPE_SIZES[],4,FALSE)</f>
        <v>9</v>
      </c>
      <c r="F3813" t="s">
        <v>342</v>
      </c>
      <c r="G3813" t="s">
        <v>313</v>
      </c>
      <c r="H3813" t="s">
        <v>20</v>
      </c>
      <c r="I3813">
        <v>10</v>
      </c>
      <c r="J3813">
        <v>4</v>
      </c>
    </row>
    <row r="3814" spans="1:10">
      <c r="A3814" s="112" t="str">
        <f>COL_SIZES[[#This Row],[datatype]]&amp;"_"&amp;COL_SIZES[[#This Row],[column_prec]]&amp;"_"&amp;COL_SIZES[[#This Row],[col_len]]</f>
        <v>numeric_19_9</v>
      </c>
      <c r="B3814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14" s="113">
        <f>VLOOKUP(A3814,DBMS_TYPE_SIZES[],2,FALSE)</f>
        <v>9</v>
      </c>
      <c r="D3814" s="113">
        <f>VLOOKUP(A3814,DBMS_TYPE_SIZES[],3,FALSE)</f>
        <v>9</v>
      </c>
      <c r="E3814" s="114">
        <f>VLOOKUP(A3814,DBMS_TYPE_SIZES[],4,FALSE)</f>
        <v>9</v>
      </c>
      <c r="F3814" t="s">
        <v>342</v>
      </c>
      <c r="G3814" t="s">
        <v>319</v>
      </c>
      <c r="H3814" t="s">
        <v>67</v>
      </c>
      <c r="I3814">
        <v>19</v>
      </c>
      <c r="J3814">
        <v>9</v>
      </c>
    </row>
    <row r="3815" spans="1:10">
      <c r="A3815" s="112" t="str">
        <f>COL_SIZES[[#This Row],[datatype]]&amp;"_"&amp;COL_SIZES[[#This Row],[column_prec]]&amp;"_"&amp;COL_SIZES[[#This Row],[col_len]]</f>
        <v>numeric_19_9</v>
      </c>
      <c r="B381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15" s="113">
        <f>VLOOKUP(A3815,DBMS_TYPE_SIZES[],2,FALSE)</f>
        <v>9</v>
      </c>
      <c r="D3815" s="113">
        <f>VLOOKUP(A3815,DBMS_TYPE_SIZES[],3,FALSE)</f>
        <v>9</v>
      </c>
      <c r="E3815" s="114">
        <f>VLOOKUP(A3815,DBMS_TYPE_SIZES[],4,FALSE)</f>
        <v>9</v>
      </c>
      <c r="F3815" t="s">
        <v>342</v>
      </c>
      <c r="G3815" t="s">
        <v>322</v>
      </c>
      <c r="H3815" t="s">
        <v>67</v>
      </c>
      <c r="I3815">
        <v>19</v>
      </c>
      <c r="J3815">
        <v>9</v>
      </c>
    </row>
    <row r="3816" spans="1:10">
      <c r="A3816" s="112" t="str">
        <f>COL_SIZES[[#This Row],[datatype]]&amp;"_"&amp;COL_SIZES[[#This Row],[column_prec]]&amp;"_"&amp;COL_SIZES[[#This Row],[col_len]]</f>
        <v>int_10_4</v>
      </c>
      <c r="B38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6" s="113">
        <f>VLOOKUP(A3816,DBMS_TYPE_SIZES[],2,FALSE)</f>
        <v>9</v>
      </c>
      <c r="D3816" s="113">
        <f>VLOOKUP(A3816,DBMS_TYPE_SIZES[],3,FALSE)</f>
        <v>4</v>
      </c>
      <c r="E3816" s="114">
        <f>VLOOKUP(A3816,DBMS_TYPE_SIZES[],4,FALSE)</f>
        <v>9</v>
      </c>
      <c r="F3816" t="s">
        <v>342</v>
      </c>
      <c r="G3816" t="s">
        <v>72</v>
      </c>
      <c r="H3816" t="s">
        <v>20</v>
      </c>
      <c r="I3816">
        <v>10</v>
      </c>
      <c r="J3816">
        <v>4</v>
      </c>
    </row>
    <row r="3817" spans="1:10">
      <c r="A3817" s="112" t="str">
        <f>COL_SIZES[[#This Row],[datatype]]&amp;"_"&amp;COL_SIZES[[#This Row],[column_prec]]&amp;"_"&amp;COL_SIZES[[#This Row],[col_len]]</f>
        <v>int_10_4</v>
      </c>
      <c r="B381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7" s="113">
        <f>VLOOKUP(A3817,DBMS_TYPE_SIZES[],2,FALSE)</f>
        <v>9</v>
      </c>
      <c r="D3817" s="113">
        <f>VLOOKUP(A3817,DBMS_TYPE_SIZES[],3,FALSE)</f>
        <v>4</v>
      </c>
      <c r="E3817" s="114">
        <f>VLOOKUP(A3817,DBMS_TYPE_SIZES[],4,FALSE)</f>
        <v>9</v>
      </c>
      <c r="F3817" t="s">
        <v>342</v>
      </c>
      <c r="G3817" t="s">
        <v>309</v>
      </c>
      <c r="H3817" t="s">
        <v>20</v>
      </c>
      <c r="I3817">
        <v>10</v>
      </c>
      <c r="J3817">
        <v>4</v>
      </c>
    </row>
    <row r="3818" spans="1:10">
      <c r="A3818" s="112" t="str">
        <f>COL_SIZES[[#This Row],[datatype]]&amp;"_"&amp;COL_SIZES[[#This Row],[column_prec]]&amp;"_"&amp;COL_SIZES[[#This Row],[col_len]]</f>
        <v>int_10_4</v>
      </c>
      <c r="B381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8" s="113">
        <f>VLOOKUP(A3818,DBMS_TYPE_SIZES[],2,FALSE)</f>
        <v>9</v>
      </c>
      <c r="D3818" s="113">
        <f>VLOOKUP(A3818,DBMS_TYPE_SIZES[],3,FALSE)</f>
        <v>4</v>
      </c>
      <c r="E3818" s="114">
        <f>VLOOKUP(A3818,DBMS_TYPE_SIZES[],4,FALSE)</f>
        <v>9</v>
      </c>
      <c r="F3818" t="s">
        <v>342</v>
      </c>
      <c r="G3818" t="s">
        <v>69</v>
      </c>
      <c r="H3818" t="s">
        <v>20</v>
      </c>
      <c r="I3818">
        <v>10</v>
      </c>
      <c r="J3818">
        <v>4</v>
      </c>
    </row>
    <row r="3819" spans="1:10">
      <c r="A3819" s="112" t="str">
        <f>COL_SIZES[[#This Row],[datatype]]&amp;"_"&amp;COL_SIZES[[#This Row],[column_prec]]&amp;"_"&amp;COL_SIZES[[#This Row],[col_len]]</f>
        <v>int_10_4</v>
      </c>
      <c r="B381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19" s="113">
        <f>VLOOKUP(A3819,DBMS_TYPE_SIZES[],2,FALSE)</f>
        <v>9</v>
      </c>
      <c r="D3819" s="113">
        <f>VLOOKUP(A3819,DBMS_TYPE_SIZES[],3,FALSE)</f>
        <v>4</v>
      </c>
      <c r="E3819" s="114">
        <f>VLOOKUP(A3819,DBMS_TYPE_SIZES[],4,FALSE)</f>
        <v>9</v>
      </c>
      <c r="F3819" t="s">
        <v>342</v>
      </c>
      <c r="G3819" t="s">
        <v>283</v>
      </c>
      <c r="H3819" t="s">
        <v>20</v>
      </c>
      <c r="I3819">
        <v>10</v>
      </c>
      <c r="J3819">
        <v>4</v>
      </c>
    </row>
    <row r="3820" spans="1:10">
      <c r="A3820" s="112" t="str">
        <f>COL_SIZES[[#This Row],[datatype]]&amp;"_"&amp;COL_SIZES[[#This Row],[column_prec]]&amp;"_"&amp;COL_SIZES[[#This Row],[col_len]]</f>
        <v>int_10_4</v>
      </c>
      <c r="B382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0" s="113">
        <f>VLOOKUP(A3820,DBMS_TYPE_SIZES[],2,FALSE)</f>
        <v>9</v>
      </c>
      <c r="D3820" s="113">
        <f>VLOOKUP(A3820,DBMS_TYPE_SIZES[],3,FALSE)</f>
        <v>4</v>
      </c>
      <c r="E3820" s="114">
        <f>VLOOKUP(A3820,DBMS_TYPE_SIZES[],4,FALSE)</f>
        <v>9</v>
      </c>
      <c r="F3820" t="s">
        <v>342</v>
      </c>
      <c r="G3820" t="s">
        <v>272</v>
      </c>
      <c r="H3820" t="s">
        <v>20</v>
      </c>
      <c r="I3820">
        <v>10</v>
      </c>
      <c r="J3820">
        <v>4</v>
      </c>
    </row>
    <row r="3821" spans="1:10">
      <c r="A3821" s="112" t="str">
        <f>COL_SIZES[[#This Row],[datatype]]&amp;"_"&amp;COL_SIZES[[#This Row],[column_prec]]&amp;"_"&amp;COL_SIZES[[#This Row],[col_len]]</f>
        <v>int_10_4</v>
      </c>
      <c r="B382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1" s="113">
        <f>VLOOKUP(A3821,DBMS_TYPE_SIZES[],2,FALSE)</f>
        <v>9</v>
      </c>
      <c r="D3821" s="113">
        <f>VLOOKUP(A3821,DBMS_TYPE_SIZES[],3,FALSE)</f>
        <v>4</v>
      </c>
      <c r="E3821" s="114">
        <f>VLOOKUP(A3821,DBMS_TYPE_SIZES[],4,FALSE)</f>
        <v>9</v>
      </c>
      <c r="F3821" t="s">
        <v>342</v>
      </c>
      <c r="G3821" t="s">
        <v>164</v>
      </c>
      <c r="H3821" t="s">
        <v>20</v>
      </c>
      <c r="I3821">
        <v>10</v>
      </c>
      <c r="J3821">
        <v>4</v>
      </c>
    </row>
    <row r="3822" spans="1:10">
      <c r="A3822" s="112" t="str">
        <f>COL_SIZES[[#This Row],[datatype]]&amp;"_"&amp;COL_SIZES[[#This Row],[column_prec]]&amp;"_"&amp;COL_SIZES[[#This Row],[col_len]]</f>
        <v>int_10_4</v>
      </c>
      <c r="B382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2" s="113">
        <f>VLOOKUP(A3822,DBMS_TYPE_SIZES[],2,FALSE)</f>
        <v>9</v>
      </c>
      <c r="D3822" s="113">
        <f>VLOOKUP(A3822,DBMS_TYPE_SIZES[],3,FALSE)</f>
        <v>4</v>
      </c>
      <c r="E3822" s="114">
        <f>VLOOKUP(A3822,DBMS_TYPE_SIZES[],4,FALSE)</f>
        <v>9</v>
      </c>
      <c r="F3822" t="s">
        <v>343</v>
      </c>
      <c r="G3822" t="s">
        <v>1454</v>
      </c>
      <c r="H3822" t="s">
        <v>20</v>
      </c>
      <c r="I3822">
        <v>10</v>
      </c>
      <c r="J3822">
        <v>4</v>
      </c>
    </row>
    <row r="3823" spans="1:10">
      <c r="A3823" s="112" t="str">
        <f>COL_SIZES[[#This Row],[datatype]]&amp;"_"&amp;COL_SIZES[[#This Row],[column_prec]]&amp;"_"&amp;COL_SIZES[[#This Row],[col_len]]</f>
        <v>numeric_1_5</v>
      </c>
      <c r="B3823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23" s="113">
        <f>VLOOKUP(A3823,DBMS_TYPE_SIZES[],2,FALSE)</f>
        <v>5</v>
      </c>
      <c r="D3823" s="113">
        <f>VLOOKUP(A3823,DBMS_TYPE_SIZES[],3,FALSE)</f>
        <v>5</v>
      </c>
      <c r="E3823" s="114">
        <f>VLOOKUP(A3823,DBMS_TYPE_SIZES[],4,FALSE)</f>
        <v>5</v>
      </c>
      <c r="F3823" t="s">
        <v>343</v>
      </c>
      <c r="G3823" t="s">
        <v>596</v>
      </c>
      <c r="H3823" t="s">
        <v>67</v>
      </c>
      <c r="I3823">
        <v>1</v>
      </c>
      <c r="J3823">
        <v>5</v>
      </c>
    </row>
    <row r="3824" spans="1:10">
      <c r="A3824" s="112" t="str">
        <f>COL_SIZES[[#This Row],[datatype]]&amp;"_"&amp;COL_SIZES[[#This Row],[column_prec]]&amp;"_"&amp;COL_SIZES[[#This Row],[col_len]]</f>
        <v>int_10_4</v>
      </c>
      <c r="B382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4" s="113">
        <f>VLOOKUP(A3824,DBMS_TYPE_SIZES[],2,FALSE)</f>
        <v>9</v>
      </c>
      <c r="D3824" s="113">
        <f>VLOOKUP(A3824,DBMS_TYPE_SIZES[],3,FALSE)</f>
        <v>4</v>
      </c>
      <c r="E3824" s="114">
        <f>VLOOKUP(A3824,DBMS_TYPE_SIZES[],4,FALSE)</f>
        <v>9</v>
      </c>
      <c r="F3824" t="s">
        <v>343</v>
      </c>
      <c r="G3824" t="s">
        <v>156</v>
      </c>
      <c r="H3824" t="s">
        <v>20</v>
      </c>
      <c r="I3824">
        <v>10</v>
      </c>
      <c r="J3824">
        <v>4</v>
      </c>
    </row>
    <row r="3825" spans="1:10">
      <c r="A3825" s="112" t="str">
        <f>COL_SIZES[[#This Row],[datatype]]&amp;"_"&amp;COL_SIZES[[#This Row],[column_prec]]&amp;"_"&amp;COL_SIZES[[#This Row],[col_len]]</f>
        <v>int_10_4</v>
      </c>
      <c r="B382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5" s="113">
        <f>VLOOKUP(A3825,DBMS_TYPE_SIZES[],2,FALSE)</f>
        <v>9</v>
      </c>
      <c r="D3825" s="113">
        <f>VLOOKUP(A3825,DBMS_TYPE_SIZES[],3,FALSE)</f>
        <v>4</v>
      </c>
      <c r="E3825" s="114">
        <f>VLOOKUP(A3825,DBMS_TYPE_SIZES[],4,FALSE)</f>
        <v>9</v>
      </c>
      <c r="F3825" t="s">
        <v>343</v>
      </c>
      <c r="G3825" t="s">
        <v>75</v>
      </c>
      <c r="H3825" t="s">
        <v>20</v>
      </c>
      <c r="I3825">
        <v>10</v>
      </c>
      <c r="J3825">
        <v>4</v>
      </c>
    </row>
    <row r="3826" spans="1:10">
      <c r="A3826" s="112" t="str">
        <f>COL_SIZES[[#This Row],[datatype]]&amp;"_"&amp;COL_SIZES[[#This Row],[column_prec]]&amp;"_"&amp;COL_SIZES[[#This Row],[col_len]]</f>
        <v>int_10_4</v>
      </c>
      <c r="B38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6" s="113">
        <f>VLOOKUP(A3826,DBMS_TYPE_SIZES[],2,FALSE)</f>
        <v>9</v>
      </c>
      <c r="D3826" s="113">
        <f>VLOOKUP(A3826,DBMS_TYPE_SIZES[],3,FALSE)</f>
        <v>4</v>
      </c>
      <c r="E3826" s="114">
        <f>VLOOKUP(A3826,DBMS_TYPE_SIZES[],4,FALSE)</f>
        <v>9</v>
      </c>
      <c r="F3826" t="s">
        <v>343</v>
      </c>
      <c r="G3826" t="s">
        <v>306</v>
      </c>
      <c r="H3826" t="s">
        <v>20</v>
      </c>
      <c r="I3826">
        <v>10</v>
      </c>
      <c r="J3826">
        <v>4</v>
      </c>
    </row>
    <row r="3827" spans="1:10">
      <c r="A3827" s="112" t="str">
        <f>COL_SIZES[[#This Row],[datatype]]&amp;"_"&amp;COL_SIZES[[#This Row],[column_prec]]&amp;"_"&amp;COL_SIZES[[#This Row],[col_len]]</f>
        <v>int_10_4</v>
      </c>
      <c r="B38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7" s="113">
        <f>VLOOKUP(A3827,DBMS_TYPE_SIZES[],2,FALSE)</f>
        <v>9</v>
      </c>
      <c r="D3827" s="113">
        <f>VLOOKUP(A3827,DBMS_TYPE_SIZES[],3,FALSE)</f>
        <v>4</v>
      </c>
      <c r="E3827" s="114">
        <f>VLOOKUP(A3827,DBMS_TYPE_SIZES[],4,FALSE)</f>
        <v>9</v>
      </c>
      <c r="F3827" t="s">
        <v>343</v>
      </c>
      <c r="G3827" t="s">
        <v>225</v>
      </c>
      <c r="H3827" t="s">
        <v>20</v>
      </c>
      <c r="I3827">
        <v>10</v>
      </c>
      <c r="J3827">
        <v>4</v>
      </c>
    </row>
    <row r="3828" spans="1:10">
      <c r="A3828" s="112" t="str">
        <f>COL_SIZES[[#This Row],[datatype]]&amp;"_"&amp;COL_SIZES[[#This Row],[column_prec]]&amp;"_"&amp;COL_SIZES[[#This Row],[col_len]]</f>
        <v>int_10_4</v>
      </c>
      <c r="B382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8" s="113">
        <f>VLOOKUP(A3828,DBMS_TYPE_SIZES[],2,FALSE)</f>
        <v>9</v>
      </c>
      <c r="D3828" s="113">
        <f>VLOOKUP(A3828,DBMS_TYPE_SIZES[],3,FALSE)</f>
        <v>4</v>
      </c>
      <c r="E3828" s="114">
        <f>VLOOKUP(A3828,DBMS_TYPE_SIZES[],4,FALSE)</f>
        <v>9</v>
      </c>
      <c r="F3828" t="s">
        <v>343</v>
      </c>
      <c r="G3828" t="s">
        <v>268</v>
      </c>
      <c r="H3828" t="s">
        <v>20</v>
      </c>
      <c r="I3828">
        <v>10</v>
      </c>
      <c r="J3828">
        <v>4</v>
      </c>
    </row>
    <row r="3829" spans="1:10">
      <c r="A3829" s="112" t="str">
        <f>COL_SIZES[[#This Row],[datatype]]&amp;"_"&amp;COL_SIZES[[#This Row],[column_prec]]&amp;"_"&amp;COL_SIZES[[#This Row],[col_len]]</f>
        <v>int_10_4</v>
      </c>
      <c r="B38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29" s="113">
        <f>VLOOKUP(A3829,DBMS_TYPE_SIZES[],2,FALSE)</f>
        <v>9</v>
      </c>
      <c r="D3829" s="113">
        <f>VLOOKUP(A3829,DBMS_TYPE_SIZES[],3,FALSE)</f>
        <v>4</v>
      </c>
      <c r="E3829" s="114">
        <f>VLOOKUP(A3829,DBMS_TYPE_SIZES[],4,FALSE)</f>
        <v>9</v>
      </c>
      <c r="F3829" t="s">
        <v>343</v>
      </c>
      <c r="G3829" t="s">
        <v>281</v>
      </c>
      <c r="H3829" t="s">
        <v>20</v>
      </c>
      <c r="I3829">
        <v>10</v>
      </c>
      <c r="J3829">
        <v>4</v>
      </c>
    </row>
    <row r="3830" spans="1:10">
      <c r="A3830" s="112" t="str">
        <f>COL_SIZES[[#This Row],[datatype]]&amp;"_"&amp;COL_SIZES[[#This Row],[column_prec]]&amp;"_"&amp;COL_SIZES[[#This Row],[col_len]]</f>
        <v>int_10_4</v>
      </c>
      <c r="B38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0" s="113">
        <f>VLOOKUP(A3830,DBMS_TYPE_SIZES[],2,FALSE)</f>
        <v>9</v>
      </c>
      <c r="D3830" s="113">
        <f>VLOOKUP(A3830,DBMS_TYPE_SIZES[],3,FALSE)</f>
        <v>4</v>
      </c>
      <c r="E3830" s="114">
        <f>VLOOKUP(A3830,DBMS_TYPE_SIZES[],4,FALSE)</f>
        <v>9</v>
      </c>
      <c r="F3830" t="s">
        <v>343</v>
      </c>
      <c r="G3830" t="s">
        <v>1240</v>
      </c>
      <c r="H3830" t="s">
        <v>20</v>
      </c>
      <c r="I3830">
        <v>10</v>
      </c>
      <c r="J3830">
        <v>4</v>
      </c>
    </row>
    <row r="3831" spans="1:10">
      <c r="A3831" s="112" t="str">
        <f>COL_SIZES[[#This Row],[datatype]]&amp;"_"&amp;COL_SIZES[[#This Row],[column_prec]]&amp;"_"&amp;COL_SIZES[[#This Row],[col_len]]</f>
        <v>numeric_1_5</v>
      </c>
      <c r="B383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31" s="113">
        <f>VLOOKUP(A3831,DBMS_TYPE_SIZES[],2,FALSE)</f>
        <v>5</v>
      </c>
      <c r="D3831" s="113">
        <f>VLOOKUP(A3831,DBMS_TYPE_SIZES[],3,FALSE)</f>
        <v>5</v>
      </c>
      <c r="E3831" s="114">
        <f>VLOOKUP(A3831,DBMS_TYPE_SIZES[],4,FALSE)</f>
        <v>5</v>
      </c>
      <c r="F3831" t="s">
        <v>343</v>
      </c>
      <c r="G3831" t="s">
        <v>602</v>
      </c>
      <c r="H3831" t="s">
        <v>67</v>
      </c>
      <c r="I3831">
        <v>1</v>
      </c>
      <c r="J3831">
        <v>5</v>
      </c>
    </row>
    <row r="3832" spans="1:10">
      <c r="A3832" s="112" t="str">
        <f>COL_SIZES[[#This Row],[datatype]]&amp;"_"&amp;COL_SIZES[[#This Row],[column_prec]]&amp;"_"&amp;COL_SIZES[[#This Row],[col_len]]</f>
        <v>int_10_4</v>
      </c>
      <c r="B38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2" s="113">
        <f>VLOOKUP(A3832,DBMS_TYPE_SIZES[],2,FALSE)</f>
        <v>9</v>
      </c>
      <c r="D3832" s="113">
        <f>VLOOKUP(A3832,DBMS_TYPE_SIZES[],3,FALSE)</f>
        <v>4</v>
      </c>
      <c r="E3832" s="114">
        <f>VLOOKUP(A3832,DBMS_TYPE_SIZES[],4,FALSE)</f>
        <v>9</v>
      </c>
      <c r="F3832" t="s">
        <v>343</v>
      </c>
      <c r="G3832" t="s">
        <v>838</v>
      </c>
      <c r="H3832" t="s">
        <v>20</v>
      </c>
      <c r="I3832">
        <v>10</v>
      </c>
      <c r="J3832">
        <v>4</v>
      </c>
    </row>
    <row r="3833" spans="1:10">
      <c r="A3833" s="112" t="str">
        <f>COL_SIZES[[#This Row],[datatype]]&amp;"_"&amp;COL_SIZES[[#This Row],[column_prec]]&amp;"_"&amp;COL_SIZES[[#This Row],[col_len]]</f>
        <v>int_10_4</v>
      </c>
      <c r="B38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3" s="113">
        <f>VLOOKUP(A3833,DBMS_TYPE_SIZES[],2,FALSE)</f>
        <v>9</v>
      </c>
      <c r="D3833" s="113">
        <f>VLOOKUP(A3833,DBMS_TYPE_SIZES[],3,FALSE)</f>
        <v>4</v>
      </c>
      <c r="E3833" s="114">
        <f>VLOOKUP(A3833,DBMS_TYPE_SIZES[],4,FALSE)</f>
        <v>9</v>
      </c>
      <c r="F3833" t="s">
        <v>343</v>
      </c>
      <c r="G3833" t="s">
        <v>1455</v>
      </c>
      <c r="H3833" t="s">
        <v>20</v>
      </c>
      <c r="I3833">
        <v>10</v>
      </c>
      <c r="J3833">
        <v>4</v>
      </c>
    </row>
    <row r="3834" spans="1:10">
      <c r="A3834" s="112" t="str">
        <f>COL_SIZES[[#This Row],[datatype]]&amp;"_"&amp;COL_SIZES[[#This Row],[column_prec]]&amp;"_"&amp;COL_SIZES[[#This Row],[col_len]]</f>
        <v>int_10_4</v>
      </c>
      <c r="B38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4" s="113">
        <f>VLOOKUP(A3834,DBMS_TYPE_SIZES[],2,FALSE)</f>
        <v>9</v>
      </c>
      <c r="D3834" s="113">
        <f>VLOOKUP(A3834,DBMS_TYPE_SIZES[],3,FALSE)</f>
        <v>4</v>
      </c>
      <c r="E3834" s="114">
        <f>VLOOKUP(A3834,DBMS_TYPE_SIZES[],4,FALSE)</f>
        <v>9</v>
      </c>
      <c r="F3834" t="s">
        <v>343</v>
      </c>
      <c r="G3834" t="s">
        <v>321</v>
      </c>
      <c r="H3834" t="s">
        <v>20</v>
      </c>
      <c r="I3834">
        <v>10</v>
      </c>
      <c r="J3834">
        <v>4</v>
      </c>
    </row>
    <row r="3835" spans="1:10">
      <c r="A3835" s="112" t="str">
        <f>COL_SIZES[[#This Row],[datatype]]&amp;"_"&amp;COL_SIZES[[#This Row],[column_prec]]&amp;"_"&amp;COL_SIZES[[#This Row],[col_len]]</f>
        <v>int_10_4</v>
      </c>
      <c r="B38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5" s="113">
        <f>VLOOKUP(A3835,DBMS_TYPE_SIZES[],2,FALSE)</f>
        <v>9</v>
      </c>
      <c r="D3835" s="113">
        <f>VLOOKUP(A3835,DBMS_TYPE_SIZES[],3,FALSE)</f>
        <v>4</v>
      </c>
      <c r="E3835" s="114">
        <f>VLOOKUP(A3835,DBMS_TYPE_SIZES[],4,FALSE)</f>
        <v>9</v>
      </c>
      <c r="F3835" t="s">
        <v>343</v>
      </c>
      <c r="G3835" t="s">
        <v>282</v>
      </c>
      <c r="H3835" t="s">
        <v>20</v>
      </c>
      <c r="I3835">
        <v>10</v>
      </c>
      <c r="J3835">
        <v>4</v>
      </c>
    </row>
    <row r="3836" spans="1:10">
      <c r="A3836" s="112" t="str">
        <f>COL_SIZES[[#This Row],[datatype]]&amp;"_"&amp;COL_SIZES[[#This Row],[column_prec]]&amp;"_"&amp;COL_SIZES[[#This Row],[col_len]]</f>
        <v>int_10_4</v>
      </c>
      <c r="B38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6" s="113">
        <f>VLOOKUP(A3836,DBMS_TYPE_SIZES[],2,FALSE)</f>
        <v>9</v>
      </c>
      <c r="D3836" s="113">
        <f>VLOOKUP(A3836,DBMS_TYPE_SIZES[],3,FALSE)</f>
        <v>4</v>
      </c>
      <c r="E3836" s="114">
        <f>VLOOKUP(A3836,DBMS_TYPE_SIZES[],4,FALSE)</f>
        <v>9</v>
      </c>
      <c r="F3836" t="s">
        <v>343</v>
      </c>
      <c r="G3836" t="s">
        <v>313</v>
      </c>
      <c r="H3836" t="s">
        <v>20</v>
      </c>
      <c r="I3836">
        <v>10</v>
      </c>
      <c r="J3836">
        <v>4</v>
      </c>
    </row>
    <row r="3837" spans="1:10">
      <c r="A3837" s="112" t="str">
        <f>COL_SIZES[[#This Row],[datatype]]&amp;"_"&amp;COL_SIZES[[#This Row],[column_prec]]&amp;"_"&amp;COL_SIZES[[#This Row],[col_len]]</f>
        <v>numeric_19_9</v>
      </c>
      <c r="B383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37" s="113">
        <f>VLOOKUP(A3837,DBMS_TYPE_SIZES[],2,FALSE)</f>
        <v>9</v>
      </c>
      <c r="D3837" s="113">
        <f>VLOOKUP(A3837,DBMS_TYPE_SIZES[],3,FALSE)</f>
        <v>9</v>
      </c>
      <c r="E3837" s="114">
        <f>VLOOKUP(A3837,DBMS_TYPE_SIZES[],4,FALSE)</f>
        <v>9</v>
      </c>
      <c r="F3837" t="s">
        <v>343</v>
      </c>
      <c r="G3837" t="s">
        <v>319</v>
      </c>
      <c r="H3837" t="s">
        <v>67</v>
      </c>
      <c r="I3837">
        <v>19</v>
      </c>
      <c r="J3837">
        <v>9</v>
      </c>
    </row>
    <row r="3838" spans="1:10">
      <c r="A3838" s="112" t="str">
        <f>COL_SIZES[[#This Row],[datatype]]&amp;"_"&amp;COL_SIZES[[#This Row],[column_prec]]&amp;"_"&amp;COL_SIZES[[#This Row],[col_len]]</f>
        <v>numeric_19_9</v>
      </c>
      <c r="B383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38" s="113">
        <f>VLOOKUP(A3838,DBMS_TYPE_SIZES[],2,FALSE)</f>
        <v>9</v>
      </c>
      <c r="D3838" s="113">
        <f>VLOOKUP(A3838,DBMS_TYPE_SIZES[],3,FALSE)</f>
        <v>9</v>
      </c>
      <c r="E3838" s="114">
        <f>VLOOKUP(A3838,DBMS_TYPE_SIZES[],4,FALSE)</f>
        <v>9</v>
      </c>
      <c r="F3838" t="s">
        <v>343</v>
      </c>
      <c r="G3838" t="s">
        <v>322</v>
      </c>
      <c r="H3838" t="s">
        <v>67</v>
      </c>
      <c r="I3838">
        <v>19</v>
      </c>
      <c r="J3838">
        <v>9</v>
      </c>
    </row>
    <row r="3839" spans="1:10">
      <c r="A3839" s="112" t="str">
        <f>COL_SIZES[[#This Row],[datatype]]&amp;"_"&amp;COL_SIZES[[#This Row],[column_prec]]&amp;"_"&amp;COL_SIZES[[#This Row],[col_len]]</f>
        <v>int_10_4</v>
      </c>
      <c r="B38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39" s="113">
        <f>VLOOKUP(A3839,DBMS_TYPE_SIZES[],2,FALSE)</f>
        <v>9</v>
      </c>
      <c r="D3839" s="113">
        <f>VLOOKUP(A3839,DBMS_TYPE_SIZES[],3,FALSE)</f>
        <v>4</v>
      </c>
      <c r="E3839" s="114">
        <f>VLOOKUP(A3839,DBMS_TYPE_SIZES[],4,FALSE)</f>
        <v>9</v>
      </c>
      <c r="F3839" t="s">
        <v>343</v>
      </c>
      <c r="G3839" t="s">
        <v>72</v>
      </c>
      <c r="H3839" t="s">
        <v>20</v>
      </c>
      <c r="I3839">
        <v>10</v>
      </c>
      <c r="J3839">
        <v>4</v>
      </c>
    </row>
    <row r="3840" spans="1:10">
      <c r="A3840" s="112" t="str">
        <f>COL_SIZES[[#This Row],[datatype]]&amp;"_"&amp;COL_SIZES[[#This Row],[column_prec]]&amp;"_"&amp;COL_SIZES[[#This Row],[col_len]]</f>
        <v>int_10_4</v>
      </c>
      <c r="B38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0" s="113">
        <f>VLOOKUP(A3840,DBMS_TYPE_SIZES[],2,FALSE)</f>
        <v>9</v>
      </c>
      <c r="D3840" s="113">
        <f>VLOOKUP(A3840,DBMS_TYPE_SIZES[],3,FALSE)</f>
        <v>4</v>
      </c>
      <c r="E3840" s="114">
        <f>VLOOKUP(A3840,DBMS_TYPE_SIZES[],4,FALSE)</f>
        <v>9</v>
      </c>
      <c r="F3840" t="s">
        <v>343</v>
      </c>
      <c r="G3840" t="s">
        <v>309</v>
      </c>
      <c r="H3840" t="s">
        <v>20</v>
      </c>
      <c r="I3840">
        <v>10</v>
      </c>
      <c r="J3840">
        <v>4</v>
      </c>
    </row>
    <row r="3841" spans="1:10">
      <c r="A3841" s="112" t="str">
        <f>COL_SIZES[[#This Row],[datatype]]&amp;"_"&amp;COL_SIZES[[#This Row],[column_prec]]&amp;"_"&amp;COL_SIZES[[#This Row],[col_len]]</f>
        <v>int_10_4</v>
      </c>
      <c r="B384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1" s="113">
        <f>VLOOKUP(A3841,DBMS_TYPE_SIZES[],2,FALSE)</f>
        <v>9</v>
      </c>
      <c r="D3841" s="113">
        <f>VLOOKUP(A3841,DBMS_TYPE_SIZES[],3,FALSE)</f>
        <v>4</v>
      </c>
      <c r="E3841" s="114">
        <f>VLOOKUP(A3841,DBMS_TYPE_SIZES[],4,FALSE)</f>
        <v>9</v>
      </c>
      <c r="F3841" t="s">
        <v>343</v>
      </c>
      <c r="G3841" t="s">
        <v>69</v>
      </c>
      <c r="H3841" t="s">
        <v>20</v>
      </c>
      <c r="I3841">
        <v>10</v>
      </c>
      <c r="J3841">
        <v>4</v>
      </c>
    </row>
    <row r="3842" spans="1:10">
      <c r="A3842" s="112" t="str">
        <f>COL_SIZES[[#This Row],[datatype]]&amp;"_"&amp;COL_SIZES[[#This Row],[column_prec]]&amp;"_"&amp;COL_SIZES[[#This Row],[col_len]]</f>
        <v>int_10_4</v>
      </c>
      <c r="B384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2" s="113">
        <f>VLOOKUP(A3842,DBMS_TYPE_SIZES[],2,FALSE)</f>
        <v>9</v>
      </c>
      <c r="D3842" s="113">
        <f>VLOOKUP(A3842,DBMS_TYPE_SIZES[],3,FALSE)</f>
        <v>4</v>
      </c>
      <c r="E3842" s="114">
        <f>VLOOKUP(A3842,DBMS_TYPE_SIZES[],4,FALSE)</f>
        <v>9</v>
      </c>
      <c r="F3842" t="s">
        <v>343</v>
      </c>
      <c r="G3842" t="s">
        <v>283</v>
      </c>
      <c r="H3842" t="s">
        <v>20</v>
      </c>
      <c r="I3842">
        <v>10</v>
      </c>
      <c r="J3842">
        <v>4</v>
      </c>
    </row>
    <row r="3843" spans="1:10">
      <c r="A3843" s="112" t="str">
        <f>COL_SIZES[[#This Row],[datatype]]&amp;"_"&amp;COL_SIZES[[#This Row],[column_prec]]&amp;"_"&amp;COL_SIZES[[#This Row],[col_len]]</f>
        <v>int_10_4</v>
      </c>
      <c r="B38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3" s="113">
        <f>VLOOKUP(A3843,DBMS_TYPE_SIZES[],2,FALSE)</f>
        <v>9</v>
      </c>
      <c r="D3843" s="113">
        <f>VLOOKUP(A3843,DBMS_TYPE_SIZES[],3,FALSE)</f>
        <v>4</v>
      </c>
      <c r="E3843" s="114">
        <f>VLOOKUP(A3843,DBMS_TYPE_SIZES[],4,FALSE)</f>
        <v>9</v>
      </c>
      <c r="F3843" t="s">
        <v>343</v>
      </c>
      <c r="G3843" t="s">
        <v>272</v>
      </c>
      <c r="H3843" t="s">
        <v>20</v>
      </c>
      <c r="I3843">
        <v>10</v>
      </c>
      <c r="J3843">
        <v>4</v>
      </c>
    </row>
    <row r="3844" spans="1:10">
      <c r="A3844" s="112" t="str">
        <f>COL_SIZES[[#This Row],[datatype]]&amp;"_"&amp;COL_SIZES[[#This Row],[column_prec]]&amp;"_"&amp;COL_SIZES[[#This Row],[col_len]]</f>
        <v>int_10_4</v>
      </c>
      <c r="B38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4" s="113">
        <f>VLOOKUP(A3844,DBMS_TYPE_SIZES[],2,FALSE)</f>
        <v>9</v>
      </c>
      <c r="D3844" s="113">
        <f>VLOOKUP(A3844,DBMS_TYPE_SIZES[],3,FALSE)</f>
        <v>4</v>
      </c>
      <c r="E3844" s="114">
        <f>VLOOKUP(A3844,DBMS_TYPE_SIZES[],4,FALSE)</f>
        <v>9</v>
      </c>
      <c r="F3844" t="s">
        <v>343</v>
      </c>
      <c r="G3844" t="s">
        <v>164</v>
      </c>
      <c r="H3844" t="s">
        <v>20</v>
      </c>
      <c r="I3844">
        <v>10</v>
      </c>
      <c r="J3844">
        <v>4</v>
      </c>
    </row>
    <row r="3845" spans="1:10">
      <c r="A3845" s="112" t="str">
        <f>COL_SIZES[[#This Row],[datatype]]&amp;"_"&amp;COL_SIZES[[#This Row],[column_prec]]&amp;"_"&amp;COL_SIZES[[#This Row],[col_len]]</f>
        <v>int_10_4</v>
      </c>
      <c r="B38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5" s="113">
        <f>VLOOKUP(A3845,DBMS_TYPE_SIZES[],2,FALSE)</f>
        <v>9</v>
      </c>
      <c r="D3845" s="113">
        <f>VLOOKUP(A3845,DBMS_TYPE_SIZES[],3,FALSE)</f>
        <v>4</v>
      </c>
      <c r="E3845" s="114">
        <f>VLOOKUP(A3845,DBMS_TYPE_SIZES[],4,FALSE)</f>
        <v>9</v>
      </c>
      <c r="F3845" t="s">
        <v>1456</v>
      </c>
      <c r="G3845" t="s">
        <v>1182</v>
      </c>
      <c r="H3845" t="s">
        <v>20</v>
      </c>
      <c r="I3845">
        <v>10</v>
      </c>
      <c r="J3845">
        <v>4</v>
      </c>
    </row>
    <row r="3846" spans="1:10">
      <c r="A3846" s="112" t="str">
        <f>COL_SIZES[[#This Row],[datatype]]&amp;"_"&amp;COL_SIZES[[#This Row],[column_prec]]&amp;"_"&amp;COL_SIZES[[#This Row],[col_len]]</f>
        <v>int_10_4</v>
      </c>
      <c r="B38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6" s="113">
        <f>VLOOKUP(A3846,DBMS_TYPE_SIZES[],2,FALSE)</f>
        <v>9</v>
      </c>
      <c r="D3846" s="113">
        <f>VLOOKUP(A3846,DBMS_TYPE_SIZES[],3,FALSE)</f>
        <v>4</v>
      </c>
      <c r="E3846" s="114">
        <f>VLOOKUP(A3846,DBMS_TYPE_SIZES[],4,FALSE)</f>
        <v>9</v>
      </c>
      <c r="F3846" t="s">
        <v>1456</v>
      </c>
      <c r="G3846" t="s">
        <v>281</v>
      </c>
      <c r="H3846" t="s">
        <v>20</v>
      </c>
      <c r="I3846">
        <v>10</v>
      </c>
      <c r="J3846">
        <v>4</v>
      </c>
    </row>
    <row r="3847" spans="1:10">
      <c r="A3847" s="112" t="str">
        <f>COL_SIZES[[#This Row],[datatype]]&amp;"_"&amp;COL_SIZES[[#This Row],[column_prec]]&amp;"_"&amp;COL_SIZES[[#This Row],[col_len]]</f>
        <v>int_10_4</v>
      </c>
      <c r="B384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7" s="113">
        <f>VLOOKUP(A3847,DBMS_TYPE_SIZES[],2,FALSE)</f>
        <v>9</v>
      </c>
      <c r="D3847" s="113">
        <f>VLOOKUP(A3847,DBMS_TYPE_SIZES[],3,FALSE)</f>
        <v>4</v>
      </c>
      <c r="E3847" s="114">
        <f>VLOOKUP(A3847,DBMS_TYPE_SIZES[],4,FALSE)</f>
        <v>9</v>
      </c>
      <c r="F3847" t="s">
        <v>1456</v>
      </c>
      <c r="G3847" t="s">
        <v>1453</v>
      </c>
      <c r="H3847" t="s">
        <v>20</v>
      </c>
      <c r="I3847">
        <v>10</v>
      </c>
      <c r="J3847">
        <v>4</v>
      </c>
    </row>
    <row r="3848" spans="1:10">
      <c r="A3848" s="112" t="str">
        <f>COL_SIZES[[#This Row],[datatype]]&amp;"_"&amp;COL_SIZES[[#This Row],[column_prec]]&amp;"_"&amp;COL_SIZES[[#This Row],[col_len]]</f>
        <v>int_10_4</v>
      </c>
      <c r="B384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8" s="113">
        <f>VLOOKUP(A3848,DBMS_TYPE_SIZES[],2,FALSE)</f>
        <v>9</v>
      </c>
      <c r="D3848" s="113">
        <f>VLOOKUP(A3848,DBMS_TYPE_SIZES[],3,FALSE)</f>
        <v>4</v>
      </c>
      <c r="E3848" s="114">
        <f>VLOOKUP(A3848,DBMS_TYPE_SIZES[],4,FALSE)</f>
        <v>9</v>
      </c>
      <c r="F3848" t="s">
        <v>1456</v>
      </c>
      <c r="G3848" t="s">
        <v>69</v>
      </c>
      <c r="H3848" t="s">
        <v>20</v>
      </c>
      <c r="I3848">
        <v>10</v>
      </c>
      <c r="J3848">
        <v>4</v>
      </c>
    </row>
    <row r="3849" spans="1:10">
      <c r="A3849" s="112" t="str">
        <f>COL_SIZES[[#This Row],[datatype]]&amp;"_"&amp;COL_SIZES[[#This Row],[column_prec]]&amp;"_"&amp;COL_SIZES[[#This Row],[col_len]]</f>
        <v>int_10_4</v>
      </c>
      <c r="B38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49" s="113">
        <f>VLOOKUP(A3849,DBMS_TYPE_SIZES[],2,FALSE)</f>
        <v>9</v>
      </c>
      <c r="D3849" s="113">
        <f>VLOOKUP(A3849,DBMS_TYPE_SIZES[],3,FALSE)</f>
        <v>4</v>
      </c>
      <c r="E3849" s="114">
        <f>VLOOKUP(A3849,DBMS_TYPE_SIZES[],4,FALSE)</f>
        <v>9</v>
      </c>
      <c r="F3849" t="s">
        <v>344</v>
      </c>
      <c r="G3849" t="s">
        <v>1182</v>
      </c>
      <c r="H3849" t="s">
        <v>20</v>
      </c>
      <c r="I3849">
        <v>10</v>
      </c>
      <c r="J3849">
        <v>4</v>
      </c>
    </row>
    <row r="3850" spans="1:10">
      <c r="A3850" s="112" t="str">
        <f>COL_SIZES[[#This Row],[datatype]]&amp;"_"&amp;COL_SIZES[[#This Row],[column_prec]]&amp;"_"&amp;COL_SIZES[[#This Row],[col_len]]</f>
        <v>int_10_4</v>
      </c>
      <c r="B38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0" s="113">
        <f>VLOOKUP(A3850,DBMS_TYPE_SIZES[],2,FALSE)</f>
        <v>9</v>
      </c>
      <c r="D3850" s="113">
        <f>VLOOKUP(A3850,DBMS_TYPE_SIZES[],3,FALSE)</f>
        <v>4</v>
      </c>
      <c r="E3850" s="114">
        <f>VLOOKUP(A3850,DBMS_TYPE_SIZES[],4,FALSE)</f>
        <v>9</v>
      </c>
      <c r="F3850" t="s">
        <v>344</v>
      </c>
      <c r="G3850" t="s">
        <v>335</v>
      </c>
      <c r="H3850" t="s">
        <v>20</v>
      </c>
      <c r="I3850">
        <v>10</v>
      </c>
      <c r="J3850">
        <v>4</v>
      </c>
    </row>
    <row r="3851" spans="1:10">
      <c r="A3851" s="112" t="str">
        <f>COL_SIZES[[#This Row],[datatype]]&amp;"_"&amp;COL_SIZES[[#This Row],[column_prec]]&amp;"_"&amp;COL_SIZES[[#This Row],[col_len]]</f>
        <v>int_10_4</v>
      </c>
      <c r="B385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1" s="113">
        <f>VLOOKUP(A3851,DBMS_TYPE_SIZES[],2,FALSE)</f>
        <v>9</v>
      </c>
      <c r="D3851" s="113">
        <f>VLOOKUP(A3851,DBMS_TYPE_SIZES[],3,FALSE)</f>
        <v>4</v>
      </c>
      <c r="E3851" s="114">
        <f>VLOOKUP(A3851,DBMS_TYPE_SIZES[],4,FALSE)</f>
        <v>9</v>
      </c>
      <c r="F3851" t="s">
        <v>344</v>
      </c>
      <c r="G3851" t="s">
        <v>281</v>
      </c>
      <c r="H3851" t="s">
        <v>20</v>
      </c>
      <c r="I3851">
        <v>10</v>
      </c>
      <c r="J3851">
        <v>4</v>
      </c>
    </row>
    <row r="3852" spans="1:10">
      <c r="A3852" s="112" t="str">
        <f>COL_SIZES[[#This Row],[datatype]]&amp;"_"&amp;COL_SIZES[[#This Row],[column_prec]]&amp;"_"&amp;COL_SIZES[[#This Row],[col_len]]</f>
        <v>int_10_4</v>
      </c>
      <c r="B385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2" s="113">
        <f>VLOOKUP(A3852,DBMS_TYPE_SIZES[],2,FALSE)</f>
        <v>9</v>
      </c>
      <c r="D3852" s="113">
        <f>VLOOKUP(A3852,DBMS_TYPE_SIZES[],3,FALSE)</f>
        <v>4</v>
      </c>
      <c r="E3852" s="114">
        <f>VLOOKUP(A3852,DBMS_TYPE_SIZES[],4,FALSE)</f>
        <v>9</v>
      </c>
      <c r="F3852" t="s">
        <v>344</v>
      </c>
      <c r="G3852" t="s">
        <v>1457</v>
      </c>
      <c r="H3852" t="s">
        <v>20</v>
      </c>
      <c r="I3852">
        <v>10</v>
      </c>
      <c r="J3852">
        <v>4</v>
      </c>
    </row>
    <row r="3853" spans="1:10">
      <c r="A3853" s="112" t="str">
        <f>COL_SIZES[[#This Row],[datatype]]&amp;"_"&amp;COL_SIZES[[#This Row],[column_prec]]&amp;"_"&amp;COL_SIZES[[#This Row],[col_len]]</f>
        <v>int_10_4</v>
      </c>
      <c r="B385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3" s="113">
        <f>VLOOKUP(A3853,DBMS_TYPE_SIZES[],2,FALSE)</f>
        <v>9</v>
      </c>
      <c r="D3853" s="113">
        <f>VLOOKUP(A3853,DBMS_TYPE_SIZES[],3,FALSE)</f>
        <v>4</v>
      </c>
      <c r="E3853" s="114">
        <f>VLOOKUP(A3853,DBMS_TYPE_SIZES[],4,FALSE)</f>
        <v>9</v>
      </c>
      <c r="F3853" t="s">
        <v>1253</v>
      </c>
      <c r="G3853" t="s">
        <v>240</v>
      </c>
      <c r="H3853" t="s">
        <v>20</v>
      </c>
      <c r="I3853">
        <v>10</v>
      </c>
      <c r="J3853">
        <v>4</v>
      </c>
    </row>
    <row r="3854" spans="1:10">
      <c r="A3854" s="112" t="str">
        <f>COL_SIZES[[#This Row],[datatype]]&amp;"_"&amp;COL_SIZES[[#This Row],[column_prec]]&amp;"_"&amp;COL_SIZES[[#This Row],[col_len]]</f>
        <v>int_10_4</v>
      </c>
      <c r="B385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4" s="113">
        <f>VLOOKUP(A3854,DBMS_TYPE_SIZES[],2,FALSE)</f>
        <v>9</v>
      </c>
      <c r="D3854" s="113">
        <f>VLOOKUP(A3854,DBMS_TYPE_SIZES[],3,FALSE)</f>
        <v>4</v>
      </c>
      <c r="E3854" s="114">
        <f>VLOOKUP(A3854,DBMS_TYPE_SIZES[],4,FALSE)</f>
        <v>9</v>
      </c>
      <c r="F3854" t="s">
        <v>1253</v>
      </c>
      <c r="G3854" t="s">
        <v>156</v>
      </c>
      <c r="H3854" t="s">
        <v>20</v>
      </c>
      <c r="I3854">
        <v>10</v>
      </c>
      <c r="J3854">
        <v>4</v>
      </c>
    </row>
    <row r="3855" spans="1:10">
      <c r="A3855" s="112" t="str">
        <f>COL_SIZES[[#This Row],[datatype]]&amp;"_"&amp;COL_SIZES[[#This Row],[column_prec]]&amp;"_"&amp;COL_SIZES[[#This Row],[col_len]]</f>
        <v>int_10_4</v>
      </c>
      <c r="B385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5" s="113">
        <f>VLOOKUP(A3855,DBMS_TYPE_SIZES[],2,FALSE)</f>
        <v>9</v>
      </c>
      <c r="D3855" s="113">
        <f>VLOOKUP(A3855,DBMS_TYPE_SIZES[],3,FALSE)</f>
        <v>4</v>
      </c>
      <c r="E3855" s="114">
        <f>VLOOKUP(A3855,DBMS_TYPE_SIZES[],4,FALSE)</f>
        <v>9</v>
      </c>
      <c r="F3855" t="s">
        <v>1253</v>
      </c>
      <c r="G3855" t="s">
        <v>1243</v>
      </c>
      <c r="H3855" t="s">
        <v>20</v>
      </c>
      <c r="I3855">
        <v>10</v>
      </c>
      <c r="J3855">
        <v>4</v>
      </c>
    </row>
    <row r="3856" spans="1:10">
      <c r="A3856" s="112" t="str">
        <f>COL_SIZES[[#This Row],[datatype]]&amp;"_"&amp;COL_SIZES[[#This Row],[column_prec]]&amp;"_"&amp;COL_SIZES[[#This Row],[col_len]]</f>
        <v>int_10_4</v>
      </c>
      <c r="B38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56" s="113">
        <f>VLOOKUP(A3856,DBMS_TYPE_SIZES[],2,FALSE)</f>
        <v>9</v>
      </c>
      <c r="D3856" s="113">
        <f>VLOOKUP(A3856,DBMS_TYPE_SIZES[],3,FALSE)</f>
        <v>4</v>
      </c>
      <c r="E3856" s="114">
        <f>VLOOKUP(A3856,DBMS_TYPE_SIZES[],4,FALSE)</f>
        <v>9</v>
      </c>
      <c r="F3856" t="s">
        <v>1253</v>
      </c>
      <c r="G3856" t="s">
        <v>1244</v>
      </c>
      <c r="H3856" t="s">
        <v>20</v>
      </c>
      <c r="I3856">
        <v>10</v>
      </c>
      <c r="J3856">
        <v>4</v>
      </c>
    </row>
    <row r="3857" spans="1:10">
      <c r="A3857" s="112" t="str">
        <f>COL_SIZES[[#This Row],[datatype]]&amp;"_"&amp;COL_SIZES[[#This Row],[column_prec]]&amp;"_"&amp;COL_SIZES[[#This Row],[col_len]]</f>
        <v>varchar_0_50</v>
      </c>
      <c r="B385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57" s="113">
        <f>VLOOKUP(A3857,DBMS_TYPE_SIZES[],2,FALSE)</f>
        <v>50</v>
      </c>
      <c r="D3857" s="113">
        <f>VLOOKUP(A3857,DBMS_TYPE_SIZES[],3,FALSE)</f>
        <v>50</v>
      </c>
      <c r="E3857" s="114">
        <f>VLOOKUP(A3857,DBMS_TYPE_SIZES[],4,FALSE)</f>
        <v>52</v>
      </c>
      <c r="F3857" t="s">
        <v>1253</v>
      </c>
      <c r="G3857" t="s">
        <v>1254</v>
      </c>
      <c r="H3857" t="s">
        <v>92</v>
      </c>
      <c r="I3857">
        <v>0</v>
      </c>
      <c r="J3857">
        <v>50</v>
      </c>
    </row>
    <row r="3858" spans="1:10">
      <c r="A3858" s="112" t="str">
        <f>COL_SIZES[[#This Row],[datatype]]&amp;"_"&amp;COL_SIZES[[#This Row],[column_prec]]&amp;"_"&amp;COL_SIZES[[#This Row],[col_len]]</f>
        <v>numeric_19_9</v>
      </c>
      <c r="B3858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58" s="113">
        <f>VLOOKUP(A3858,DBMS_TYPE_SIZES[],2,FALSE)</f>
        <v>9</v>
      </c>
      <c r="D3858" s="113">
        <f>VLOOKUP(A3858,DBMS_TYPE_SIZES[],3,FALSE)</f>
        <v>9</v>
      </c>
      <c r="E3858" s="114">
        <f>VLOOKUP(A3858,DBMS_TYPE_SIZES[],4,FALSE)</f>
        <v>9</v>
      </c>
      <c r="F3858" t="s">
        <v>1253</v>
      </c>
      <c r="G3858" t="s">
        <v>264</v>
      </c>
      <c r="H3858" t="s">
        <v>67</v>
      </c>
      <c r="I3858">
        <v>19</v>
      </c>
      <c r="J3858">
        <v>9</v>
      </c>
    </row>
    <row r="3859" spans="1:10">
      <c r="A3859" s="112" t="str">
        <f>COL_SIZES[[#This Row],[datatype]]&amp;"_"&amp;COL_SIZES[[#This Row],[column_prec]]&amp;"_"&amp;COL_SIZES[[#This Row],[col_len]]</f>
        <v>varchar_0_255</v>
      </c>
      <c r="B385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859" s="113">
        <f>VLOOKUP(A3859,DBMS_TYPE_SIZES[],2,FALSE)</f>
        <v>255</v>
      </c>
      <c r="D3859" s="113">
        <f>VLOOKUP(A3859,DBMS_TYPE_SIZES[],3,FALSE)</f>
        <v>255</v>
      </c>
      <c r="E3859" s="114">
        <f>VLOOKUP(A3859,DBMS_TYPE_SIZES[],4,FALSE)</f>
        <v>257</v>
      </c>
      <c r="F3859" t="s">
        <v>1253</v>
      </c>
      <c r="G3859" t="s">
        <v>885</v>
      </c>
      <c r="H3859" t="s">
        <v>92</v>
      </c>
      <c r="I3859">
        <v>0</v>
      </c>
      <c r="J3859">
        <v>255</v>
      </c>
    </row>
    <row r="3860" spans="1:10">
      <c r="A3860" s="112" t="str">
        <f>COL_SIZES[[#This Row],[datatype]]&amp;"_"&amp;COL_SIZES[[#This Row],[column_prec]]&amp;"_"&amp;COL_SIZES[[#This Row],[col_len]]</f>
        <v>varchar_0_30</v>
      </c>
      <c r="B3860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860" s="113">
        <f>VLOOKUP(A3860,DBMS_TYPE_SIZES[],2,FALSE)</f>
        <v>30</v>
      </c>
      <c r="D3860" s="113">
        <f>VLOOKUP(A3860,DBMS_TYPE_SIZES[],3,FALSE)</f>
        <v>30</v>
      </c>
      <c r="E3860" s="114">
        <f>VLOOKUP(A3860,DBMS_TYPE_SIZES[],4,FALSE)</f>
        <v>32</v>
      </c>
      <c r="F3860" t="s">
        <v>1253</v>
      </c>
      <c r="G3860" t="s">
        <v>95</v>
      </c>
      <c r="H3860" t="s">
        <v>92</v>
      </c>
      <c r="I3860">
        <v>0</v>
      </c>
      <c r="J3860">
        <v>30</v>
      </c>
    </row>
    <row r="3861" spans="1:10">
      <c r="A3861" s="112" t="str">
        <f>COL_SIZES[[#This Row],[datatype]]&amp;"_"&amp;COL_SIZES[[#This Row],[column_prec]]&amp;"_"&amp;COL_SIZES[[#This Row],[col_len]]</f>
        <v>varchar_0_50</v>
      </c>
      <c r="B386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61" s="113">
        <f>VLOOKUP(A3861,DBMS_TYPE_SIZES[],2,FALSE)</f>
        <v>50</v>
      </c>
      <c r="D3861" s="113">
        <f>VLOOKUP(A3861,DBMS_TYPE_SIZES[],3,FALSE)</f>
        <v>50</v>
      </c>
      <c r="E3861" s="114">
        <f>VLOOKUP(A3861,DBMS_TYPE_SIZES[],4,FALSE)</f>
        <v>52</v>
      </c>
      <c r="F3861" t="s">
        <v>1458</v>
      </c>
      <c r="G3861" t="s">
        <v>121</v>
      </c>
      <c r="H3861" t="s">
        <v>92</v>
      </c>
      <c r="I3861">
        <v>0</v>
      </c>
      <c r="J3861">
        <v>50</v>
      </c>
    </row>
    <row r="3862" spans="1:10">
      <c r="A3862" s="112" t="str">
        <f>COL_SIZES[[#This Row],[datatype]]&amp;"_"&amp;COL_SIZES[[#This Row],[column_prec]]&amp;"_"&amp;COL_SIZES[[#This Row],[col_len]]</f>
        <v>int_10_4</v>
      </c>
      <c r="B386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62" s="113">
        <f>VLOOKUP(A3862,DBMS_TYPE_SIZES[],2,FALSE)</f>
        <v>9</v>
      </c>
      <c r="D3862" s="113">
        <f>VLOOKUP(A3862,DBMS_TYPE_SIZES[],3,FALSE)</f>
        <v>4</v>
      </c>
      <c r="E3862" s="114">
        <f>VLOOKUP(A3862,DBMS_TYPE_SIZES[],4,FALSE)</f>
        <v>9</v>
      </c>
      <c r="F3862" t="s">
        <v>345</v>
      </c>
      <c r="G3862" t="s">
        <v>142</v>
      </c>
      <c r="H3862" t="s">
        <v>20</v>
      </c>
      <c r="I3862">
        <v>10</v>
      </c>
      <c r="J3862">
        <v>4</v>
      </c>
    </row>
    <row r="3863" spans="1:10">
      <c r="A3863" s="112" t="str">
        <f>COL_SIZES[[#This Row],[datatype]]&amp;"_"&amp;COL_SIZES[[#This Row],[column_prec]]&amp;"_"&amp;COL_SIZES[[#This Row],[col_len]]</f>
        <v>varchar_0_50</v>
      </c>
      <c r="B386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63" s="113">
        <f>VLOOKUP(A3863,DBMS_TYPE_SIZES[],2,FALSE)</f>
        <v>50</v>
      </c>
      <c r="D3863" s="113">
        <f>VLOOKUP(A3863,DBMS_TYPE_SIZES[],3,FALSE)</f>
        <v>50</v>
      </c>
      <c r="E3863" s="114">
        <f>VLOOKUP(A3863,DBMS_TYPE_SIZES[],4,FALSE)</f>
        <v>52</v>
      </c>
      <c r="F3863" t="s">
        <v>345</v>
      </c>
      <c r="G3863" t="s">
        <v>121</v>
      </c>
      <c r="H3863" t="s">
        <v>92</v>
      </c>
      <c r="I3863">
        <v>0</v>
      </c>
      <c r="J3863">
        <v>50</v>
      </c>
    </row>
    <row r="3864" spans="1:10">
      <c r="A3864" s="112" t="str">
        <f>COL_SIZES[[#This Row],[datatype]]&amp;"_"&amp;COL_SIZES[[#This Row],[column_prec]]&amp;"_"&amp;COL_SIZES[[#This Row],[col_len]]</f>
        <v>int_10_4</v>
      </c>
      <c r="B386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64" s="113">
        <f>VLOOKUP(A3864,DBMS_TYPE_SIZES[],2,FALSE)</f>
        <v>9</v>
      </c>
      <c r="D3864" s="113">
        <f>VLOOKUP(A3864,DBMS_TYPE_SIZES[],3,FALSE)</f>
        <v>4</v>
      </c>
      <c r="E3864" s="114">
        <f>VLOOKUP(A3864,DBMS_TYPE_SIZES[],4,FALSE)</f>
        <v>9</v>
      </c>
      <c r="F3864" t="s">
        <v>345</v>
      </c>
      <c r="G3864" t="s">
        <v>225</v>
      </c>
      <c r="H3864" t="s">
        <v>20</v>
      </c>
      <c r="I3864">
        <v>10</v>
      </c>
      <c r="J3864">
        <v>4</v>
      </c>
    </row>
    <row r="3865" spans="1:10">
      <c r="A3865" s="112" t="str">
        <f>COL_SIZES[[#This Row],[datatype]]&amp;"_"&amp;COL_SIZES[[#This Row],[column_prec]]&amp;"_"&amp;COL_SIZES[[#This Row],[col_len]]</f>
        <v>varchar_0_30</v>
      </c>
      <c r="B3865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865" s="113">
        <f>VLOOKUP(A3865,DBMS_TYPE_SIZES[],2,FALSE)</f>
        <v>30</v>
      </c>
      <c r="D3865" s="113">
        <f>VLOOKUP(A3865,DBMS_TYPE_SIZES[],3,FALSE)</f>
        <v>30</v>
      </c>
      <c r="E3865" s="114">
        <f>VLOOKUP(A3865,DBMS_TYPE_SIZES[],4,FALSE)</f>
        <v>32</v>
      </c>
      <c r="F3865" t="s">
        <v>345</v>
      </c>
      <c r="G3865" t="s">
        <v>846</v>
      </c>
      <c r="H3865" t="s">
        <v>92</v>
      </c>
      <c r="I3865">
        <v>0</v>
      </c>
      <c r="J3865">
        <v>30</v>
      </c>
    </row>
    <row r="3866" spans="1:10">
      <c r="A3866" s="112" t="str">
        <f>COL_SIZES[[#This Row],[datatype]]&amp;"_"&amp;COL_SIZES[[#This Row],[column_prec]]&amp;"_"&amp;COL_SIZES[[#This Row],[col_len]]</f>
        <v>varchar_0_255</v>
      </c>
      <c r="B3866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866" s="113">
        <f>VLOOKUP(A3866,DBMS_TYPE_SIZES[],2,FALSE)</f>
        <v>255</v>
      </c>
      <c r="D3866" s="113">
        <f>VLOOKUP(A3866,DBMS_TYPE_SIZES[],3,FALSE)</f>
        <v>255</v>
      </c>
      <c r="E3866" s="114">
        <f>VLOOKUP(A3866,DBMS_TYPE_SIZES[],4,FALSE)</f>
        <v>257</v>
      </c>
      <c r="F3866" t="s">
        <v>345</v>
      </c>
      <c r="G3866" t="s">
        <v>1255</v>
      </c>
      <c r="H3866" t="s">
        <v>92</v>
      </c>
      <c r="I3866">
        <v>0</v>
      </c>
      <c r="J3866">
        <v>255</v>
      </c>
    </row>
    <row r="3867" spans="1:10">
      <c r="A3867" s="112" t="str">
        <f>COL_SIZES[[#This Row],[datatype]]&amp;"_"&amp;COL_SIZES[[#This Row],[column_prec]]&amp;"_"&amp;COL_SIZES[[#This Row],[col_len]]</f>
        <v>numeric_19_9</v>
      </c>
      <c r="B3867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67" s="113">
        <f>VLOOKUP(A3867,DBMS_TYPE_SIZES[],2,FALSE)</f>
        <v>9</v>
      </c>
      <c r="D3867" s="113">
        <f>VLOOKUP(A3867,DBMS_TYPE_SIZES[],3,FALSE)</f>
        <v>9</v>
      </c>
      <c r="E3867" s="114">
        <f>VLOOKUP(A3867,DBMS_TYPE_SIZES[],4,FALSE)</f>
        <v>9</v>
      </c>
      <c r="F3867" t="s">
        <v>345</v>
      </c>
      <c r="G3867" t="s">
        <v>176</v>
      </c>
      <c r="H3867" t="s">
        <v>67</v>
      </c>
      <c r="I3867">
        <v>19</v>
      </c>
      <c r="J3867">
        <v>9</v>
      </c>
    </row>
    <row r="3868" spans="1:10">
      <c r="A3868" s="112" t="str">
        <f>COL_SIZES[[#This Row],[datatype]]&amp;"_"&amp;COL_SIZES[[#This Row],[column_prec]]&amp;"_"&amp;COL_SIZES[[#This Row],[col_len]]</f>
        <v>varchar_0_50</v>
      </c>
      <c r="B3868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68" s="113">
        <f>VLOOKUP(A3868,DBMS_TYPE_SIZES[],2,FALSE)</f>
        <v>50</v>
      </c>
      <c r="D3868" s="113">
        <f>VLOOKUP(A3868,DBMS_TYPE_SIZES[],3,FALSE)</f>
        <v>50</v>
      </c>
      <c r="E3868" s="114">
        <f>VLOOKUP(A3868,DBMS_TYPE_SIZES[],4,FALSE)</f>
        <v>52</v>
      </c>
      <c r="F3868" t="s">
        <v>345</v>
      </c>
      <c r="G3868" t="s">
        <v>143</v>
      </c>
      <c r="H3868" t="s">
        <v>92</v>
      </c>
      <c r="I3868">
        <v>0</v>
      </c>
      <c r="J3868">
        <v>50</v>
      </c>
    </row>
    <row r="3869" spans="1:10">
      <c r="A3869" s="112" t="str">
        <f>COL_SIZES[[#This Row],[datatype]]&amp;"_"&amp;COL_SIZES[[#This Row],[column_prec]]&amp;"_"&amp;COL_SIZES[[#This Row],[col_len]]</f>
        <v>numeric_1_5</v>
      </c>
      <c r="B386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69" s="113">
        <f>VLOOKUP(A3869,DBMS_TYPE_SIZES[],2,FALSE)</f>
        <v>5</v>
      </c>
      <c r="D3869" s="113">
        <f>VLOOKUP(A3869,DBMS_TYPE_SIZES[],3,FALSE)</f>
        <v>5</v>
      </c>
      <c r="E3869" s="114">
        <f>VLOOKUP(A3869,DBMS_TYPE_SIZES[],4,FALSE)</f>
        <v>5</v>
      </c>
      <c r="F3869" t="s">
        <v>345</v>
      </c>
      <c r="G3869" t="s">
        <v>1256</v>
      </c>
      <c r="H3869" t="s">
        <v>67</v>
      </c>
      <c r="I3869">
        <v>1</v>
      </c>
      <c r="J3869">
        <v>5</v>
      </c>
    </row>
    <row r="3870" spans="1:10">
      <c r="A3870" s="112" t="str">
        <f>COL_SIZES[[#This Row],[datatype]]&amp;"_"&amp;COL_SIZES[[#This Row],[column_prec]]&amp;"_"&amp;COL_SIZES[[#This Row],[col_len]]</f>
        <v>int_10_4</v>
      </c>
      <c r="B387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70" s="113">
        <f>VLOOKUP(A3870,DBMS_TYPE_SIZES[],2,FALSE)</f>
        <v>9</v>
      </c>
      <c r="D3870" s="113">
        <f>VLOOKUP(A3870,DBMS_TYPE_SIZES[],3,FALSE)</f>
        <v>4</v>
      </c>
      <c r="E3870" s="114">
        <f>VLOOKUP(A3870,DBMS_TYPE_SIZES[],4,FALSE)</f>
        <v>9</v>
      </c>
      <c r="F3870" t="s">
        <v>346</v>
      </c>
      <c r="G3870" t="s">
        <v>142</v>
      </c>
      <c r="H3870" t="s">
        <v>20</v>
      </c>
      <c r="I3870">
        <v>10</v>
      </c>
      <c r="J3870">
        <v>4</v>
      </c>
    </row>
    <row r="3871" spans="1:10">
      <c r="A3871" s="112" t="str">
        <f>COL_SIZES[[#This Row],[datatype]]&amp;"_"&amp;COL_SIZES[[#This Row],[column_prec]]&amp;"_"&amp;COL_SIZES[[#This Row],[col_len]]</f>
        <v>varchar_0_50</v>
      </c>
      <c r="B3871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71" s="113">
        <f>VLOOKUP(A3871,DBMS_TYPE_SIZES[],2,FALSE)</f>
        <v>50</v>
      </c>
      <c r="D3871" s="113">
        <f>VLOOKUP(A3871,DBMS_TYPE_SIZES[],3,FALSE)</f>
        <v>50</v>
      </c>
      <c r="E3871" s="114">
        <f>VLOOKUP(A3871,DBMS_TYPE_SIZES[],4,FALSE)</f>
        <v>52</v>
      </c>
      <c r="F3871" t="s">
        <v>346</v>
      </c>
      <c r="G3871" t="s">
        <v>121</v>
      </c>
      <c r="H3871" t="s">
        <v>92</v>
      </c>
      <c r="I3871">
        <v>0</v>
      </c>
      <c r="J3871">
        <v>50</v>
      </c>
    </row>
    <row r="3872" spans="1:10">
      <c r="A3872" s="112" t="str">
        <f>COL_SIZES[[#This Row],[datatype]]&amp;"_"&amp;COL_SIZES[[#This Row],[column_prec]]&amp;"_"&amp;COL_SIZES[[#This Row],[col_len]]</f>
        <v>int_10_4</v>
      </c>
      <c r="B387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72" s="113">
        <f>VLOOKUP(A3872,DBMS_TYPE_SIZES[],2,FALSE)</f>
        <v>9</v>
      </c>
      <c r="D3872" s="113">
        <f>VLOOKUP(A3872,DBMS_TYPE_SIZES[],3,FALSE)</f>
        <v>4</v>
      </c>
      <c r="E3872" s="114">
        <f>VLOOKUP(A3872,DBMS_TYPE_SIZES[],4,FALSE)</f>
        <v>9</v>
      </c>
      <c r="F3872" t="s">
        <v>346</v>
      </c>
      <c r="G3872" t="s">
        <v>225</v>
      </c>
      <c r="H3872" t="s">
        <v>20</v>
      </c>
      <c r="I3872">
        <v>10</v>
      </c>
      <c r="J3872">
        <v>4</v>
      </c>
    </row>
    <row r="3873" spans="1:10">
      <c r="A3873" s="112" t="str">
        <f>COL_SIZES[[#This Row],[datatype]]&amp;"_"&amp;COL_SIZES[[#This Row],[column_prec]]&amp;"_"&amp;COL_SIZES[[#This Row],[col_len]]</f>
        <v>varchar_0_30</v>
      </c>
      <c r="B3873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873" s="113">
        <f>VLOOKUP(A3873,DBMS_TYPE_SIZES[],2,FALSE)</f>
        <v>30</v>
      </c>
      <c r="D3873" s="113">
        <f>VLOOKUP(A3873,DBMS_TYPE_SIZES[],3,FALSE)</f>
        <v>30</v>
      </c>
      <c r="E3873" s="114">
        <f>VLOOKUP(A3873,DBMS_TYPE_SIZES[],4,FALSE)</f>
        <v>32</v>
      </c>
      <c r="F3873" t="s">
        <v>346</v>
      </c>
      <c r="G3873" t="s">
        <v>846</v>
      </c>
      <c r="H3873" t="s">
        <v>92</v>
      </c>
      <c r="I3873">
        <v>0</v>
      </c>
      <c r="J3873">
        <v>30</v>
      </c>
    </row>
    <row r="3874" spans="1:10">
      <c r="A3874" s="112" t="str">
        <f>COL_SIZES[[#This Row],[datatype]]&amp;"_"&amp;COL_SIZES[[#This Row],[column_prec]]&amp;"_"&amp;COL_SIZES[[#This Row],[col_len]]</f>
        <v>varchar_0_255</v>
      </c>
      <c r="B387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874" s="113">
        <f>VLOOKUP(A3874,DBMS_TYPE_SIZES[],2,FALSE)</f>
        <v>255</v>
      </c>
      <c r="D3874" s="113">
        <f>VLOOKUP(A3874,DBMS_TYPE_SIZES[],3,FALSE)</f>
        <v>255</v>
      </c>
      <c r="E3874" s="114">
        <f>VLOOKUP(A3874,DBMS_TYPE_SIZES[],4,FALSE)</f>
        <v>257</v>
      </c>
      <c r="F3874" t="s">
        <v>346</v>
      </c>
      <c r="G3874" t="s">
        <v>1255</v>
      </c>
      <c r="H3874" t="s">
        <v>92</v>
      </c>
      <c r="I3874">
        <v>0</v>
      </c>
      <c r="J3874">
        <v>255</v>
      </c>
    </row>
    <row r="3875" spans="1:10">
      <c r="A3875" s="112" t="str">
        <f>COL_SIZES[[#This Row],[datatype]]&amp;"_"&amp;COL_SIZES[[#This Row],[column_prec]]&amp;"_"&amp;COL_SIZES[[#This Row],[col_len]]</f>
        <v>numeric_19_9</v>
      </c>
      <c r="B3875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75" s="113">
        <f>VLOOKUP(A3875,DBMS_TYPE_SIZES[],2,FALSE)</f>
        <v>9</v>
      </c>
      <c r="D3875" s="113">
        <f>VLOOKUP(A3875,DBMS_TYPE_SIZES[],3,FALSE)</f>
        <v>9</v>
      </c>
      <c r="E3875" s="114">
        <f>VLOOKUP(A3875,DBMS_TYPE_SIZES[],4,FALSE)</f>
        <v>9</v>
      </c>
      <c r="F3875" t="s">
        <v>346</v>
      </c>
      <c r="G3875" t="s">
        <v>176</v>
      </c>
      <c r="H3875" t="s">
        <v>67</v>
      </c>
      <c r="I3875">
        <v>19</v>
      </c>
      <c r="J3875">
        <v>9</v>
      </c>
    </row>
    <row r="3876" spans="1:10">
      <c r="A3876" s="112" t="str">
        <f>COL_SIZES[[#This Row],[datatype]]&amp;"_"&amp;COL_SIZES[[#This Row],[column_prec]]&amp;"_"&amp;COL_SIZES[[#This Row],[col_len]]</f>
        <v>varchar_0_50</v>
      </c>
      <c r="B3876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76" s="113">
        <f>VLOOKUP(A3876,DBMS_TYPE_SIZES[],2,FALSE)</f>
        <v>50</v>
      </c>
      <c r="D3876" s="113">
        <f>VLOOKUP(A3876,DBMS_TYPE_SIZES[],3,FALSE)</f>
        <v>50</v>
      </c>
      <c r="E3876" s="114">
        <f>VLOOKUP(A3876,DBMS_TYPE_SIZES[],4,FALSE)</f>
        <v>52</v>
      </c>
      <c r="F3876" t="s">
        <v>346</v>
      </c>
      <c r="G3876" t="s">
        <v>143</v>
      </c>
      <c r="H3876" t="s">
        <v>92</v>
      </c>
      <c r="I3876">
        <v>0</v>
      </c>
      <c r="J3876">
        <v>50</v>
      </c>
    </row>
    <row r="3877" spans="1:10">
      <c r="A3877" s="112" t="str">
        <f>COL_SIZES[[#This Row],[datatype]]&amp;"_"&amp;COL_SIZES[[#This Row],[column_prec]]&amp;"_"&amp;COL_SIZES[[#This Row],[col_len]]</f>
        <v>numeric_1_5</v>
      </c>
      <c r="B3877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77" s="113">
        <f>VLOOKUP(A3877,DBMS_TYPE_SIZES[],2,FALSE)</f>
        <v>5</v>
      </c>
      <c r="D3877" s="113">
        <f>VLOOKUP(A3877,DBMS_TYPE_SIZES[],3,FALSE)</f>
        <v>5</v>
      </c>
      <c r="E3877" s="114">
        <f>VLOOKUP(A3877,DBMS_TYPE_SIZES[],4,FALSE)</f>
        <v>5</v>
      </c>
      <c r="F3877" t="s">
        <v>346</v>
      </c>
      <c r="G3877" t="s">
        <v>1256</v>
      </c>
      <c r="H3877" t="s">
        <v>67</v>
      </c>
      <c r="I3877">
        <v>1</v>
      </c>
      <c r="J3877">
        <v>5</v>
      </c>
    </row>
    <row r="3878" spans="1:10">
      <c r="A3878" s="112" t="str">
        <f>COL_SIZES[[#This Row],[datatype]]&amp;"_"&amp;COL_SIZES[[#This Row],[column_prec]]&amp;"_"&amp;COL_SIZES[[#This Row],[col_len]]</f>
        <v>int_10_4</v>
      </c>
      <c r="B387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78" s="113">
        <f>VLOOKUP(A3878,DBMS_TYPE_SIZES[],2,FALSE)</f>
        <v>9</v>
      </c>
      <c r="D3878" s="113">
        <f>VLOOKUP(A3878,DBMS_TYPE_SIZES[],3,FALSE)</f>
        <v>4</v>
      </c>
      <c r="E3878" s="114">
        <f>VLOOKUP(A3878,DBMS_TYPE_SIZES[],4,FALSE)</f>
        <v>9</v>
      </c>
      <c r="F3878" t="s">
        <v>1459</v>
      </c>
      <c r="G3878" t="s">
        <v>142</v>
      </c>
      <c r="H3878" t="s">
        <v>20</v>
      </c>
      <c r="I3878">
        <v>10</v>
      </c>
      <c r="J3878">
        <v>4</v>
      </c>
    </row>
    <row r="3879" spans="1:10">
      <c r="A3879" s="112" t="str">
        <f>COL_SIZES[[#This Row],[datatype]]&amp;"_"&amp;COL_SIZES[[#This Row],[column_prec]]&amp;"_"&amp;COL_SIZES[[#This Row],[col_len]]</f>
        <v>varchar_0_50</v>
      </c>
      <c r="B3879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79" s="113">
        <f>VLOOKUP(A3879,DBMS_TYPE_SIZES[],2,FALSE)</f>
        <v>50</v>
      </c>
      <c r="D3879" s="113">
        <f>VLOOKUP(A3879,DBMS_TYPE_SIZES[],3,FALSE)</f>
        <v>50</v>
      </c>
      <c r="E3879" s="114">
        <f>VLOOKUP(A3879,DBMS_TYPE_SIZES[],4,FALSE)</f>
        <v>52</v>
      </c>
      <c r="F3879" t="s">
        <v>1459</v>
      </c>
      <c r="G3879" t="s">
        <v>121</v>
      </c>
      <c r="H3879" t="s">
        <v>92</v>
      </c>
      <c r="I3879">
        <v>0</v>
      </c>
      <c r="J3879">
        <v>50</v>
      </c>
    </row>
    <row r="3880" spans="1:10">
      <c r="A3880" s="112" t="str">
        <f>COL_SIZES[[#This Row],[datatype]]&amp;"_"&amp;COL_SIZES[[#This Row],[column_prec]]&amp;"_"&amp;COL_SIZES[[#This Row],[col_len]]</f>
        <v>int_10_4</v>
      </c>
      <c r="B388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80" s="113">
        <f>VLOOKUP(A3880,DBMS_TYPE_SIZES[],2,FALSE)</f>
        <v>9</v>
      </c>
      <c r="D3880" s="113">
        <f>VLOOKUP(A3880,DBMS_TYPE_SIZES[],3,FALSE)</f>
        <v>4</v>
      </c>
      <c r="E3880" s="114">
        <f>VLOOKUP(A3880,DBMS_TYPE_SIZES[],4,FALSE)</f>
        <v>9</v>
      </c>
      <c r="F3880" t="s">
        <v>1459</v>
      </c>
      <c r="G3880" t="s">
        <v>225</v>
      </c>
      <c r="H3880" t="s">
        <v>20</v>
      </c>
      <c r="I3880">
        <v>10</v>
      </c>
      <c r="J3880">
        <v>4</v>
      </c>
    </row>
    <row r="3881" spans="1:10">
      <c r="A3881" s="112" t="str">
        <f>COL_SIZES[[#This Row],[datatype]]&amp;"_"&amp;COL_SIZES[[#This Row],[column_prec]]&amp;"_"&amp;COL_SIZES[[#This Row],[col_len]]</f>
        <v>varchar_0_30</v>
      </c>
      <c r="B3881" s="112">
        <f>MIN(COL_SIZES[[#This Row],[column_length]],IFERROR(VALUE(VLOOKUP(COL_SIZES[[#This Row],[table_name]]&amp;"."&amp;COL_SIZES[[#This Row],[column_name]],AVG_COL_SIZES[#Data],2,FALSE)),COL_SIZES[[#This Row],[column_length]]))</f>
        <v>30</v>
      </c>
      <c r="C3881" s="113">
        <f>VLOOKUP(A3881,DBMS_TYPE_SIZES[],2,FALSE)</f>
        <v>30</v>
      </c>
      <c r="D3881" s="113">
        <f>VLOOKUP(A3881,DBMS_TYPE_SIZES[],3,FALSE)</f>
        <v>30</v>
      </c>
      <c r="E3881" s="114">
        <f>VLOOKUP(A3881,DBMS_TYPE_SIZES[],4,FALSE)</f>
        <v>32</v>
      </c>
      <c r="F3881" t="s">
        <v>1459</v>
      </c>
      <c r="G3881" t="s">
        <v>846</v>
      </c>
      <c r="H3881" t="s">
        <v>92</v>
      </c>
      <c r="I3881">
        <v>0</v>
      </c>
      <c r="J3881">
        <v>30</v>
      </c>
    </row>
    <row r="3882" spans="1:10">
      <c r="A3882" s="112" t="str">
        <f>COL_SIZES[[#This Row],[datatype]]&amp;"_"&amp;COL_SIZES[[#This Row],[column_prec]]&amp;"_"&amp;COL_SIZES[[#This Row],[col_len]]</f>
        <v>varchar_0_255</v>
      </c>
      <c r="B388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882" s="113">
        <f>VLOOKUP(A3882,DBMS_TYPE_SIZES[],2,FALSE)</f>
        <v>255</v>
      </c>
      <c r="D3882" s="113">
        <f>VLOOKUP(A3882,DBMS_TYPE_SIZES[],3,FALSE)</f>
        <v>255</v>
      </c>
      <c r="E3882" s="114">
        <f>VLOOKUP(A3882,DBMS_TYPE_SIZES[],4,FALSE)</f>
        <v>257</v>
      </c>
      <c r="F3882" t="s">
        <v>1459</v>
      </c>
      <c r="G3882" t="s">
        <v>1255</v>
      </c>
      <c r="H3882" t="s">
        <v>92</v>
      </c>
      <c r="I3882">
        <v>0</v>
      </c>
      <c r="J3882">
        <v>255</v>
      </c>
    </row>
    <row r="3883" spans="1:10">
      <c r="A3883" s="112" t="str">
        <f>COL_SIZES[[#This Row],[datatype]]&amp;"_"&amp;COL_SIZES[[#This Row],[column_prec]]&amp;"_"&amp;COL_SIZES[[#This Row],[col_len]]</f>
        <v>numeric_19_9</v>
      </c>
      <c r="B3883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83" s="113">
        <f>VLOOKUP(A3883,DBMS_TYPE_SIZES[],2,FALSE)</f>
        <v>9</v>
      </c>
      <c r="D3883" s="113">
        <f>VLOOKUP(A3883,DBMS_TYPE_SIZES[],3,FALSE)</f>
        <v>9</v>
      </c>
      <c r="E3883" s="114">
        <f>VLOOKUP(A3883,DBMS_TYPE_SIZES[],4,FALSE)</f>
        <v>9</v>
      </c>
      <c r="F3883" t="s">
        <v>1459</v>
      </c>
      <c r="G3883" t="s">
        <v>176</v>
      </c>
      <c r="H3883" t="s">
        <v>67</v>
      </c>
      <c r="I3883">
        <v>19</v>
      </c>
      <c r="J3883">
        <v>9</v>
      </c>
    </row>
    <row r="3884" spans="1:10">
      <c r="A3884" s="112" t="str">
        <f>COL_SIZES[[#This Row],[datatype]]&amp;"_"&amp;COL_SIZES[[#This Row],[column_prec]]&amp;"_"&amp;COL_SIZES[[#This Row],[col_len]]</f>
        <v>varchar_0_50</v>
      </c>
      <c r="B3884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84" s="113">
        <f>VLOOKUP(A3884,DBMS_TYPE_SIZES[],2,FALSE)</f>
        <v>50</v>
      </c>
      <c r="D3884" s="113">
        <f>VLOOKUP(A3884,DBMS_TYPE_SIZES[],3,FALSE)</f>
        <v>50</v>
      </c>
      <c r="E3884" s="114">
        <f>VLOOKUP(A3884,DBMS_TYPE_SIZES[],4,FALSE)</f>
        <v>52</v>
      </c>
      <c r="F3884" t="s">
        <v>1459</v>
      </c>
      <c r="G3884" t="s">
        <v>143</v>
      </c>
      <c r="H3884" t="s">
        <v>92</v>
      </c>
      <c r="I3884">
        <v>0</v>
      </c>
      <c r="J3884">
        <v>50</v>
      </c>
    </row>
    <row r="3885" spans="1:10">
      <c r="A3885" s="112" t="str">
        <f>COL_SIZES[[#This Row],[datatype]]&amp;"_"&amp;COL_SIZES[[#This Row],[column_prec]]&amp;"_"&amp;COL_SIZES[[#This Row],[col_len]]</f>
        <v>numeric_1_5</v>
      </c>
      <c r="B3885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85" s="113">
        <f>VLOOKUP(A3885,DBMS_TYPE_SIZES[],2,FALSE)</f>
        <v>5</v>
      </c>
      <c r="D3885" s="113">
        <f>VLOOKUP(A3885,DBMS_TYPE_SIZES[],3,FALSE)</f>
        <v>5</v>
      </c>
      <c r="E3885" s="114">
        <f>VLOOKUP(A3885,DBMS_TYPE_SIZES[],4,FALSE)</f>
        <v>5</v>
      </c>
      <c r="F3885" t="s">
        <v>1459</v>
      </c>
      <c r="G3885" t="s">
        <v>1256</v>
      </c>
      <c r="H3885" t="s">
        <v>67</v>
      </c>
      <c r="I3885">
        <v>1</v>
      </c>
      <c r="J3885">
        <v>5</v>
      </c>
    </row>
    <row r="3886" spans="1:10">
      <c r="A3886" s="112" t="str">
        <f>COL_SIZES[[#This Row],[datatype]]&amp;"_"&amp;COL_SIZES[[#This Row],[column_prec]]&amp;"_"&amp;COL_SIZES[[#This Row],[col_len]]</f>
        <v>int_10_4</v>
      </c>
      <c r="B388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86" s="113">
        <f>VLOOKUP(A3886,DBMS_TYPE_SIZES[],2,FALSE)</f>
        <v>9</v>
      </c>
      <c r="D3886" s="113">
        <f>VLOOKUP(A3886,DBMS_TYPE_SIZES[],3,FALSE)</f>
        <v>4</v>
      </c>
      <c r="E3886" s="114">
        <f>VLOOKUP(A3886,DBMS_TYPE_SIZES[],4,FALSE)</f>
        <v>9</v>
      </c>
      <c r="F3886" t="s">
        <v>347</v>
      </c>
      <c r="G3886" t="s">
        <v>590</v>
      </c>
      <c r="H3886" t="s">
        <v>20</v>
      </c>
      <c r="I3886">
        <v>10</v>
      </c>
      <c r="J3886">
        <v>4</v>
      </c>
    </row>
    <row r="3887" spans="1:10">
      <c r="A3887" s="112" t="str">
        <f>COL_SIZES[[#This Row],[datatype]]&amp;"_"&amp;COL_SIZES[[#This Row],[column_prec]]&amp;"_"&amp;COL_SIZES[[#This Row],[col_len]]</f>
        <v>int_10_4</v>
      </c>
      <c r="B388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87" s="113">
        <f>VLOOKUP(A3887,DBMS_TYPE_SIZES[],2,FALSE)</f>
        <v>9</v>
      </c>
      <c r="D3887" s="113">
        <f>VLOOKUP(A3887,DBMS_TYPE_SIZES[],3,FALSE)</f>
        <v>4</v>
      </c>
      <c r="E3887" s="114">
        <f>VLOOKUP(A3887,DBMS_TYPE_SIZES[],4,FALSE)</f>
        <v>9</v>
      </c>
      <c r="F3887" t="s">
        <v>347</v>
      </c>
      <c r="G3887" t="s">
        <v>156</v>
      </c>
      <c r="H3887" t="s">
        <v>20</v>
      </c>
      <c r="I3887">
        <v>10</v>
      </c>
      <c r="J3887">
        <v>4</v>
      </c>
    </row>
    <row r="3888" spans="1:10">
      <c r="A3888" s="112" t="str">
        <f>COL_SIZES[[#This Row],[datatype]]&amp;"_"&amp;COL_SIZES[[#This Row],[column_prec]]&amp;"_"&amp;COL_SIZES[[#This Row],[col_len]]</f>
        <v>int_10_4</v>
      </c>
      <c r="B388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88" s="113">
        <f>VLOOKUP(A3888,DBMS_TYPE_SIZES[],2,FALSE)</f>
        <v>9</v>
      </c>
      <c r="D3888" s="113">
        <f>VLOOKUP(A3888,DBMS_TYPE_SIZES[],3,FALSE)</f>
        <v>4</v>
      </c>
      <c r="E3888" s="114">
        <f>VLOOKUP(A3888,DBMS_TYPE_SIZES[],4,FALSE)</f>
        <v>9</v>
      </c>
      <c r="F3888" t="s">
        <v>347</v>
      </c>
      <c r="G3888" t="s">
        <v>154</v>
      </c>
      <c r="H3888" t="s">
        <v>20</v>
      </c>
      <c r="I3888">
        <v>10</v>
      </c>
      <c r="J3888">
        <v>4</v>
      </c>
    </row>
    <row r="3889" spans="1:10">
      <c r="A3889" s="112" t="str">
        <f>COL_SIZES[[#This Row],[datatype]]&amp;"_"&amp;COL_SIZES[[#This Row],[column_prec]]&amp;"_"&amp;COL_SIZES[[#This Row],[col_len]]</f>
        <v>int_10_4</v>
      </c>
      <c r="B388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89" s="113">
        <f>VLOOKUP(A3889,DBMS_TYPE_SIZES[],2,FALSE)</f>
        <v>9</v>
      </c>
      <c r="D3889" s="113">
        <f>VLOOKUP(A3889,DBMS_TYPE_SIZES[],3,FALSE)</f>
        <v>4</v>
      </c>
      <c r="E3889" s="114">
        <f>VLOOKUP(A3889,DBMS_TYPE_SIZES[],4,FALSE)</f>
        <v>9</v>
      </c>
      <c r="F3889" t="s">
        <v>347</v>
      </c>
      <c r="G3889" t="s">
        <v>89</v>
      </c>
      <c r="H3889" t="s">
        <v>20</v>
      </c>
      <c r="I3889">
        <v>10</v>
      </c>
      <c r="J3889">
        <v>4</v>
      </c>
    </row>
    <row r="3890" spans="1:10">
      <c r="A3890" s="112" t="str">
        <f>COL_SIZES[[#This Row],[datatype]]&amp;"_"&amp;COL_SIZES[[#This Row],[column_prec]]&amp;"_"&amp;COL_SIZES[[#This Row],[col_len]]</f>
        <v>varchar_0_50</v>
      </c>
      <c r="B3890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90" s="113">
        <f>VLOOKUP(A3890,DBMS_TYPE_SIZES[],2,FALSE)</f>
        <v>50</v>
      </c>
      <c r="D3890" s="113">
        <f>VLOOKUP(A3890,DBMS_TYPE_SIZES[],3,FALSE)</f>
        <v>50</v>
      </c>
      <c r="E3890" s="114">
        <f>VLOOKUP(A3890,DBMS_TYPE_SIZES[],4,FALSE)</f>
        <v>52</v>
      </c>
      <c r="F3890" t="s">
        <v>347</v>
      </c>
      <c r="G3890" t="s">
        <v>906</v>
      </c>
      <c r="H3890" t="s">
        <v>92</v>
      </c>
      <c r="I3890">
        <v>0</v>
      </c>
      <c r="J3890">
        <v>50</v>
      </c>
    </row>
    <row r="3891" spans="1:10">
      <c r="A3891" s="112" t="str">
        <f>COL_SIZES[[#This Row],[datatype]]&amp;"_"&amp;COL_SIZES[[#This Row],[column_prec]]&amp;"_"&amp;COL_SIZES[[#This Row],[col_len]]</f>
        <v>int_10_4</v>
      </c>
      <c r="B389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91" s="113">
        <f>VLOOKUP(A3891,DBMS_TYPE_SIZES[],2,FALSE)</f>
        <v>9</v>
      </c>
      <c r="D3891" s="113">
        <f>VLOOKUP(A3891,DBMS_TYPE_SIZES[],3,FALSE)</f>
        <v>4</v>
      </c>
      <c r="E3891" s="114">
        <f>VLOOKUP(A3891,DBMS_TYPE_SIZES[],4,FALSE)</f>
        <v>9</v>
      </c>
      <c r="F3891" t="s">
        <v>347</v>
      </c>
      <c r="G3891" t="s">
        <v>102</v>
      </c>
      <c r="H3891" t="s">
        <v>20</v>
      </c>
      <c r="I3891">
        <v>10</v>
      </c>
      <c r="J3891">
        <v>4</v>
      </c>
    </row>
    <row r="3892" spans="1:10">
      <c r="A3892" s="112" t="str">
        <f>COL_SIZES[[#This Row],[datatype]]&amp;"_"&amp;COL_SIZES[[#This Row],[column_prec]]&amp;"_"&amp;COL_SIZES[[#This Row],[col_len]]</f>
        <v>numeric_19_9</v>
      </c>
      <c r="B3892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892" s="113">
        <f>VLOOKUP(A3892,DBMS_TYPE_SIZES[],2,FALSE)</f>
        <v>9</v>
      </c>
      <c r="D3892" s="113">
        <f>VLOOKUP(A3892,DBMS_TYPE_SIZES[],3,FALSE)</f>
        <v>9</v>
      </c>
      <c r="E3892" s="114">
        <f>VLOOKUP(A3892,DBMS_TYPE_SIZES[],4,FALSE)</f>
        <v>9</v>
      </c>
      <c r="F3892" t="s">
        <v>347</v>
      </c>
      <c r="G3892" t="s">
        <v>287</v>
      </c>
      <c r="H3892" t="s">
        <v>67</v>
      </c>
      <c r="I3892">
        <v>19</v>
      </c>
      <c r="J3892">
        <v>9</v>
      </c>
    </row>
    <row r="3893" spans="1:10">
      <c r="A3893" s="112" t="str">
        <f>COL_SIZES[[#This Row],[datatype]]&amp;"_"&amp;COL_SIZES[[#This Row],[column_prec]]&amp;"_"&amp;COL_SIZES[[#This Row],[col_len]]</f>
        <v>varchar_0_50</v>
      </c>
      <c r="B389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893" s="113">
        <f>VLOOKUP(A3893,DBMS_TYPE_SIZES[],2,FALSE)</f>
        <v>50</v>
      </c>
      <c r="D3893" s="113">
        <f>VLOOKUP(A3893,DBMS_TYPE_SIZES[],3,FALSE)</f>
        <v>50</v>
      </c>
      <c r="E3893" s="114">
        <f>VLOOKUP(A3893,DBMS_TYPE_SIZES[],4,FALSE)</f>
        <v>52</v>
      </c>
      <c r="F3893" t="s">
        <v>347</v>
      </c>
      <c r="G3893" t="s">
        <v>186</v>
      </c>
      <c r="H3893" t="s">
        <v>92</v>
      </c>
      <c r="I3893">
        <v>0</v>
      </c>
      <c r="J3893">
        <v>50</v>
      </c>
    </row>
    <row r="3894" spans="1:10">
      <c r="A3894" s="112" t="str">
        <f>COL_SIZES[[#This Row],[datatype]]&amp;"_"&amp;COL_SIZES[[#This Row],[column_prec]]&amp;"_"&amp;COL_SIZES[[#This Row],[col_len]]</f>
        <v>numeric_1_5</v>
      </c>
      <c r="B3894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894" s="113">
        <f>VLOOKUP(A3894,DBMS_TYPE_SIZES[],2,FALSE)</f>
        <v>5</v>
      </c>
      <c r="D3894" s="113">
        <f>VLOOKUP(A3894,DBMS_TYPE_SIZES[],3,FALSE)</f>
        <v>5</v>
      </c>
      <c r="E3894" s="114">
        <f>VLOOKUP(A3894,DBMS_TYPE_SIZES[],4,FALSE)</f>
        <v>5</v>
      </c>
      <c r="F3894" t="s">
        <v>347</v>
      </c>
      <c r="G3894" t="s">
        <v>602</v>
      </c>
      <c r="H3894" t="s">
        <v>67</v>
      </c>
      <c r="I3894">
        <v>1</v>
      </c>
      <c r="J3894">
        <v>5</v>
      </c>
    </row>
    <row r="3895" spans="1:10">
      <c r="A3895" s="112" t="str">
        <f>COL_SIZES[[#This Row],[datatype]]&amp;"_"&amp;COL_SIZES[[#This Row],[column_prec]]&amp;"_"&amp;COL_SIZES[[#This Row],[col_len]]</f>
        <v>int_10_4</v>
      </c>
      <c r="B389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95" s="113">
        <f>VLOOKUP(A3895,DBMS_TYPE_SIZES[],2,FALSE)</f>
        <v>9</v>
      </c>
      <c r="D3895" s="113">
        <f>VLOOKUP(A3895,DBMS_TYPE_SIZES[],3,FALSE)</f>
        <v>4</v>
      </c>
      <c r="E3895" s="114">
        <f>VLOOKUP(A3895,DBMS_TYPE_SIZES[],4,FALSE)</f>
        <v>9</v>
      </c>
      <c r="F3895" t="s">
        <v>347</v>
      </c>
      <c r="G3895" t="s">
        <v>72</v>
      </c>
      <c r="H3895" t="s">
        <v>20</v>
      </c>
      <c r="I3895">
        <v>10</v>
      </c>
      <c r="J3895">
        <v>4</v>
      </c>
    </row>
    <row r="3896" spans="1:10">
      <c r="A3896" s="112" t="str">
        <f>COL_SIZES[[#This Row],[datatype]]&amp;"_"&amp;COL_SIZES[[#This Row],[column_prec]]&amp;"_"&amp;COL_SIZES[[#This Row],[col_len]]</f>
        <v>int_10_4</v>
      </c>
      <c r="B389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96" s="113">
        <f>VLOOKUP(A3896,DBMS_TYPE_SIZES[],2,FALSE)</f>
        <v>9</v>
      </c>
      <c r="D3896" s="113">
        <f>VLOOKUP(A3896,DBMS_TYPE_SIZES[],3,FALSE)</f>
        <v>4</v>
      </c>
      <c r="E3896" s="114">
        <f>VLOOKUP(A3896,DBMS_TYPE_SIZES[],4,FALSE)</f>
        <v>9</v>
      </c>
      <c r="F3896" t="s">
        <v>347</v>
      </c>
      <c r="G3896" t="s">
        <v>217</v>
      </c>
      <c r="H3896" t="s">
        <v>20</v>
      </c>
      <c r="I3896">
        <v>10</v>
      </c>
      <c r="J3896">
        <v>4</v>
      </c>
    </row>
    <row r="3897" spans="1:10">
      <c r="A3897" s="112" t="str">
        <f>COL_SIZES[[#This Row],[datatype]]&amp;"_"&amp;COL_SIZES[[#This Row],[column_prec]]&amp;"_"&amp;COL_SIZES[[#This Row],[col_len]]</f>
        <v>varchar_0_255</v>
      </c>
      <c r="B389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897" s="113">
        <f>VLOOKUP(A3897,DBMS_TYPE_SIZES[],2,FALSE)</f>
        <v>255</v>
      </c>
      <c r="D3897" s="113">
        <f>VLOOKUP(A3897,DBMS_TYPE_SIZES[],3,FALSE)</f>
        <v>255</v>
      </c>
      <c r="E3897" s="114">
        <f>VLOOKUP(A3897,DBMS_TYPE_SIZES[],4,FALSE)</f>
        <v>257</v>
      </c>
      <c r="F3897" t="s">
        <v>347</v>
      </c>
      <c r="G3897" t="s">
        <v>918</v>
      </c>
      <c r="H3897" t="s">
        <v>92</v>
      </c>
      <c r="I3897">
        <v>0</v>
      </c>
      <c r="J3897">
        <v>255</v>
      </c>
    </row>
    <row r="3898" spans="1:10">
      <c r="A3898" s="112" t="str">
        <f>COL_SIZES[[#This Row],[datatype]]&amp;"_"&amp;COL_SIZES[[#This Row],[column_prec]]&amp;"_"&amp;COL_SIZES[[#This Row],[col_len]]</f>
        <v>int_10_4</v>
      </c>
      <c r="B389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98" s="113">
        <f>VLOOKUP(A3898,DBMS_TYPE_SIZES[],2,FALSE)</f>
        <v>9</v>
      </c>
      <c r="D3898" s="113">
        <f>VLOOKUP(A3898,DBMS_TYPE_SIZES[],3,FALSE)</f>
        <v>4</v>
      </c>
      <c r="E3898" s="114">
        <f>VLOOKUP(A3898,DBMS_TYPE_SIZES[],4,FALSE)</f>
        <v>9</v>
      </c>
      <c r="F3898" t="s">
        <v>347</v>
      </c>
      <c r="G3898" t="s">
        <v>146</v>
      </c>
      <c r="H3898" t="s">
        <v>20</v>
      </c>
      <c r="I3898">
        <v>10</v>
      </c>
      <c r="J3898">
        <v>4</v>
      </c>
    </row>
    <row r="3899" spans="1:10">
      <c r="A3899" s="112" t="str">
        <f>COL_SIZES[[#This Row],[datatype]]&amp;"_"&amp;COL_SIZES[[#This Row],[column_prec]]&amp;"_"&amp;COL_SIZES[[#This Row],[col_len]]</f>
        <v>int_10_4</v>
      </c>
      <c r="B389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899" s="113">
        <f>VLOOKUP(A3899,DBMS_TYPE_SIZES[],2,FALSE)</f>
        <v>9</v>
      </c>
      <c r="D3899" s="113">
        <f>VLOOKUP(A3899,DBMS_TYPE_SIZES[],3,FALSE)</f>
        <v>4</v>
      </c>
      <c r="E3899" s="114">
        <f>VLOOKUP(A3899,DBMS_TYPE_SIZES[],4,FALSE)</f>
        <v>9</v>
      </c>
      <c r="F3899" t="s">
        <v>347</v>
      </c>
      <c r="G3899" t="s">
        <v>164</v>
      </c>
      <c r="H3899" t="s">
        <v>20</v>
      </c>
      <c r="I3899">
        <v>10</v>
      </c>
      <c r="J3899">
        <v>4</v>
      </c>
    </row>
    <row r="3900" spans="1:10">
      <c r="A3900" s="112" t="str">
        <f>COL_SIZES[[#This Row],[datatype]]&amp;"_"&amp;COL_SIZES[[#This Row],[column_prec]]&amp;"_"&amp;COL_SIZES[[#This Row],[col_len]]</f>
        <v>numeric_19_9</v>
      </c>
      <c r="B3900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900" s="113">
        <f>VLOOKUP(A3900,DBMS_TYPE_SIZES[],2,FALSE)</f>
        <v>9</v>
      </c>
      <c r="D3900" s="113">
        <f>VLOOKUP(A3900,DBMS_TYPE_SIZES[],3,FALSE)</f>
        <v>9</v>
      </c>
      <c r="E3900" s="114">
        <f>VLOOKUP(A3900,DBMS_TYPE_SIZES[],4,FALSE)</f>
        <v>9</v>
      </c>
      <c r="F3900" t="s">
        <v>347</v>
      </c>
      <c r="G3900" t="s">
        <v>187</v>
      </c>
      <c r="H3900" t="s">
        <v>67</v>
      </c>
      <c r="I3900">
        <v>19</v>
      </c>
      <c r="J3900">
        <v>9</v>
      </c>
    </row>
    <row r="3901" spans="1:10">
      <c r="A3901" s="112" t="str">
        <f>COL_SIZES[[#This Row],[datatype]]&amp;"_"&amp;COL_SIZES[[#This Row],[column_prec]]&amp;"_"&amp;COL_SIZES[[#This Row],[col_len]]</f>
        <v>varchar_0_255</v>
      </c>
      <c r="B390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01" s="113">
        <f>VLOOKUP(A3901,DBMS_TYPE_SIZES[],2,FALSE)</f>
        <v>255</v>
      </c>
      <c r="D3901" s="113">
        <f>VLOOKUP(A3901,DBMS_TYPE_SIZES[],3,FALSE)</f>
        <v>255</v>
      </c>
      <c r="E3901" s="114">
        <f>VLOOKUP(A3901,DBMS_TYPE_SIZES[],4,FALSE)</f>
        <v>257</v>
      </c>
      <c r="F3901" t="s">
        <v>347</v>
      </c>
      <c r="G3901" t="s">
        <v>923</v>
      </c>
      <c r="H3901" t="s">
        <v>92</v>
      </c>
      <c r="I3901">
        <v>0</v>
      </c>
      <c r="J3901">
        <v>255</v>
      </c>
    </row>
    <row r="3902" spans="1:10">
      <c r="A3902" s="112" t="str">
        <f>COL_SIZES[[#This Row],[datatype]]&amp;"_"&amp;COL_SIZES[[#This Row],[column_prec]]&amp;"_"&amp;COL_SIZES[[#This Row],[col_len]]</f>
        <v>int_10_4</v>
      </c>
      <c r="B390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02" s="113">
        <f>VLOOKUP(A3902,DBMS_TYPE_SIZES[],2,FALSE)</f>
        <v>9</v>
      </c>
      <c r="D3902" s="113">
        <f>VLOOKUP(A3902,DBMS_TYPE_SIZES[],3,FALSE)</f>
        <v>4</v>
      </c>
      <c r="E3902" s="114">
        <f>VLOOKUP(A3902,DBMS_TYPE_SIZES[],4,FALSE)</f>
        <v>9</v>
      </c>
      <c r="F3902" t="s">
        <v>347</v>
      </c>
      <c r="G3902" t="s">
        <v>924</v>
      </c>
      <c r="H3902" t="s">
        <v>20</v>
      </c>
      <c r="I3902">
        <v>10</v>
      </c>
      <c r="J3902">
        <v>4</v>
      </c>
    </row>
    <row r="3903" spans="1:10">
      <c r="A3903" s="112" t="str">
        <f>COL_SIZES[[#This Row],[datatype]]&amp;"_"&amp;COL_SIZES[[#This Row],[column_prec]]&amp;"_"&amp;COL_SIZES[[#This Row],[col_len]]</f>
        <v>varchar_0_50</v>
      </c>
      <c r="B3903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903" s="113">
        <f>VLOOKUP(A3903,DBMS_TYPE_SIZES[],2,FALSE)</f>
        <v>50</v>
      </c>
      <c r="D3903" s="113">
        <f>VLOOKUP(A3903,DBMS_TYPE_SIZES[],3,FALSE)</f>
        <v>50</v>
      </c>
      <c r="E3903" s="114">
        <f>VLOOKUP(A3903,DBMS_TYPE_SIZES[],4,FALSE)</f>
        <v>52</v>
      </c>
      <c r="F3903" t="s">
        <v>347</v>
      </c>
      <c r="G3903" t="s">
        <v>188</v>
      </c>
      <c r="H3903" t="s">
        <v>92</v>
      </c>
      <c r="I3903">
        <v>0</v>
      </c>
      <c r="J3903">
        <v>50</v>
      </c>
    </row>
    <row r="3904" spans="1:10">
      <c r="A3904" s="112" t="str">
        <f>COL_SIZES[[#This Row],[datatype]]&amp;"_"&amp;COL_SIZES[[#This Row],[column_prec]]&amp;"_"&amp;COL_SIZES[[#This Row],[col_len]]</f>
        <v>int_10_4</v>
      </c>
      <c r="B390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04" s="113">
        <f>VLOOKUP(A3904,DBMS_TYPE_SIZES[],2,FALSE)</f>
        <v>9</v>
      </c>
      <c r="D3904" s="113">
        <f>VLOOKUP(A3904,DBMS_TYPE_SIZES[],3,FALSE)</f>
        <v>4</v>
      </c>
      <c r="E3904" s="114">
        <f>VLOOKUP(A3904,DBMS_TYPE_SIZES[],4,FALSE)</f>
        <v>9</v>
      </c>
      <c r="F3904" t="s">
        <v>347</v>
      </c>
      <c r="G3904" t="s">
        <v>927</v>
      </c>
      <c r="H3904" t="s">
        <v>20</v>
      </c>
      <c r="I3904">
        <v>10</v>
      </c>
      <c r="J3904">
        <v>4</v>
      </c>
    </row>
    <row r="3905" spans="1:10">
      <c r="A3905" s="112" t="str">
        <f>COL_SIZES[[#This Row],[datatype]]&amp;"_"&amp;COL_SIZES[[#This Row],[column_prec]]&amp;"_"&amp;COL_SIZES[[#This Row],[col_len]]</f>
        <v>int_10_4</v>
      </c>
      <c r="B390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05" s="113">
        <f>VLOOKUP(A3905,DBMS_TYPE_SIZES[],2,FALSE)</f>
        <v>9</v>
      </c>
      <c r="D3905" s="113">
        <f>VLOOKUP(A3905,DBMS_TYPE_SIZES[],3,FALSE)</f>
        <v>4</v>
      </c>
      <c r="E3905" s="114">
        <f>VLOOKUP(A3905,DBMS_TYPE_SIZES[],4,FALSE)</f>
        <v>9</v>
      </c>
      <c r="F3905" t="s">
        <v>348</v>
      </c>
      <c r="G3905" t="s">
        <v>1257</v>
      </c>
      <c r="H3905" t="s">
        <v>20</v>
      </c>
      <c r="I3905">
        <v>10</v>
      </c>
      <c r="J3905">
        <v>4</v>
      </c>
    </row>
    <row r="3906" spans="1:10">
      <c r="A3906" s="112" t="str">
        <f>COL_SIZES[[#This Row],[datatype]]&amp;"_"&amp;COL_SIZES[[#This Row],[column_prec]]&amp;"_"&amp;COL_SIZES[[#This Row],[col_len]]</f>
        <v>numeric_19_9</v>
      </c>
      <c r="B3906" s="112">
        <f>MIN(COL_SIZES[[#This Row],[column_length]],IFERROR(VALUE(VLOOKUP(COL_SIZES[[#This Row],[table_name]]&amp;"."&amp;COL_SIZES[[#This Row],[column_name]],AVG_COL_SIZES[#Data],2,FALSE)),COL_SIZES[[#This Row],[column_length]]))</f>
        <v>9</v>
      </c>
      <c r="C3906" s="113">
        <f>VLOOKUP(A3906,DBMS_TYPE_SIZES[],2,FALSE)</f>
        <v>9</v>
      </c>
      <c r="D3906" s="113">
        <f>VLOOKUP(A3906,DBMS_TYPE_SIZES[],3,FALSE)</f>
        <v>9</v>
      </c>
      <c r="E3906" s="114">
        <f>VLOOKUP(A3906,DBMS_TYPE_SIZES[],4,FALSE)</f>
        <v>9</v>
      </c>
      <c r="F3906" t="s">
        <v>348</v>
      </c>
      <c r="G3906" t="s">
        <v>287</v>
      </c>
      <c r="H3906" t="s">
        <v>67</v>
      </c>
      <c r="I3906">
        <v>19</v>
      </c>
      <c r="J3906">
        <v>9</v>
      </c>
    </row>
    <row r="3907" spans="1:10">
      <c r="A3907" s="112" t="str">
        <f>COL_SIZES[[#This Row],[datatype]]&amp;"_"&amp;COL_SIZES[[#This Row],[column_prec]]&amp;"_"&amp;COL_SIZES[[#This Row],[col_len]]</f>
        <v>varchar_0_50</v>
      </c>
      <c r="B3907" s="112">
        <f>MIN(COL_SIZES[[#This Row],[column_length]],IFERROR(VALUE(VLOOKUP(COL_SIZES[[#This Row],[table_name]]&amp;"."&amp;COL_SIZES[[#This Row],[column_name]],AVG_COL_SIZES[#Data],2,FALSE)),COL_SIZES[[#This Row],[column_length]]))</f>
        <v>50</v>
      </c>
      <c r="C3907" s="113">
        <f>VLOOKUP(A3907,DBMS_TYPE_SIZES[],2,FALSE)</f>
        <v>50</v>
      </c>
      <c r="D3907" s="113">
        <f>VLOOKUP(A3907,DBMS_TYPE_SIZES[],3,FALSE)</f>
        <v>50</v>
      </c>
      <c r="E3907" s="114">
        <f>VLOOKUP(A3907,DBMS_TYPE_SIZES[],4,FALSE)</f>
        <v>52</v>
      </c>
      <c r="F3907" t="s">
        <v>348</v>
      </c>
      <c r="G3907" t="s">
        <v>188</v>
      </c>
      <c r="H3907" t="s">
        <v>92</v>
      </c>
      <c r="I3907">
        <v>0</v>
      </c>
      <c r="J3907">
        <v>50</v>
      </c>
    </row>
    <row r="3908" spans="1:10">
      <c r="A3908" s="112" t="str">
        <f>COL_SIZES[[#This Row],[datatype]]&amp;"_"&amp;COL_SIZES[[#This Row],[column_prec]]&amp;"_"&amp;COL_SIZES[[#This Row],[col_len]]</f>
        <v>int_10_4</v>
      </c>
      <c r="B390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08" s="113">
        <f>VLOOKUP(A3908,DBMS_TYPE_SIZES[],2,FALSE)</f>
        <v>9</v>
      </c>
      <c r="D3908" s="113">
        <f>VLOOKUP(A3908,DBMS_TYPE_SIZES[],3,FALSE)</f>
        <v>4</v>
      </c>
      <c r="E3908" s="114">
        <f>VLOOKUP(A3908,DBMS_TYPE_SIZES[],4,FALSE)</f>
        <v>9</v>
      </c>
      <c r="F3908" t="s">
        <v>349</v>
      </c>
      <c r="G3908" t="s">
        <v>156</v>
      </c>
      <c r="H3908" t="s">
        <v>20</v>
      </c>
      <c r="I3908">
        <v>10</v>
      </c>
      <c r="J3908">
        <v>4</v>
      </c>
    </row>
    <row r="3909" spans="1:10">
      <c r="A3909" s="112" t="str">
        <f>COL_SIZES[[#This Row],[datatype]]&amp;"_"&amp;COL_SIZES[[#This Row],[column_prec]]&amp;"_"&amp;COL_SIZES[[#This Row],[col_len]]</f>
        <v>numeric_1_5</v>
      </c>
      <c r="B3909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909" s="113">
        <f>VLOOKUP(A3909,DBMS_TYPE_SIZES[],2,FALSE)</f>
        <v>5</v>
      </c>
      <c r="D3909" s="113">
        <f>VLOOKUP(A3909,DBMS_TYPE_SIZES[],3,FALSE)</f>
        <v>5</v>
      </c>
      <c r="E3909" s="114">
        <f>VLOOKUP(A3909,DBMS_TYPE_SIZES[],4,FALSE)</f>
        <v>5</v>
      </c>
      <c r="F3909" t="s">
        <v>349</v>
      </c>
      <c r="G3909" t="s">
        <v>602</v>
      </c>
      <c r="H3909" t="s">
        <v>67</v>
      </c>
      <c r="I3909">
        <v>1</v>
      </c>
      <c r="J3909">
        <v>5</v>
      </c>
    </row>
    <row r="3910" spans="1:10">
      <c r="A3910" s="112" t="str">
        <f>COL_SIZES[[#This Row],[datatype]]&amp;"_"&amp;COL_SIZES[[#This Row],[column_prec]]&amp;"_"&amp;COL_SIZES[[#This Row],[col_len]]</f>
        <v>int_10_4</v>
      </c>
      <c r="B391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10" s="113">
        <f>VLOOKUP(A3910,DBMS_TYPE_SIZES[],2,FALSE)</f>
        <v>9</v>
      </c>
      <c r="D3910" s="113">
        <f>VLOOKUP(A3910,DBMS_TYPE_SIZES[],3,FALSE)</f>
        <v>4</v>
      </c>
      <c r="E3910" s="114">
        <f>VLOOKUP(A3910,DBMS_TYPE_SIZES[],4,FALSE)</f>
        <v>9</v>
      </c>
      <c r="F3910" t="s">
        <v>349</v>
      </c>
      <c r="G3910" t="s">
        <v>350</v>
      </c>
      <c r="H3910" t="s">
        <v>20</v>
      </c>
      <c r="I3910">
        <v>10</v>
      </c>
      <c r="J3910">
        <v>4</v>
      </c>
    </row>
    <row r="3911" spans="1:10">
      <c r="A3911" s="112" t="str">
        <f>COL_SIZES[[#This Row],[datatype]]&amp;"_"&amp;COL_SIZES[[#This Row],[column_prec]]&amp;"_"&amp;COL_SIZES[[#This Row],[col_len]]</f>
        <v>varchar_0_255</v>
      </c>
      <c r="B391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11" s="113">
        <f>VLOOKUP(A3911,DBMS_TYPE_SIZES[],2,FALSE)</f>
        <v>255</v>
      </c>
      <c r="D3911" s="113">
        <f>VLOOKUP(A3911,DBMS_TYPE_SIZES[],3,FALSE)</f>
        <v>255</v>
      </c>
      <c r="E3911" s="114">
        <f>VLOOKUP(A3911,DBMS_TYPE_SIZES[],4,FALSE)</f>
        <v>257</v>
      </c>
      <c r="F3911" t="s">
        <v>349</v>
      </c>
      <c r="G3911" t="s">
        <v>1258</v>
      </c>
      <c r="H3911" t="s">
        <v>92</v>
      </c>
      <c r="I3911">
        <v>0</v>
      </c>
      <c r="J3911">
        <v>255</v>
      </c>
    </row>
    <row r="3912" spans="1:10">
      <c r="A3912" s="112" t="str">
        <f>COL_SIZES[[#This Row],[datatype]]&amp;"_"&amp;COL_SIZES[[#This Row],[column_prec]]&amp;"_"&amp;COL_SIZES[[#This Row],[col_len]]</f>
        <v>varchar_0_255</v>
      </c>
      <c r="B3912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12" s="113">
        <f>VLOOKUP(A3912,DBMS_TYPE_SIZES[],2,FALSE)</f>
        <v>255</v>
      </c>
      <c r="D3912" s="113">
        <f>VLOOKUP(A3912,DBMS_TYPE_SIZES[],3,FALSE)</f>
        <v>255</v>
      </c>
      <c r="E3912" s="114">
        <f>VLOOKUP(A3912,DBMS_TYPE_SIZES[],4,FALSE)</f>
        <v>257</v>
      </c>
      <c r="F3912" t="s">
        <v>349</v>
      </c>
      <c r="G3912" t="s">
        <v>1259</v>
      </c>
      <c r="H3912" t="s">
        <v>92</v>
      </c>
      <c r="I3912">
        <v>0</v>
      </c>
      <c r="J3912">
        <v>255</v>
      </c>
    </row>
    <row r="3913" spans="1:10">
      <c r="A3913" s="112" t="str">
        <f>COL_SIZES[[#This Row],[datatype]]&amp;"_"&amp;COL_SIZES[[#This Row],[column_prec]]&amp;"_"&amp;COL_SIZES[[#This Row],[col_len]]</f>
        <v>varchar_0_32</v>
      </c>
      <c r="B3913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913" s="113">
        <f>VLOOKUP(A3913,DBMS_TYPE_SIZES[],2,FALSE)</f>
        <v>32</v>
      </c>
      <c r="D3913" s="113">
        <f>VLOOKUP(A3913,DBMS_TYPE_SIZES[],3,FALSE)</f>
        <v>32</v>
      </c>
      <c r="E3913" s="114">
        <f>VLOOKUP(A3913,DBMS_TYPE_SIZES[],4,FALSE)</f>
        <v>34</v>
      </c>
      <c r="F3913" t="s">
        <v>349</v>
      </c>
      <c r="G3913" t="s">
        <v>1260</v>
      </c>
      <c r="H3913" t="s">
        <v>92</v>
      </c>
      <c r="I3913">
        <v>0</v>
      </c>
      <c r="J3913">
        <v>32</v>
      </c>
    </row>
    <row r="3914" spans="1:10">
      <c r="A3914" s="112" t="str">
        <f>COL_SIZES[[#This Row],[datatype]]&amp;"_"&amp;COL_SIZES[[#This Row],[column_prec]]&amp;"_"&amp;COL_SIZES[[#This Row],[col_len]]</f>
        <v>int_10_4</v>
      </c>
      <c r="B391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14" s="113">
        <f>VLOOKUP(A3914,DBMS_TYPE_SIZES[],2,FALSE)</f>
        <v>9</v>
      </c>
      <c r="D3914" s="113">
        <f>VLOOKUP(A3914,DBMS_TYPE_SIZES[],3,FALSE)</f>
        <v>4</v>
      </c>
      <c r="E3914" s="114">
        <f>VLOOKUP(A3914,DBMS_TYPE_SIZES[],4,FALSE)</f>
        <v>9</v>
      </c>
      <c r="F3914" t="s">
        <v>349</v>
      </c>
      <c r="G3914" t="s">
        <v>69</v>
      </c>
      <c r="H3914" t="s">
        <v>20</v>
      </c>
      <c r="I3914">
        <v>10</v>
      </c>
      <c r="J3914">
        <v>4</v>
      </c>
    </row>
    <row r="3915" spans="1:10">
      <c r="A3915" s="112" t="str">
        <f>COL_SIZES[[#This Row],[datatype]]&amp;"_"&amp;COL_SIZES[[#This Row],[column_prec]]&amp;"_"&amp;COL_SIZES[[#This Row],[col_len]]</f>
        <v>int_10_4</v>
      </c>
      <c r="B391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15" s="113">
        <f>VLOOKUP(A3915,DBMS_TYPE_SIZES[],2,FALSE)</f>
        <v>9</v>
      </c>
      <c r="D3915" s="113">
        <f>VLOOKUP(A3915,DBMS_TYPE_SIZES[],3,FALSE)</f>
        <v>4</v>
      </c>
      <c r="E3915" s="114">
        <f>VLOOKUP(A3915,DBMS_TYPE_SIZES[],4,FALSE)</f>
        <v>9</v>
      </c>
      <c r="F3915" t="s">
        <v>349</v>
      </c>
      <c r="G3915" t="s">
        <v>164</v>
      </c>
      <c r="H3915" t="s">
        <v>20</v>
      </c>
      <c r="I3915">
        <v>10</v>
      </c>
      <c r="J3915">
        <v>4</v>
      </c>
    </row>
    <row r="3916" spans="1:10">
      <c r="A3916" s="112" t="str">
        <f>COL_SIZES[[#This Row],[datatype]]&amp;"_"&amp;COL_SIZES[[#This Row],[column_prec]]&amp;"_"&amp;COL_SIZES[[#This Row],[col_len]]</f>
        <v>int_10_4</v>
      </c>
      <c r="B391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16" s="113">
        <f>VLOOKUP(A3916,DBMS_TYPE_SIZES[],2,FALSE)</f>
        <v>9</v>
      </c>
      <c r="D3916" s="113">
        <f>VLOOKUP(A3916,DBMS_TYPE_SIZES[],3,FALSE)</f>
        <v>4</v>
      </c>
      <c r="E3916" s="114">
        <f>VLOOKUP(A3916,DBMS_TYPE_SIZES[],4,FALSE)</f>
        <v>9</v>
      </c>
      <c r="F3916" t="s">
        <v>351</v>
      </c>
      <c r="G3916" t="s">
        <v>156</v>
      </c>
      <c r="H3916" t="s">
        <v>20</v>
      </c>
      <c r="I3916">
        <v>10</v>
      </c>
      <c r="J3916">
        <v>4</v>
      </c>
    </row>
    <row r="3917" spans="1:10">
      <c r="A3917" s="112" t="str">
        <f>COL_SIZES[[#This Row],[datatype]]&amp;"_"&amp;COL_SIZES[[#This Row],[column_prec]]&amp;"_"&amp;COL_SIZES[[#This Row],[col_len]]</f>
        <v>varchar_0_255</v>
      </c>
      <c r="B391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17" s="113">
        <f>VLOOKUP(A3917,DBMS_TYPE_SIZES[],2,FALSE)</f>
        <v>255</v>
      </c>
      <c r="D3917" s="113">
        <f>VLOOKUP(A3917,DBMS_TYPE_SIZES[],3,FALSE)</f>
        <v>255</v>
      </c>
      <c r="E3917" s="114">
        <f>VLOOKUP(A3917,DBMS_TYPE_SIZES[],4,FALSE)</f>
        <v>257</v>
      </c>
      <c r="F3917" t="s">
        <v>351</v>
      </c>
      <c r="G3917" t="s">
        <v>1261</v>
      </c>
      <c r="H3917" t="s">
        <v>92</v>
      </c>
      <c r="I3917">
        <v>0</v>
      </c>
      <c r="J3917">
        <v>255</v>
      </c>
    </row>
    <row r="3918" spans="1:10">
      <c r="A3918" s="112" t="str">
        <f>COL_SIZES[[#This Row],[datatype]]&amp;"_"&amp;COL_SIZES[[#This Row],[column_prec]]&amp;"_"&amp;COL_SIZES[[#This Row],[col_len]]</f>
        <v>varchar_0_32</v>
      </c>
      <c r="B3918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918" s="113">
        <f>VLOOKUP(A3918,DBMS_TYPE_SIZES[],2,FALSE)</f>
        <v>32</v>
      </c>
      <c r="D3918" s="113">
        <f>VLOOKUP(A3918,DBMS_TYPE_SIZES[],3,FALSE)</f>
        <v>32</v>
      </c>
      <c r="E3918" s="114">
        <f>VLOOKUP(A3918,DBMS_TYPE_SIZES[],4,FALSE)</f>
        <v>34</v>
      </c>
      <c r="F3918" t="s">
        <v>351</v>
      </c>
      <c r="G3918" t="s">
        <v>1262</v>
      </c>
      <c r="H3918" t="s">
        <v>92</v>
      </c>
      <c r="I3918">
        <v>0</v>
      </c>
      <c r="J3918">
        <v>32</v>
      </c>
    </row>
    <row r="3919" spans="1:10">
      <c r="A3919" s="112" t="str">
        <f>COL_SIZES[[#This Row],[datatype]]&amp;"_"&amp;COL_SIZES[[#This Row],[column_prec]]&amp;"_"&amp;COL_SIZES[[#This Row],[col_len]]</f>
        <v>varchar_0_255</v>
      </c>
      <c r="B3919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19" s="113">
        <f>VLOOKUP(A3919,DBMS_TYPE_SIZES[],2,FALSE)</f>
        <v>255</v>
      </c>
      <c r="D3919" s="113">
        <f>VLOOKUP(A3919,DBMS_TYPE_SIZES[],3,FALSE)</f>
        <v>255</v>
      </c>
      <c r="E3919" s="114">
        <f>VLOOKUP(A3919,DBMS_TYPE_SIZES[],4,FALSE)</f>
        <v>257</v>
      </c>
      <c r="F3919" t="s">
        <v>351</v>
      </c>
      <c r="G3919" t="s">
        <v>1263</v>
      </c>
      <c r="H3919" t="s">
        <v>92</v>
      </c>
      <c r="I3919">
        <v>0</v>
      </c>
      <c r="J3919">
        <v>255</v>
      </c>
    </row>
    <row r="3920" spans="1:10">
      <c r="A3920" s="112" t="str">
        <f>COL_SIZES[[#This Row],[datatype]]&amp;"_"&amp;COL_SIZES[[#This Row],[column_prec]]&amp;"_"&amp;COL_SIZES[[#This Row],[col_len]]</f>
        <v>varchar_0_32</v>
      </c>
      <c r="B3920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920" s="113">
        <f>VLOOKUP(A3920,DBMS_TYPE_SIZES[],2,FALSE)</f>
        <v>32</v>
      </c>
      <c r="D3920" s="113">
        <f>VLOOKUP(A3920,DBMS_TYPE_SIZES[],3,FALSE)</f>
        <v>32</v>
      </c>
      <c r="E3920" s="114">
        <f>VLOOKUP(A3920,DBMS_TYPE_SIZES[],4,FALSE)</f>
        <v>34</v>
      </c>
      <c r="F3920" t="s">
        <v>351</v>
      </c>
      <c r="G3920" t="s">
        <v>1264</v>
      </c>
      <c r="H3920" t="s">
        <v>92</v>
      </c>
      <c r="I3920">
        <v>0</v>
      </c>
      <c r="J3920">
        <v>32</v>
      </c>
    </row>
    <row r="3921" spans="1:10">
      <c r="A3921" s="112" t="str">
        <f>COL_SIZES[[#This Row],[datatype]]&amp;"_"&amp;COL_SIZES[[#This Row],[column_prec]]&amp;"_"&amp;COL_SIZES[[#This Row],[col_len]]</f>
        <v>varchar_0_255</v>
      </c>
      <c r="B3921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21" s="113">
        <f>VLOOKUP(A3921,DBMS_TYPE_SIZES[],2,FALSE)</f>
        <v>255</v>
      </c>
      <c r="D3921" s="113">
        <f>VLOOKUP(A3921,DBMS_TYPE_SIZES[],3,FALSE)</f>
        <v>255</v>
      </c>
      <c r="E3921" s="114">
        <f>VLOOKUP(A3921,DBMS_TYPE_SIZES[],4,FALSE)</f>
        <v>257</v>
      </c>
      <c r="F3921" t="s">
        <v>351</v>
      </c>
      <c r="G3921" t="s">
        <v>1265</v>
      </c>
      <c r="H3921" t="s">
        <v>92</v>
      </c>
      <c r="I3921">
        <v>0</v>
      </c>
      <c r="J3921">
        <v>255</v>
      </c>
    </row>
    <row r="3922" spans="1:10">
      <c r="A3922" s="112" t="str">
        <f>COL_SIZES[[#This Row],[datatype]]&amp;"_"&amp;COL_SIZES[[#This Row],[column_prec]]&amp;"_"&amp;COL_SIZES[[#This Row],[col_len]]</f>
        <v>varchar_0_32</v>
      </c>
      <c r="B3922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922" s="113">
        <f>VLOOKUP(A3922,DBMS_TYPE_SIZES[],2,FALSE)</f>
        <v>32</v>
      </c>
      <c r="D3922" s="113">
        <f>VLOOKUP(A3922,DBMS_TYPE_SIZES[],3,FALSE)</f>
        <v>32</v>
      </c>
      <c r="E3922" s="114">
        <f>VLOOKUP(A3922,DBMS_TYPE_SIZES[],4,FALSE)</f>
        <v>34</v>
      </c>
      <c r="F3922" t="s">
        <v>351</v>
      </c>
      <c r="G3922" t="s">
        <v>1266</v>
      </c>
      <c r="H3922" t="s">
        <v>92</v>
      </c>
      <c r="I3922">
        <v>0</v>
      </c>
      <c r="J3922">
        <v>32</v>
      </c>
    </row>
    <row r="3923" spans="1:10">
      <c r="A3923" s="112" t="str">
        <f>COL_SIZES[[#This Row],[datatype]]&amp;"_"&amp;COL_SIZES[[#This Row],[column_prec]]&amp;"_"&amp;COL_SIZES[[#This Row],[col_len]]</f>
        <v>int_10_4</v>
      </c>
      <c r="B392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23" s="113">
        <f>VLOOKUP(A3923,DBMS_TYPE_SIZES[],2,FALSE)</f>
        <v>9</v>
      </c>
      <c r="D3923" s="113">
        <f>VLOOKUP(A3923,DBMS_TYPE_SIZES[],3,FALSE)</f>
        <v>4</v>
      </c>
      <c r="E3923" s="114">
        <f>VLOOKUP(A3923,DBMS_TYPE_SIZES[],4,FALSE)</f>
        <v>9</v>
      </c>
      <c r="F3923" t="s">
        <v>351</v>
      </c>
      <c r="G3923" t="s">
        <v>271</v>
      </c>
      <c r="H3923" t="s">
        <v>20</v>
      </c>
      <c r="I3923">
        <v>10</v>
      </c>
      <c r="J3923">
        <v>4</v>
      </c>
    </row>
    <row r="3924" spans="1:10">
      <c r="A3924" s="112" t="str">
        <f>COL_SIZES[[#This Row],[datatype]]&amp;"_"&amp;COL_SIZES[[#This Row],[column_prec]]&amp;"_"&amp;COL_SIZES[[#This Row],[col_len]]</f>
        <v>varchar_0_255</v>
      </c>
      <c r="B3924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24" s="113">
        <f>VLOOKUP(A3924,DBMS_TYPE_SIZES[],2,FALSE)</f>
        <v>255</v>
      </c>
      <c r="D3924" s="113">
        <f>VLOOKUP(A3924,DBMS_TYPE_SIZES[],3,FALSE)</f>
        <v>255</v>
      </c>
      <c r="E3924" s="114">
        <f>VLOOKUP(A3924,DBMS_TYPE_SIZES[],4,FALSE)</f>
        <v>257</v>
      </c>
      <c r="F3924" t="s">
        <v>351</v>
      </c>
      <c r="G3924" t="s">
        <v>1267</v>
      </c>
      <c r="H3924" t="s">
        <v>92</v>
      </c>
      <c r="I3924">
        <v>0</v>
      </c>
      <c r="J3924">
        <v>255</v>
      </c>
    </row>
    <row r="3925" spans="1:10">
      <c r="A3925" s="112" t="str">
        <f>COL_SIZES[[#This Row],[datatype]]&amp;"_"&amp;COL_SIZES[[#This Row],[column_prec]]&amp;"_"&amp;COL_SIZES[[#This Row],[col_len]]</f>
        <v>varchar_0_32</v>
      </c>
      <c r="B3925" s="112">
        <f>MIN(COL_SIZES[[#This Row],[column_length]],IFERROR(VALUE(VLOOKUP(COL_SIZES[[#This Row],[table_name]]&amp;"."&amp;COL_SIZES[[#This Row],[column_name]],AVG_COL_SIZES[#Data],2,FALSE)),COL_SIZES[[#This Row],[column_length]]))</f>
        <v>32</v>
      </c>
      <c r="C3925" s="113">
        <f>VLOOKUP(A3925,DBMS_TYPE_SIZES[],2,FALSE)</f>
        <v>32</v>
      </c>
      <c r="D3925" s="113">
        <f>VLOOKUP(A3925,DBMS_TYPE_SIZES[],3,FALSE)</f>
        <v>32</v>
      </c>
      <c r="E3925" s="114">
        <f>VLOOKUP(A3925,DBMS_TYPE_SIZES[],4,FALSE)</f>
        <v>34</v>
      </c>
      <c r="F3925" t="s">
        <v>351</v>
      </c>
      <c r="G3925" t="s">
        <v>1268</v>
      </c>
      <c r="H3925" t="s">
        <v>92</v>
      </c>
      <c r="I3925">
        <v>0</v>
      </c>
      <c r="J3925">
        <v>32</v>
      </c>
    </row>
    <row r="3926" spans="1:10">
      <c r="A3926" s="112" t="str">
        <f>COL_SIZES[[#This Row],[datatype]]&amp;"_"&amp;COL_SIZES[[#This Row],[column_prec]]&amp;"_"&amp;COL_SIZES[[#This Row],[col_len]]</f>
        <v>int_10_4</v>
      </c>
      <c r="B392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26" s="113">
        <f>VLOOKUP(A3926,DBMS_TYPE_SIZES[],2,FALSE)</f>
        <v>9</v>
      </c>
      <c r="D3926" s="113">
        <f>VLOOKUP(A3926,DBMS_TYPE_SIZES[],3,FALSE)</f>
        <v>4</v>
      </c>
      <c r="E3926" s="114">
        <f>VLOOKUP(A3926,DBMS_TYPE_SIZES[],4,FALSE)</f>
        <v>9</v>
      </c>
      <c r="F3926" t="s">
        <v>351</v>
      </c>
      <c r="G3926" t="s">
        <v>164</v>
      </c>
      <c r="H3926" t="s">
        <v>20</v>
      </c>
      <c r="I3926">
        <v>10</v>
      </c>
      <c r="J3926">
        <v>4</v>
      </c>
    </row>
    <row r="3927" spans="1:10">
      <c r="A3927" s="112" t="str">
        <f>COL_SIZES[[#This Row],[datatype]]&amp;"_"&amp;COL_SIZES[[#This Row],[column_prec]]&amp;"_"&amp;COL_SIZES[[#This Row],[col_len]]</f>
        <v>int_10_4</v>
      </c>
      <c r="B392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27" s="113">
        <f>VLOOKUP(A3927,DBMS_TYPE_SIZES[],2,FALSE)</f>
        <v>9</v>
      </c>
      <c r="D3927" s="113">
        <f>VLOOKUP(A3927,DBMS_TYPE_SIZES[],3,FALSE)</f>
        <v>4</v>
      </c>
      <c r="E3927" s="114">
        <f>VLOOKUP(A3927,DBMS_TYPE_SIZES[],4,FALSE)</f>
        <v>9</v>
      </c>
      <c r="F3927" t="s">
        <v>352</v>
      </c>
      <c r="G3927" t="s">
        <v>156</v>
      </c>
      <c r="H3927" t="s">
        <v>20</v>
      </c>
      <c r="I3927">
        <v>10</v>
      </c>
      <c r="J3927">
        <v>4</v>
      </c>
    </row>
    <row r="3928" spans="1:10">
      <c r="A3928" s="112" t="str">
        <f>COL_SIZES[[#This Row],[datatype]]&amp;"_"&amp;COL_SIZES[[#This Row],[column_prec]]&amp;"_"&amp;COL_SIZES[[#This Row],[col_len]]</f>
        <v>varchar_0_255</v>
      </c>
      <c r="B392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28" s="113">
        <f>VLOOKUP(A3928,DBMS_TYPE_SIZES[],2,FALSE)</f>
        <v>255</v>
      </c>
      <c r="D3928" s="113">
        <f>VLOOKUP(A3928,DBMS_TYPE_SIZES[],3,FALSE)</f>
        <v>255</v>
      </c>
      <c r="E3928" s="114">
        <f>VLOOKUP(A3928,DBMS_TYPE_SIZES[],4,FALSE)</f>
        <v>257</v>
      </c>
      <c r="F3928" t="s">
        <v>352</v>
      </c>
      <c r="G3928" t="s">
        <v>605</v>
      </c>
      <c r="H3928" t="s">
        <v>92</v>
      </c>
      <c r="I3928">
        <v>0</v>
      </c>
      <c r="J3928">
        <v>255</v>
      </c>
    </row>
    <row r="3929" spans="1:10">
      <c r="A3929" s="112" t="str">
        <f>COL_SIZES[[#This Row],[datatype]]&amp;"_"&amp;COL_SIZES[[#This Row],[column_prec]]&amp;"_"&amp;COL_SIZES[[#This Row],[col_len]]</f>
        <v>int_10_4</v>
      </c>
      <c r="B392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29" s="113">
        <f>VLOOKUP(A3929,DBMS_TYPE_SIZES[],2,FALSE)</f>
        <v>9</v>
      </c>
      <c r="D3929" s="113">
        <f>VLOOKUP(A3929,DBMS_TYPE_SIZES[],3,FALSE)</f>
        <v>4</v>
      </c>
      <c r="E3929" s="114">
        <f>VLOOKUP(A3929,DBMS_TYPE_SIZES[],4,FALSE)</f>
        <v>9</v>
      </c>
      <c r="F3929" t="s">
        <v>352</v>
      </c>
      <c r="G3929" t="s">
        <v>1269</v>
      </c>
      <c r="H3929" t="s">
        <v>20</v>
      </c>
      <c r="I3929">
        <v>10</v>
      </c>
      <c r="J3929">
        <v>4</v>
      </c>
    </row>
    <row r="3930" spans="1:10">
      <c r="A3930" s="112" t="str">
        <f>COL_SIZES[[#This Row],[datatype]]&amp;"_"&amp;COL_SIZES[[#This Row],[column_prec]]&amp;"_"&amp;COL_SIZES[[#This Row],[col_len]]</f>
        <v>int_10_4</v>
      </c>
      <c r="B393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0" s="113">
        <f>VLOOKUP(A3930,DBMS_TYPE_SIZES[],2,FALSE)</f>
        <v>9</v>
      </c>
      <c r="D3930" s="113">
        <f>VLOOKUP(A3930,DBMS_TYPE_SIZES[],3,FALSE)</f>
        <v>4</v>
      </c>
      <c r="E3930" s="114">
        <f>VLOOKUP(A3930,DBMS_TYPE_SIZES[],4,FALSE)</f>
        <v>9</v>
      </c>
      <c r="F3930" t="s">
        <v>352</v>
      </c>
      <c r="G3930" t="s">
        <v>1270</v>
      </c>
      <c r="H3930" t="s">
        <v>20</v>
      </c>
      <c r="I3930">
        <v>10</v>
      </c>
      <c r="J3930">
        <v>4</v>
      </c>
    </row>
    <row r="3931" spans="1:10">
      <c r="A3931" s="112" t="str">
        <f>COL_SIZES[[#This Row],[datatype]]&amp;"_"&amp;COL_SIZES[[#This Row],[column_prec]]&amp;"_"&amp;COL_SIZES[[#This Row],[col_len]]</f>
        <v>int_10_4</v>
      </c>
      <c r="B3931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1" s="113">
        <f>VLOOKUP(A3931,DBMS_TYPE_SIZES[],2,FALSE)</f>
        <v>9</v>
      </c>
      <c r="D3931" s="113">
        <f>VLOOKUP(A3931,DBMS_TYPE_SIZES[],3,FALSE)</f>
        <v>4</v>
      </c>
      <c r="E3931" s="114">
        <f>VLOOKUP(A3931,DBMS_TYPE_SIZES[],4,FALSE)</f>
        <v>9</v>
      </c>
      <c r="F3931" t="s">
        <v>352</v>
      </c>
      <c r="G3931" t="s">
        <v>1271</v>
      </c>
      <c r="H3931" t="s">
        <v>20</v>
      </c>
      <c r="I3931">
        <v>10</v>
      </c>
      <c r="J3931">
        <v>4</v>
      </c>
    </row>
    <row r="3932" spans="1:10">
      <c r="A3932" s="112" t="str">
        <f>COL_SIZES[[#This Row],[datatype]]&amp;"_"&amp;COL_SIZES[[#This Row],[column_prec]]&amp;"_"&amp;COL_SIZES[[#This Row],[col_len]]</f>
        <v>int_10_4</v>
      </c>
      <c r="B3932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2" s="113">
        <f>VLOOKUP(A3932,DBMS_TYPE_SIZES[],2,FALSE)</f>
        <v>9</v>
      </c>
      <c r="D3932" s="113">
        <f>VLOOKUP(A3932,DBMS_TYPE_SIZES[],3,FALSE)</f>
        <v>4</v>
      </c>
      <c r="E3932" s="114">
        <f>VLOOKUP(A3932,DBMS_TYPE_SIZES[],4,FALSE)</f>
        <v>9</v>
      </c>
      <c r="F3932" t="s">
        <v>352</v>
      </c>
      <c r="G3932" t="s">
        <v>1272</v>
      </c>
      <c r="H3932" t="s">
        <v>20</v>
      </c>
      <c r="I3932">
        <v>10</v>
      </c>
      <c r="J3932">
        <v>4</v>
      </c>
    </row>
    <row r="3933" spans="1:10">
      <c r="A3933" s="112" t="str">
        <f>COL_SIZES[[#This Row],[datatype]]&amp;"_"&amp;COL_SIZES[[#This Row],[column_prec]]&amp;"_"&amp;COL_SIZES[[#This Row],[col_len]]</f>
        <v>int_10_4</v>
      </c>
      <c r="B393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3" s="113">
        <f>VLOOKUP(A3933,DBMS_TYPE_SIZES[],2,FALSE)</f>
        <v>9</v>
      </c>
      <c r="D3933" s="113">
        <f>VLOOKUP(A3933,DBMS_TYPE_SIZES[],3,FALSE)</f>
        <v>4</v>
      </c>
      <c r="E3933" s="114">
        <f>VLOOKUP(A3933,DBMS_TYPE_SIZES[],4,FALSE)</f>
        <v>9</v>
      </c>
      <c r="F3933" t="s">
        <v>352</v>
      </c>
      <c r="G3933" t="s">
        <v>1273</v>
      </c>
      <c r="H3933" t="s">
        <v>20</v>
      </c>
      <c r="I3933">
        <v>10</v>
      </c>
      <c r="J3933">
        <v>4</v>
      </c>
    </row>
    <row r="3934" spans="1:10">
      <c r="A3934" s="112" t="str">
        <f>COL_SIZES[[#This Row],[datatype]]&amp;"_"&amp;COL_SIZES[[#This Row],[column_prec]]&amp;"_"&amp;COL_SIZES[[#This Row],[col_len]]</f>
        <v>int_10_4</v>
      </c>
      <c r="B393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4" s="113">
        <f>VLOOKUP(A3934,DBMS_TYPE_SIZES[],2,FALSE)</f>
        <v>9</v>
      </c>
      <c r="D3934" s="113">
        <f>VLOOKUP(A3934,DBMS_TYPE_SIZES[],3,FALSE)</f>
        <v>4</v>
      </c>
      <c r="E3934" s="114">
        <f>VLOOKUP(A3934,DBMS_TYPE_SIZES[],4,FALSE)</f>
        <v>9</v>
      </c>
      <c r="F3934" t="s">
        <v>352</v>
      </c>
      <c r="G3934" t="s">
        <v>1274</v>
      </c>
      <c r="H3934" t="s">
        <v>20</v>
      </c>
      <c r="I3934">
        <v>10</v>
      </c>
      <c r="J3934">
        <v>4</v>
      </c>
    </row>
    <row r="3935" spans="1:10">
      <c r="A3935" s="112" t="str">
        <f>COL_SIZES[[#This Row],[datatype]]&amp;"_"&amp;COL_SIZES[[#This Row],[column_prec]]&amp;"_"&amp;COL_SIZES[[#This Row],[col_len]]</f>
        <v>int_10_4</v>
      </c>
      <c r="B393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5" s="113">
        <f>VLOOKUP(A3935,DBMS_TYPE_SIZES[],2,FALSE)</f>
        <v>9</v>
      </c>
      <c r="D3935" s="113">
        <f>VLOOKUP(A3935,DBMS_TYPE_SIZES[],3,FALSE)</f>
        <v>4</v>
      </c>
      <c r="E3935" s="114">
        <f>VLOOKUP(A3935,DBMS_TYPE_SIZES[],4,FALSE)</f>
        <v>9</v>
      </c>
      <c r="F3935" t="s">
        <v>352</v>
      </c>
      <c r="G3935" t="s">
        <v>1275</v>
      </c>
      <c r="H3935" t="s">
        <v>20</v>
      </c>
      <c r="I3935">
        <v>10</v>
      </c>
      <c r="J3935">
        <v>4</v>
      </c>
    </row>
    <row r="3936" spans="1:10">
      <c r="A3936" s="112" t="str">
        <f>COL_SIZES[[#This Row],[datatype]]&amp;"_"&amp;COL_SIZES[[#This Row],[column_prec]]&amp;"_"&amp;COL_SIZES[[#This Row],[col_len]]</f>
        <v>int_10_4</v>
      </c>
      <c r="B393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6" s="113">
        <f>VLOOKUP(A3936,DBMS_TYPE_SIZES[],2,FALSE)</f>
        <v>9</v>
      </c>
      <c r="D3936" s="113">
        <f>VLOOKUP(A3936,DBMS_TYPE_SIZES[],3,FALSE)</f>
        <v>4</v>
      </c>
      <c r="E3936" s="114">
        <f>VLOOKUP(A3936,DBMS_TYPE_SIZES[],4,FALSE)</f>
        <v>9</v>
      </c>
      <c r="F3936" t="s">
        <v>352</v>
      </c>
      <c r="G3936" t="s">
        <v>1276</v>
      </c>
      <c r="H3936" t="s">
        <v>20</v>
      </c>
      <c r="I3936">
        <v>10</v>
      </c>
      <c r="J3936">
        <v>4</v>
      </c>
    </row>
    <row r="3937" spans="1:10">
      <c r="A3937" s="112" t="str">
        <f>COL_SIZES[[#This Row],[datatype]]&amp;"_"&amp;COL_SIZES[[#This Row],[column_prec]]&amp;"_"&amp;COL_SIZES[[#This Row],[col_len]]</f>
        <v>int_10_4</v>
      </c>
      <c r="B393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7" s="113">
        <f>VLOOKUP(A3937,DBMS_TYPE_SIZES[],2,FALSE)</f>
        <v>9</v>
      </c>
      <c r="D3937" s="113">
        <f>VLOOKUP(A3937,DBMS_TYPE_SIZES[],3,FALSE)</f>
        <v>4</v>
      </c>
      <c r="E3937" s="114">
        <f>VLOOKUP(A3937,DBMS_TYPE_SIZES[],4,FALSE)</f>
        <v>9</v>
      </c>
      <c r="F3937" t="s">
        <v>352</v>
      </c>
      <c r="G3937" t="s">
        <v>1277</v>
      </c>
      <c r="H3937" t="s">
        <v>20</v>
      </c>
      <c r="I3937">
        <v>10</v>
      </c>
      <c r="J3937">
        <v>4</v>
      </c>
    </row>
    <row r="3938" spans="1:10">
      <c r="A3938" s="112" t="str">
        <f>COL_SIZES[[#This Row],[datatype]]&amp;"_"&amp;COL_SIZES[[#This Row],[column_prec]]&amp;"_"&amp;COL_SIZES[[#This Row],[col_len]]</f>
        <v>int_10_4</v>
      </c>
      <c r="B3938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8" s="113">
        <f>VLOOKUP(A3938,DBMS_TYPE_SIZES[],2,FALSE)</f>
        <v>9</v>
      </c>
      <c r="D3938" s="113">
        <f>VLOOKUP(A3938,DBMS_TYPE_SIZES[],3,FALSE)</f>
        <v>4</v>
      </c>
      <c r="E3938" s="114">
        <f>VLOOKUP(A3938,DBMS_TYPE_SIZES[],4,FALSE)</f>
        <v>9</v>
      </c>
      <c r="F3938" t="s">
        <v>352</v>
      </c>
      <c r="G3938" t="s">
        <v>1278</v>
      </c>
      <c r="H3938" t="s">
        <v>20</v>
      </c>
      <c r="I3938">
        <v>10</v>
      </c>
      <c r="J3938">
        <v>4</v>
      </c>
    </row>
    <row r="3939" spans="1:10">
      <c r="A3939" s="112" t="str">
        <f>COL_SIZES[[#This Row],[datatype]]&amp;"_"&amp;COL_SIZES[[#This Row],[column_prec]]&amp;"_"&amp;COL_SIZES[[#This Row],[col_len]]</f>
        <v>int_10_4</v>
      </c>
      <c r="B393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39" s="113">
        <f>VLOOKUP(A3939,DBMS_TYPE_SIZES[],2,FALSE)</f>
        <v>9</v>
      </c>
      <c r="D3939" s="113">
        <f>VLOOKUP(A3939,DBMS_TYPE_SIZES[],3,FALSE)</f>
        <v>4</v>
      </c>
      <c r="E3939" s="114">
        <f>VLOOKUP(A3939,DBMS_TYPE_SIZES[],4,FALSE)</f>
        <v>9</v>
      </c>
      <c r="F3939" t="s">
        <v>352</v>
      </c>
      <c r="G3939" t="s">
        <v>306</v>
      </c>
      <c r="H3939" t="s">
        <v>20</v>
      </c>
      <c r="I3939">
        <v>10</v>
      </c>
      <c r="J3939">
        <v>4</v>
      </c>
    </row>
    <row r="3940" spans="1:10">
      <c r="A3940" s="112" t="str">
        <f>COL_SIZES[[#This Row],[datatype]]&amp;"_"&amp;COL_SIZES[[#This Row],[column_prec]]&amp;"_"&amp;COL_SIZES[[#This Row],[col_len]]</f>
        <v>int_10_4</v>
      </c>
      <c r="B394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0" s="113">
        <f>VLOOKUP(A3940,DBMS_TYPE_SIZES[],2,FALSE)</f>
        <v>9</v>
      </c>
      <c r="D3940" s="113">
        <f>VLOOKUP(A3940,DBMS_TYPE_SIZES[],3,FALSE)</f>
        <v>4</v>
      </c>
      <c r="E3940" s="114">
        <f>VLOOKUP(A3940,DBMS_TYPE_SIZES[],4,FALSE)</f>
        <v>9</v>
      </c>
      <c r="F3940" t="s">
        <v>352</v>
      </c>
      <c r="G3940" t="s">
        <v>1279</v>
      </c>
      <c r="H3940" t="s">
        <v>20</v>
      </c>
      <c r="I3940">
        <v>10</v>
      </c>
      <c r="J3940">
        <v>4</v>
      </c>
    </row>
    <row r="3941" spans="1:10">
      <c r="A3941" s="112" t="str">
        <f>COL_SIZES[[#This Row],[datatype]]&amp;"_"&amp;COL_SIZES[[#This Row],[column_prec]]&amp;"_"&amp;COL_SIZES[[#This Row],[col_len]]</f>
        <v>numeric_1_5</v>
      </c>
      <c r="B3941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941" s="113">
        <f>VLOOKUP(A3941,DBMS_TYPE_SIZES[],2,FALSE)</f>
        <v>5</v>
      </c>
      <c r="D3941" s="113">
        <f>VLOOKUP(A3941,DBMS_TYPE_SIZES[],3,FALSE)</f>
        <v>5</v>
      </c>
      <c r="E3941" s="114">
        <f>VLOOKUP(A3941,DBMS_TYPE_SIZES[],4,FALSE)</f>
        <v>5</v>
      </c>
      <c r="F3941" t="s">
        <v>352</v>
      </c>
      <c r="G3941" t="s">
        <v>1280</v>
      </c>
      <c r="H3941" t="s">
        <v>67</v>
      </c>
      <c r="I3941">
        <v>1</v>
      </c>
      <c r="J3941">
        <v>5</v>
      </c>
    </row>
    <row r="3942" spans="1:10">
      <c r="A3942" s="112" t="str">
        <f>COL_SIZES[[#This Row],[datatype]]&amp;"_"&amp;COL_SIZES[[#This Row],[column_prec]]&amp;"_"&amp;COL_SIZES[[#This Row],[col_len]]</f>
        <v>numeric_1_5</v>
      </c>
      <c r="B3942" s="112">
        <f>MIN(COL_SIZES[[#This Row],[column_length]],IFERROR(VALUE(VLOOKUP(COL_SIZES[[#This Row],[table_name]]&amp;"."&amp;COL_SIZES[[#This Row],[column_name]],AVG_COL_SIZES[#Data],2,FALSE)),COL_SIZES[[#This Row],[column_length]]))</f>
        <v>5</v>
      </c>
      <c r="C3942" s="113">
        <f>VLOOKUP(A3942,DBMS_TYPE_SIZES[],2,FALSE)</f>
        <v>5</v>
      </c>
      <c r="D3942" s="113">
        <f>VLOOKUP(A3942,DBMS_TYPE_SIZES[],3,FALSE)</f>
        <v>5</v>
      </c>
      <c r="E3942" s="114">
        <f>VLOOKUP(A3942,DBMS_TYPE_SIZES[],4,FALSE)</f>
        <v>5</v>
      </c>
      <c r="F3942" t="s">
        <v>352</v>
      </c>
      <c r="G3942" t="s">
        <v>602</v>
      </c>
      <c r="H3942" t="s">
        <v>67</v>
      </c>
      <c r="I3942">
        <v>1</v>
      </c>
      <c r="J3942">
        <v>5</v>
      </c>
    </row>
    <row r="3943" spans="1:10">
      <c r="A3943" s="112" t="str">
        <f>COL_SIZES[[#This Row],[datatype]]&amp;"_"&amp;COL_SIZES[[#This Row],[column_prec]]&amp;"_"&amp;COL_SIZES[[#This Row],[col_len]]</f>
        <v>int_10_4</v>
      </c>
      <c r="B3943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3" s="113">
        <f>VLOOKUP(A3943,DBMS_TYPE_SIZES[],2,FALSE)</f>
        <v>9</v>
      </c>
      <c r="D3943" s="113">
        <f>VLOOKUP(A3943,DBMS_TYPE_SIZES[],3,FALSE)</f>
        <v>4</v>
      </c>
      <c r="E3943" s="114">
        <f>VLOOKUP(A3943,DBMS_TYPE_SIZES[],4,FALSE)</f>
        <v>9</v>
      </c>
      <c r="F3943" t="s">
        <v>352</v>
      </c>
      <c r="G3943" t="s">
        <v>309</v>
      </c>
      <c r="H3943" t="s">
        <v>20</v>
      </c>
      <c r="I3943">
        <v>10</v>
      </c>
      <c r="J3943">
        <v>4</v>
      </c>
    </row>
    <row r="3944" spans="1:10">
      <c r="A3944" s="112" t="str">
        <f>COL_SIZES[[#This Row],[datatype]]&amp;"_"&amp;COL_SIZES[[#This Row],[column_prec]]&amp;"_"&amp;COL_SIZES[[#This Row],[col_len]]</f>
        <v>int_10_4</v>
      </c>
      <c r="B3944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4" s="113">
        <f>VLOOKUP(A3944,DBMS_TYPE_SIZES[],2,FALSE)</f>
        <v>9</v>
      </c>
      <c r="D3944" s="113">
        <f>VLOOKUP(A3944,DBMS_TYPE_SIZES[],3,FALSE)</f>
        <v>4</v>
      </c>
      <c r="E3944" s="114">
        <f>VLOOKUP(A3944,DBMS_TYPE_SIZES[],4,FALSE)</f>
        <v>9</v>
      </c>
      <c r="F3944" t="s">
        <v>352</v>
      </c>
      <c r="G3944" t="s">
        <v>69</v>
      </c>
      <c r="H3944" t="s">
        <v>20</v>
      </c>
      <c r="I3944">
        <v>10</v>
      </c>
      <c r="J3944">
        <v>4</v>
      </c>
    </row>
    <row r="3945" spans="1:10">
      <c r="A3945" s="112" t="str">
        <f>COL_SIZES[[#This Row],[datatype]]&amp;"_"&amp;COL_SIZES[[#This Row],[column_prec]]&amp;"_"&amp;COL_SIZES[[#This Row],[col_len]]</f>
        <v>int_10_4</v>
      </c>
      <c r="B3945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5" s="113">
        <f>VLOOKUP(A3945,DBMS_TYPE_SIZES[],2,FALSE)</f>
        <v>9</v>
      </c>
      <c r="D3945" s="113">
        <f>VLOOKUP(A3945,DBMS_TYPE_SIZES[],3,FALSE)</f>
        <v>4</v>
      </c>
      <c r="E3945" s="114">
        <f>VLOOKUP(A3945,DBMS_TYPE_SIZES[],4,FALSE)</f>
        <v>9</v>
      </c>
      <c r="F3945" t="s">
        <v>352</v>
      </c>
      <c r="G3945" t="s">
        <v>1281</v>
      </c>
      <c r="H3945" t="s">
        <v>20</v>
      </c>
      <c r="I3945">
        <v>10</v>
      </c>
      <c r="J3945">
        <v>4</v>
      </c>
    </row>
    <row r="3946" spans="1:10">
      <c r="A3946" s="112" t="str">
        <f>COL_SIZES[[#This Row],[datatype]]&amp;"_"&amp;COL_SIZES[[#This Row],[column_prec]]&amp;"_"&amp;COL_SIZES[[#This Row],[col_len]]</f>
        <v>int_10_4</v>
      </c>
      <c r="B394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6" s="113">
        <f>VLOOKUP(A3946,DBMS_TYPE_SIZES[],2,FALSE)</f>
        <v>9</v>
      </c>
      <c r="D3946" s="113">
        <f>VLOOKUP(A3946,DBMS_TYPE_SIZES[],3,FALSE)</f>
        <v>4</v>
      </c>
      <c r="E3946" s="114">
        <f>VLOOKUP(A3946,DBMS_TYPE_SIZES[],4,FALSE)</f>
        <v>9</v>
      </c>
      <c r="F3946" t="s">
        <v>352</v>
      </c>
      <c r="G3946" t="s">
        <v>353</v>
      </c>
      <c r="H3946" t="s">
        <v>20</v>
      </c>
      <c r="I3946">
        <v>10</v>
      </c>
      <c r="J3946">
        <v>4</v>
      </c>
    </row>
    <row r="3947" spans="1:10">
      <c r="A3947" s="112" t="str">
        <f>COL_SIZES[[#This Row],[datatype]]&amp;"_"&amp;COL_SIZES[[#This Row],[column_prec]]&amp;"_"&amp;COL_SIZES[[#This Row],[col_len]]</f>
        <v>varchar_0_255</v>
      </c>
      <c r="B3947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47" s="113">
        <f>VLOOKUP(A3947,DBMS_TYPE_SIZES[],2,FALSE)</f>
        <v>255</v>
      </c>
      <c r="D3947" s="113">
        <f>VLOOKUP(A3947,DBMS_TYPE_SIZES[],3,FALSE)</f>
        <v>255</v>
      </c>
      <c r="E3947" s="114">
        <f>VLOOKUP(A3947,DBMS_TYPE_SIZES[],4,FALSE)</f>
        <v>257</v>
      </c>
      <c r="F3947" t="s">
        <v>352</v>
      </c>
      <c r="G3947" t="s">
        <v>1282</v>
      </c>
      <c r="H3947" t="s">
        <v>92</v>
      </c>
      <c r="I3947">
        <v>0</v>
      </c>
      <c r="J3947">
        <v>255</v>
      </c>
    </row>
    <row r="3948" spans="1:10">
      <c r="A3948" s="112" t="str">
        <f>COL_SIZES[[#This Row],[datatype]]&amp;"_"&amp;COL_SIZES[[#This Row],[column_prec]]&amp;"_"&amp;COL_SIZES[[#This Row],[col_len]]</f>
        <v>varchar_0_255</v>
      </c>
      <c r="B3948" s="112">
        <f>MIN(COL_SIZES[[#This Row],[column_length]],IFERROR(VALUE(VLOOKUP(COL_SIZES[[#This Row],[table_name]]&amp;"."&amp;COL_SIZES[[#This Row],[column_name]],AVG_COL_SIZES[#Data],2,FALSE)),COL_SIZES[[#This Row],[column_length]]))</f>
        <v>255</v>
      </c>
      <c r="C3948" s="113">
        <f>VLOOKUP(A3948,DBMS_TYPE_SIZES[],2,FALSE)</f>
        <v>255</v>
      </c>
      <c r="D3948" s="113">
        <f>VLOOKUP(A3948,DBMS_TYPE_SIZES[],3,FALSE)</f>
        <v>255</v>
      </c>
      <c r="E3948" s="114">
        <f>VLOOKUP(A3948,DBMS_TYPE_SIZES[],4,FALSE)</f>
        <v>257</v>
      </c>
      <c r="F3948" t="s">
        <v>352</v>
      </c>
      <c r="G3948" t="s">
        <v>1283</v>
      </c>
      <c r="H3948" t="s">
        <v>92</v>
      </c>
      <c r="I3948">
        <v>0</v>
      </c>
      <c r="J3948">
        <v>255</v>
      </c>
    </row>
    <row r="3949" spans="1:10">
      <c r="A3949" s="112" t="str">
        <f>COL_SIZES[[#This Row],[datatype]]&amp;"_"&amp;COL_SIZES[[#This Row],[column_prec]]&amp;"_"&amp;COL_SIZES[[#This Row],[col_len]]</f>
        <v>int_10_4</v>
      </c>
      <c r="B3949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49" s="113">
        <f>VLOOKUP(A3949,DBMS_TYPE_SIZES[],2,FALSE)</f>
        <v>9</v>
      </c>
      <c r="D3949" s="113">
        <f>VLOOKUP(A3949,DBMS_TYPE_SIZES[],3,FALSE)</f>
        <v>4</v>
      </c>
      <c r="E3949" s="114">
        <f>VLOOKUP(A3949,DBMS_TYPE_SIZES[],4,FALSE)</f>
        <v>9</v>
      </c>
      <c r="F3949" t="s">
        <v>352</v>
      </c>
      <c r="G3949" t="s">
        <v>164</v>
      </c>
      <c r="H3949" t="s">
        <v>20</v>
      </c>
      <c r="I3949">
        <v>10</v>
      </c>
      <c r="J3949">
        <v>4</v>
      </c>
    </row>
    <row r="3950" spans="1:10">
      <c r="A3950" s="112" t="str">
        <f>COL_SIZES[[#This Row],[datatype]]&amp;"_"&amp;COL_SIZES[[#This Row],[column_prec]]&amp;"_"&amp;COL_SIZES[[#This Row],[col_len]]</f>
        <v>int_10_4</v>
      </c>
      <c r="B3950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50" s="113">
        <f>VLOOKUP(A3950,DBMS_TYPE_SIZES[],2,FALSE)</f>
        <v>9</v>
      </c>
      <c r="D3950" s="113">
        <f>VLOOKUP(A3950,DBMS_TYPE_SIZES[],3,FALSE)</f>
        <v>4</v>
      </c>
      <c r="E3950" s="114">
        <f>VLOOKUP(A3950,DBMS_TYPE_SIZES[],4,FALSE)</f>
        <v>9</v>
      </c>
      <c r="F3950" t="s">
        <v>354</v>
      </c>
      <c r="G3950" t="s">
        <v>156</v>
      </c>
      <c r="H3950" t="s">
        <v>20</v>
      </c>
      <c r="I3950">
        <v>10</v>
      </c>
      <c r="J3950">
        <v>4</v>
      </c>
    </row>
    <row r="3951" spans="1:10">
      <c r="A3951" s="112" t="str">
        <f>COL_SIZES[[#This Row],[datatype]]&amp;"_"&amp;COL_SIZES[[#This Row],[column_prec]]&amp;"_"&amp;COL_SIZES[[#This Row],[col_len]]</f>
        <v>varchar_0_170</v>
      </c>
      <c r="B3951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951" s="113">
        <f>VLOOKUP(A3951,DBMS_TYPE_SIZES[],2,FALSE)</f>
        <v>170</v>
      </c>
      <c r="D3951" s="113">
        <f>VLOOKUP(A3951,DBMS_TYPE_SIZES[],3,FALSE)</f>
        <v>170</v>
      </c>
      <c r="E3951" s="114">
        <f>VLOOKUP(A3951,DBMS_TYPE_SIZES[],4,FALSE)</f>
        <v>172</v>
      </c>
      <c r="F3951" t="s">
        <v>354</v>
      </c>
      <c r="G3951" t="s">
        <v>1307</v>
      </c>
      <c r="H3951" t="s">
        <v>92</v>
      </c>
      <c r="I3951">
        <v>0</v>
      </c>
      <c r="J3951">
        <v>170</v>
      </c>
    </row>
    <row r="3952" spans="1:10">
      <c r="A3952" s="112" t="str">
        <f>COL_SIZES[[#This Row],[datatype]]&amp;"_"&amp;COL_SIZES[[#This Row],[column_prec]]&amp;"_"&amp;COL_SIZES[[#This Row],[col_len]]</f>
        <v>varchar_0_170</v>
      </c>
      <c r="B3952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952" s="113">
        <f>VLOOKUP(A3952,DBMS_TYPE_SIZES[],2,FALSE)</f>
        <v>170</v>
      </c>
      <c r="D3952" s="113">
        <f>VLOOKUP(A3952,DBMS_TYPE_SIZES[],3,FALSE)</f>
        <v>170</v>
      </c>
      <c r="E3952" s="114">
        <f>VLOOKUP(A3952,DBMS_TYPE_SIZES[],4,FALSE)</f>
        <v>172</v>
      </c>
      <c r="F3952" t="s">
        <v>354</v>
      </c>
      <c r="G3952" t="s">
        <v>1308</v>
      </c>
      <c r="H3952" t="s">
        <v>92</v>
      </c>
      <c r="I3952">
        <v>0</v>
      </c>
      <c r="J3952">
        <v>170</v>
      </c>
    </row>
    <row r="3953" spans="1:10">
      <c r="A3953" s="112" t="str">
        <f>COL_SIZES[[#This Row],[datatype]]&amp;"_"&amp;COL_SIZES[[#This Row],[column_prec]]&amp;"_"&amp;COL_SIZES[[#This Row],[col_len]]</f>
        <v>varchar_0_170</v>
      </c>
      <c r="B3953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953" s="113">
        <f>VLOOKUP(A3953,DBMS_TYPE_SIZES[],2,FALSE)</f>
        <v>170</v>
      </c>
      <c r="D3953" s="113">
        <f>VLOOKUP(A3953,DBMS_TYPE_SIZES[],3,FALSE)</f>
        <v>170</v>
      </c>
      <c r="E3953" s="114">
        <f>VLOOKUP(A3953,DBMS_TYPE_SIZES[],4,FALSE)</f>
        <v>172</v>
      </c>
      <c r="F3953" t="s">
        <v>354</v>
      </c>
      <c r="G3953" t="s">
        <v>1309</v>
      </c>
      <c r="H3953" t="s">
        <v>92</v>
      </c>
      <c r="I3953">
        <v>0</v>
      </c>
      <c r="J3953">
        <v>170</v>
      </c>
    </row>
    <row r="3954" spans="1:10">
      <c r="A3954" s="112" t="str">
        <f>COL_SIZES[[#This Row],[datatype]]&amp;"_"&amp;COL_SIZES[[#This Row],[column_prec]]&amp;"_"&amp;COL_SIZES[[#This Row],[col_len]]</f>
        <v>varchar_0_170</v>
      </c>
      <c r="B3954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954" s="113">
        <f>VLOOKUP(A3954,DBMS_TYPE_SIZES[],2,FALSE)</f>
        <v>170</v>
      </c>
      <c r="D3954" s="113">
        <f>VLOOKUP(A3954,DBMS_TYPE_SIZES[],3,FALSE)</f>
        <v>170</v>
      </c>
      <c r="E3954" s="114">
        <f>VLOOKUP(A3954,DBMS_TYPE_SIZES[],4,FALSE)</f>
        <v>172</v>
      </c>
      <c r="F3954" t="s">
        <v>354</v>
      </c>
      <c r="G3954" t="s">
        <v>1310</v>
      </c>
      <c r="H3954" t="s">
        <v>92</v>
      </c>
      <c r="I3954">
        <v>0</v>
      </c>
      <c r="J3954">
        <v>170</v>
      </c>
    </row>
    <row r="3955" spans="1:10">
      <c r="A3955" s="112" t="str">
        <f>COL_SIZES[[#This Row],[datatype]]&amp;"_"&amp;COL_SIZES[[#This Row],[column_prec]]&amp;"_"&amp;COL_SIZES[[#This Row],[col_len]]</f>
        <v>varchar_0_170</v>
      </c>
      <c r="B3955" s="112">
        <f>MIN(COL_SIZES[[#This Row],[column_length]],IFERROR(VALUE(VLOOKUP(COL_SIZES[[#This Row],[table_name]]&amp;"."&amp;COL_SIZES[[#This Row],[column_name]],AVG_COL_SIZES[#Data],2,FALSE)),COL_SIZES[[#This Row],[column_length]]))</f>
        <v>170</v>
      </c>
      <c r="C3955" s="113">
        <f>VLOOKUP(A3955,DBMS_TYPE_SIZES[],2,FALSE)</f>
        <v>170</v>
      </c>
      <c r="D3955" s="113">
        <f>VLOOKUP(A3955,DBMS_TYPE_SIZES[],3,FALSE)</f>
        <v>170</v>
      </c>
      <c r="E3955" s="114">
        <f>VLOOKUP(A3955,DBMS_TYPE_SIZES[],4,FALSE)</f>
        <v>172</v>
      </c>
      <c r="F3955" t="s">
        <v>354</v>
      </c>
      <c r="G3955" t="s">
        <v>1311</v>
      </c>
      <c r="H3955" t="s">
        <v>92</v>
      </c>
      <c r="I3955">
        <v>0</v>
      </c>
      <c r="J3955">
        <v>170</v>
      </c>
    </row>
    <row r="3956" spans="1:10">
      <c r="A3956" s="112" t="str">
        <f>COL_SIZES[[#This Row],[datatype]]&amp;"_"&amp;COL_SIZES[[#This Row],[column_prec]]&amp;"_"&amp;COL_SIZES[[#This Row],[col_len]]</f>
        <v>int_10_4</v>
      </c>
      <c r="B3956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56" s="113">
        <f>VLOOKUP(A3956,DBMS_TYPE_SIZES[],2,FALSE)</f>
        <v>9</v>
      </c>
      <c r="D3956" s="113">
        <f>VLOOKUP(A3956,DBMS_TYPE_SIZES[],3,FALSE)</f>
        <v>4</v>
      </c>
      <c r="E3956" s="114">
        <f>VLOOKUP(A3956,DBMS_TYPE_SIZES[],4,FALSE)</f>
        <v>9</v>
      </c>
      <c r="F3956" t="s">
        <v>354</v>
      </c>
      <c r="G3956" t="s">
        <v>102</v>
      </c>
      <c r="H3956" t="s">
        <v>20</v>
      </c>
      <c r="I3956">
        <v>10</v>
      </c>
      <c r="J3956">
        <v>4</v>
      </c>
    </row>
    <row r="3957" spans="1:10">
      <c r="A3957" s="112" t="str">
        <f>COL_SIZES[[#This Row],[datatype]]&amp;"_"&amp;COL_SIZES[[#This Row],[column_prec]]&amp;"_"&amp;COL_SIZES[[#This Row],[col_len]]</f>
        <v>int_10_4</v>
      </c>
      <c r="B3957" s="112">
        <f>MIN(COL_SIZES[[#This Row],[column_length]],IFERROR(VALUE(VLOOKUP(COL_SIZES[[#This Row],[table_name]]&amp;"."&amp;COL_SIZES[[#This Row],[column_name]],AVG_COL_SIZES[#Data],2,FALSE)),COL_SIZES[[#This Row],[column_length]]))</f>
        <v>4</v>
      </c>
      <c r="C3957" s="113">
        <f>VLOOKUP(A3957,DBMS_TYPE_SIZES[],2,FALSE)</f>
        <v>9</v>
      </c>
      <c r="D3957" s="113">
        <f>VLOOKUP(A3957,DBMS_TYPE_SIZES[],3,FALSE)</f>
        <v>4</v>
      </c>
      <c r="E3957" s="114">
        <f>VLOOKUP(A3957,DBMS_TYPE_SIZES[],4,FALSE)</f>
        <v>9</v>
      </c>
      <c r="F3957" t="s">
        <v>354</v>
      </c>
      <c r="G3957" t="s">
        <v>69</v>
      </c>
      <c r="H3957" t="s">
        <v>20</v>
      </c>
      <c r="I3957">
        <v>10</v>
      </c>
      <c r="J3957">
        <v>4</v>
      </c>
    </row>
  </sheetData>
  <conditionalFormatting sqref="B4:B3957">
    <cfRule type="cellIs" dxfId="21" priority="1" operator="notEqual">
      <formula>J4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B2:E72"/>
  <sheetViews>
    <sheetView topLeftCell="B59" workbookViewId="0">
      <selection activeCell="C15" sqref="C15"/>
    </sheetView>
  </sheetViews>
  <sheetFormatPr defaultRowHeight="12.75"/>
  <cols>
    <col min="2" max="2" width="52.28515625" bestFit="1" customWidth="1"/>
    <col min="3" max="3" width="9" bestFit="1" customWidth="1"/>
    <col min="4" max="4" width="33" bestFit="1" customWidth="1"/>
    <col min="5" max="5" width="27.85546875" bestFit="1" customWidth="1"/>
  </cols>
  <sheetData>
    <row r="2" spans="2:5">
      <c r="B2" s="58" t="s">
        <v>1441</v>
      </c>
      <c r="C2" s="97" t="s">
        <v>1444</v>
      </c>
      <c r="D2" s="58" t="s">
        <v>355</v>
      </c>
      <c r="E2" s="58" t="s">
        <v>356</v>
      </c>
    </row>
    <row r="3" spans="2:5">
      <c r="B3" s="5" t="str">
        <f>[table_name]&amp;"."&amp;[column_name]</f>
        <v>CONTACT_ATTEMPT_FACT.RECORD_FIELD_31</v>
      </c>
      <c r="C3">
        <f t="shared" ref="C3:C34" si="0">Average_Custom_Attached_Data_Length</f>
        <v>32</v>
      </c>
      <c r="D3" t="s">
        <v>80</v>
      </c>
      <c r="E3" t="s">
        <v>660</v>
      </c>
    </row>
    <row r="4" spans="2:5">
      <c r="B4" t="str">
        <f>[table_name]&amp;"."&amp;[column_name]</f>
        <v>CONTACT_ATTEMPT_FACT.RECORD_FIELD_32</v>
      </c>
      <c r="C4">
        <f t="shared" si="0"/>
        <v>32</v>
      </c>
      <c r="D4" t="s">
        <v>80</v>
      </c>
      <c r="E4" t="s">
        <v>661</v>
      </c>
    </row>
    <row r="5" spans="2:5">
      <c r="B5" t="str">
        <f>[table_name]&amp;"."&amp;[column_name]</f>
        <v>CONTACT_ATTEMPT_FACT.RECORD_FIELD_33</v>
      </c>
      <c r="C5">
        <f t="shared" si="0"/>
        <v>32</v>
      </c>
      <c r="D5" t="s">
        <v>80</v>
      </c>
      <c r="E5" t="s">
        <v>662</v>
      </c>
    </row>
    <row r="6" spans="2:5">
      <c r="B6" t="str">
        <f>[table_name]&amp;"."&amp;[column_name]</f>
        <v>CONTACT_ATTEMPT_FACT.RECORD_FIELD_34</v>
      </c>
      <c r="C6">
        <f t="shared" si="0"/>
        <v>32</v>
      </c>
      <c r="D6" t="s">
        <v>80</v>
      </c>
      <c r="E6" t="s">
        <v>663</v>
      </c>
    </row>
    <row r="7" spans="2:5">
      <c r="B7" t="str">
        <f>[table_name]&amp;"."&amp;[column_name]</f>
        <v>CONTACT_ATTEMPT_FACT.RECORD_FIELD_35</v>
      </c>
      <c r="C7">
        <f t="shared" si="0"/>
        <v>32</v>
      </c>
      <c r="D7" t="s">
        <v>80</v>
      </c>
      <c r="E7" t="s">
        <v>664</v>
      </c>
    </row>
    <row r="8" spans="2:5">
      <c r="B8" t="str">
        <f>[table_name]&amp;"."&amp;[column_name]</f>
        <v>CONTACT_ATTEMPT_FACT.RECORD_FIELD_36</v>
      </c>
      <c r="C8">
        <f t="shared" si="0"/>
        <v>32</v>
      </c>
      <c r="D8" t="s">
        <v>80</v>
      </c>
      <c r="E8" t="s">
        <v>665</v>
      </c>
    </row>
    <row r="9" spans="2:5">
      <c r="B9" t="str">
        <f>[table_name]&amp;"."&amp;[column_name]</f>
        <v>CONTACT_ATTEMPT_FACT.RECORD_FIELD_37</v>
      </c>
      <c r="C9">
        <f t="shared" si="0"/>
        <v>32</v>
      </c>
      <c r="D9" t="s">
        <v>80</v>
      </c>
      <c r="E9" t="s">
        <v>666</v>
      </c>
    </row>
    <row r="10" spans="2:5">
      <c r="B10" t="str">
        <f>[table_name]&amp;"."&amp;[column_name]</f>
        <v>CONTACT_ATTEMPT_FACT.RECORD_FIELD_38</v>
      </c>
      <c r="C10">
        <f t="shared" si="0"/>
        <v>32</v>
      </c>
      <c r="D10" t="s">
        <v>80</v>
      </c>
      <c r="E10" t="s">
        <v>667</v>
      </c>
    </row>
    <row r="11" spans="2:5">
      <c r="B11" t="str">
        <f>[table_name]&amp;"."&amp;[column_name]</f>
        <v>CONTACT_ATTEMPT_FACT.RECORD_FIELD_39</v>
      </c>
      <c r="C11">
        <f t="shared" si="0"/>
        <v>32</v>
      </c>
      <c r="D11" t="s">
        <v>80</v>
      </c>
      <c r="E11" t="s">
        <v>668</v>
      </c>
    </row>
    <row r="12" spans="2:5">
      <c r="B12" s="5" t="str">
        <f>[table_name]&amp;"."&amp;[column_name]</f>
        <v>CONTACT_ATTEMPT_FACT.RECORD_FIELD_40</v>
      </c>
      <c r="C12">
        <f t="shared" si="0"/>
        <v>32</v>
      </c>
      <c r="D12" s="5" t="s">
        <v>80</v>
      </c>
      <c r="E12" s="5" t="s">
        <v>670</v>
      </c>
    </row>
    <row r="13" spans="2:5">
      <c r="B13" s="5" t="str">
        <f>[table_name]&amp;"."&amp;[column_name]</f>
        <v>GIDB_G_CUSTOM_DATA_S_MM.VALUE</v>
      </c>
      <c r="C13" s="5">
        <f t="shared" si="0"/>
        <v>32</v>
      </c>
      <c r="D13" s="5" t="s">
        <v>155</v>
      </c>
      <c r="E13" s="5" t="s">
        <v>848</v>
      </c>
    </row>
    <row r="14" spans="2:5">
      <c r="B14" s="5" t="str">
        <f>[table_name]&amp;"."&amp;[column_name]</f>
        <v>GIDB_G_CUSTOM_DATA_S_V.VALUE</v>
      </c>
      <c r="C14" s="5">
        <f t="shared" si="0"/>
        <v>32</v>
      </c>
      <c r="D14" s="5" t="s">
        <v>157</v>
      </c>
      <c r="E14" s="5" t="s">
        <v>848</v>
      </c>
    </row>
    <row r="15" spans="2:5">
      <c r="B15" s="5" t="str">
        <f>[table_name]&amp;"."&amp;[column_name]</f>
        <v>GIDB_G_SECURE_UD_HISTORY_MM.VALUE</v>
      </c>
      <c r="C15" s="5">
        <f t="shared" si="0"/>
        <v>32</v>
      </c>
      <c r="D15" s="5" t="s">
        <v>181</v>
      </c>
      <c r="E15" s="5" t="s">
        <v>848</v>
      </c>
    </row>
    <row r="16" spans="2:5">
      <c r="B16" s="5" t="str">
        <f>[table_name]&amp;"."&amp;[column_name]</f>
        <v>GIDB_G_SECURE_UD_HISTORY_V.VALUE</v>
      </c>
      <c r="C16" s="5">
        <f t="shared" si="0"/>
        <v>32</v>
      </c>
      <c r="D16" s="5" t="s">
        <v>182</v>
      </c>
      <c r="E16" s="5" t="s">
        <v>848</v>
      </c>
    </row>
    <row r="17" spans="2:5">
      <c r="B17" s="5" t="str">
        <f>[table_name]&amp;"."&amp;[column_name]</f>
        <v>GIDB_G_USERDATA_HISTORY_MM.VALUE</v>
      </c>
      <c r="C17" s="5">
        <f t="shared" si="0"/>
        <v>32</v>
      </c>
      <c r="D17" s="5" t="s">
        <v>183</v>
      </c>
      <c r="E17" s="5" t="s">
        <v>848</v>
      </c>
    </row>
    <row r="18" spans="2:5">
      <c r="B18" s="5" t="str">
        <f>[table_name]&amp;"."&amp;[column_name]</f>
        <v>GIDB_G_USERDATA_HISTORY_V.VALUE</v>
      </c>
      <c r="C18" s="5">
        <f t="shared" si="0"/>
        <v>32</v>
      </c>
      <c r="D18" s="5" t="s">
        <v>184</v>
      </c>
      <c r="E18" s="5" t="s">
        <v>848</v>
      </c>
    </row>
    <row r="19" spans="2:5">
      <c r="B19" s="5" t="str">
        <f>[table_name]&amp;"."&amp;[column_name]</f>
        <v>GIDB_GM_F_USERDATA.G_CALLED_BACK</v>
      </c>
      <c r="C19" s="5">
        <f t="shared" si="0"/>
        <v>32</v>
      </c>
      <c r="D19" s="5" t="s">
        <v>242</v>
      </c>
      <c r="E19" s="5" t="s">
        <v>996</v>
      </c>
    </row>
    <row r="20" spans="2:5">
      <c r="B20" s="5" t="str">
        <f>[table_name]&amp;"."&amp;[column_name]</f>
        <v>GIDB_GM_F_USERDATA.G_FROM_ADDRESS</v>
      </c>
      <c r="C20" s="5">
        <f t="shared" si="0"/>
        <v>32</v>
      </c>
      <c r="D20" s="5" t="s">
        <v>242</v>
      </c>
      <c r="E20" s="5" t="s">
        <v>997</v>
      </c>
    </row>
    <row r="21" spans="2:5">
      <c r="B21" s="5" t="str">
        <f>[table_name]&amp;"."&amp;[column_name]</f>
        <v>GIDB_GM_F_USERDATA.G_FROM_NAME</v>
      </c>
      <c r="C21" s="5">
        <f t="shared" si="0"/>
        <v>32</v>
      </c>
      <c r="D21" s="5" t="s">
        <v>242</v>
      </c>
      <c r="E21" s="5" t="s">
        <v>998</v>
      </c>
    </row>
    <row r="22" spans="2:5">
      <c r="B22" s="5" t="str">
        <f>[table_name]&amp;"."&amp;[column_name]</f>
        <v>GIDB_GM_F_USERDATA.G_RESERVED1</v>
      </c>
      <c r="C22" s="5">
        <f t="shared" si="0"/>
        <v>32</v>
      </c>
      <c r="D22" s="5" t="s">
        <v>242</v>
      </c>
      <c r="E22" s="5" t="s">
        <v>1003</v>
      </c>
    </row>
    <row r="23" spans="2:5">
      <c r="B23" s="5" t="str">
        <f>[table_name]&amp;"."&amp;[column_name]</f>
        <v>GIDB_GM_F_USERDATA.G_RESERVED2</v>
      </c>
      <c r="C23" s="5">
        <f t="shared" si="0"/>
        <v>32</v>
      </c>
      <c r="D23" s="5" t="s">
        <v>242</v>
      </c>
      <c r="E23" s="5" t="s">
        <v>1004</v>
      </c>
    </row>
    <row r="24" spans="2:5">
      <c r="B24" s="5" t="str">
        <f>[table_name]&amp;"."&amp;[column_name]</f>
        <v>GIDB_GM_F_USERDATA.G_RESERVED3</v>
      </c>
      <c r="C24" s="5">
        <f t="shared" si="0"/>
        <v>32</v>
      </c>
      <c r="D24" s="5" t="s">
        <v>242</v>
      </c>
      <c r="E24" s="5" t="s">
        <v>1005</v>
      </c>
    </row>
    <row r="25" spans="2:5">
      <c r="B25" s="5" t="str">
        <f>[table_name]&amp;"."&amp;[column_name]</f>
        <v>GIDB_GM_F_USERDATA.G_RESERVED4</v>
      </c>
      <c r="C25" s="5">
        <f t="shared" si="0"/>
        <v>32</v>
      </c>
      <c r="D25" s="5" t="s">
        <v>242</v>
      </c>
      <c r="E25" s="5" t="s">
        <v>1006</v>
      </c>
    </row>
    <row r="26" spans="2:5">
      <c r="B26" s="5" t="str">
        <f>[table_name]&amp;"."&amp;[column_name]</f>
        <v>GIDB_GM_F_USERDATA.G_SUB_TYPE</v>
      </c>
      <c r="C26" s="5">
        <f t="shared" si="0"/>
        <v>32</v>
      </c>
      <c r="D26" s="5" t="s">
        <v>242</v>
      </c>
      <c r="E26" s="5" t="s">
        <v>1007</v>
      </c>
    </row>
    <row r="27" spans="2:5">
      <c r="B27" s="5" t="str">
        <f>[table_name]&amp;"."&amp;[column_name]</f>
        <v>GIDB_GM_F_USERDATA.G_SUBJECT</v>
      </c>
      <c r="C27" s="5">
        <f t="shared" si="0"/>
        <v>32</v>
      </c>
      <c r="D27" s="5" t="s">
        <v>242</v>
      </c>
      <c r="E27" s="5" t="s">
        <v>1008</v>
      </c>
    </row>
    <row r="28" spans="2:5">
      <c r="B28" s="5" t="str">
        <f>[table_name]&amp;"."&amp;[column_name]</f>
        <v>GIDB_GM_L_USERDATA.G_A_ACK</v>
      </c>
      <c r="C28" s="5">
        <f t="shared" si="0"/>
        <v>32</v>
      </c>
      <c r="D28" s="5" t="s">
        <v>243</v>
      </c>
      <c r="E28" s="5" t="s">
        <v>1009</v>
      </c>
    </row>
    <row r="29" spans="2:5">
      <c r="B29" s="5" t="str">
        <f>[table_name]&amp;"."&amp;[column_name]</f>
        <v>GIDB_GM_L_USERDATA.G_A_RESPONSE</v>
      </c>
      <c r="C29" s="5">
        <f t="shared" si="0"/>
        <v>32</v>
      </c>
      <c r="D29" s="5" t="s">
        <v>243</v>
      </c>
      <c r="E29" s="5" t="s">
        <v>1010</v>
      </c>
    </row>
    <row r="30" spans="2:5">
      <c r="B30" s="5" t="str">
        <f>[table_name]&amp;"."&amp;[column_name]</f>
        <v>GIDB_GM_L_USERDATA.G_RESERVED1</v>
      </c>
      <c r="C30" s="5">
        <f t="shared" si="0"/>
        <v>32</v>
      </c>
      <c r="D30" s="5" t="s">
        <v>243</v>
      </c>
      <c r="E30" s="5" t="s">
        <v>1003</v>
      </c>
    </row>
    <row r="31" spans="2:5">
      <c r="B31" s="5" t="str">
        <f>[table_name]&amp;"."&amp;[column_name]</f>
        <v>GIDB_GM_L_USERDATA.G_RESERVED2</v>
      </c>
      <c r="C31" s="5">
        <f t="shared" si="0"/>
        <v>32</v>
      </c>
      <c r="D31" s="5" t="s">
        <v>243</v>
      </c>
      <c r="E31" s="5" t="s">
        <v>1004</v>
      </c>
    </row>
    <row r="32" spans="2:5">
      <c r="B32" s="5" t="str">
        <f>[table_name]&amp;"."&amp;[column_name]</f>
        <v>GIDB_GM_L_USERDATA.G_S_RESPONSE</v>
      </c>
      <c r="C32" s="5">
        <f t="shared" si="0"/>
        <v>32</v>
      </c>
      <c r="D32" s="5" t="s">
        <v>243</v>
      </c>
      <c r="E32" s="5" t="s">
        <v>1011</v>
      </c>
    </row>
    <row r="33" spans="2:5">
      <c r="B33" s="5" t="str">
        <f>[table_name]&amp;"."&amp;[column_name]</f>
        <v>GIDB_GM_L_USERDATA.G_UCS_CONTACT_ID</v>
      </c>
      <c r="C33" s="5">
        <f t="shared" si="0"/>
        <v>32</v>
      </c>
      <c r="D33" s="5" t="s">
        <v>243</v>
      </c>
      <c r="E33" s="5" t="s">
        <v>1013</v>
      </c>
    </row>
    <row r="34" spans="2:5">
      <c r="B34" s="5" t="str">
        <f>[table_name]&amp;"."&amp;[column_name]</f>
        <v>IRF_USER_DATA_CUST_1.CUSTOM_DATA_1</v>
      </c>
      <c r="C34" s="5">
        <f t="shared" si="0"/>
        <v>32</v>
      </c>
      <c r="D34" s="5" t="s">
        <v>276</v>
      </c>
      <c r="E34" s="5" t="s">
        <v>1290</v>
      </c>
    </row>
    <row r="35" spans="2:5">
      <c r="B35" s="5" t="str">
        <f>[table_name]&amp;"."&amp;[column_name]</f>
        <v>IRF_USER_DATA_CUST_1.CUSTOM_DATA_10</v>
      </c>
      <c r="C35" s="5">
        <f t="shared" ref="C35:C66" si="1">Average_Custom_Attached_Data_Length</f>
        <v>32</v>
      </c>
      <c r="D35" s="5" t="s">
        <v>276</v>
      </c>
      <c r="E35" s="5" t="s">
        <v>1291</v>
      </c>
    </row>
    <row r="36" spans="2:5">
      <c r="B36" s="5" t="str">
        <f>[table_name]&amp;"."&amp;[column_name]</f>
        <v>IRF_USER_DATA_CUST_1.CUSTOM_DATA_11</v>
      </c>
      <c r="C36" s="5">
        <f t="shared" si="1"/>
        <v>32</v>
      </c>
      <c r="D36" s="5" t="s">
        <v>276</v>
      </c>
      <c r="E36" s="5" t="s">
        <v>1292</v>
      </c>
    </row>
    <row r="37" spans="2:5">
      <c r="B37" s="5" t="str">
        <f>[table_name]&amp;"."&amp;[column_name]</f>
        <v>IRF_USER_DATA_CUST_1.CUSTOM_DATA_12</v>
      </c>
      <c r="C37" s="5">
        <f t="shared" si="1"/>
        <v>32</v>
      </c>
      <c r="D37" s="5" t="s">
        <v>276</v>
      </c>
      <c r="E37" s="5" t="s">
        <v>1293</v>
      </c>
    </row>
    <row r="38" spans="2:5">
      <c r="B38" s="5" t="str">
        <f>[table_name]&amp;"."&amp;[column_name]</f>
        <v>IRF_USER_DATA_CUST_1.CUSTOM_DATA_13</v>
      </c>
      <c r="C38" s="5">
        <f t="shared" si="1"/>
        <v>32</v>
      </c>
      <c r="D38" s="5" t="s">
        <v>276</v>
      </c>
      <c r="E38" s="5" t="s">
        <v>1294</v>
      </c>
    </row>
    <row r="39" spans="2:5">
      <c r="B39" s="5" t="str">
        <f>[table_name]&amp;"."&amp;[column_name]</f>
        <v>IRF_USER_DATA_CUST_1.CUSTOM_DATA_14</v>
      </c>
      <c r="C39" s="5">
        <f t="shared" si="1"/>
        <v>32</v>
      </c>
      <c r="D39" s="5" t="s">
        <v>276</v>
      </c>
      <c r="E39" s="5" t="s">
        <v>1295</v>
      </c>
    </row>
    <row r="40" spans="2:5">
      <c r="B40" s="5" t="str">
        <f>[table_name]&amp;"."&amp;[column_name]</f>
        <v>IRF_USER_DATA_CUST_1.CUSTOM_DATA_15</v>
      </c>
      <c r="C40" s="5">
        <f t="shared" si="1"/>
        <v>32</v>
      </c>
      <c r="D40" s="5" t="s">
        <v>276</v>
      </c>
      <c r="E40" s="5" t="s">
        <v>1296</v>
      </c>
    </row>
    <row r="41" spans="2:5">
      <c r="B41" s="5" t="str">
        <f>[table_name]&amp;"."&amp;[column_name]</f>
        <v>IRF_USER_DATA_CUST_1.CUSTOM_DATA_16</v>
      </c>
      <c r="C41" s="5">
        <f t="shared" si="1"/>
        <v>32</v>
      </c>
      <c r="D41" s="5" t="s">
        <v>276</v>
      </c>
      <c r="E41" s="5" t="s">
        <v>1297</v>
      </c>
    </row>
    <row r="42" spans="2:5">
      <c r="B42" s="5" t="str">
        <f>[table_name]&amp;"."&amp;[column_name]</f>
        <v>IRF_USER_DATA_CUST_1.CUSTOM_DATA_2</v>
      </c>
      <c r="C42" s="5">
        <f t="shared" si="1"/>
        <v>32</v>
      </c>
      <c r="D42" s="5" t="s">
        <v>276</v>
      </c>
      <c r="E42" s="5" t="s">
        <v>1298</v>
      </c>
    </row>
    <row r="43" spans="2:5">
      <c r="B43" s="5" t="str">
        <f>[table_name]&amp;"."&amp;[column_name]</f>
        <v>IRF_USER_DATA_CUST_1.CUSTOM_DATA_3</v>
      </c>
      <c r="C43" s="5">
        <f t="shared" si="1"/>
        <v>32</v>
      </c>
      <c r="D43" s="5" t="s">
        <v>276</v>
      </c>
      <c r="E43" s="5" t="s">
        <v>1299</v>
      </c>
    </row>
    <row r="44" spans="2:5">
      <c r="B44" s="5" t="str">
        <f>[table_name]&amp;"."&amp;[column_name]</f>
        <v>IRF_USER_DATA_CUST_1.CUSTOM_DATA_4</v>
      </c>
      <c r="C44" s="5">
        <f t="shared" si="1"/>
        <v>32</v>
      </c>
      <c r="D44" s="5" t="s">
        <v>276</v>
      </c>
      <c r="E44" s="5" t="s">
        <v>1300</v>
      </c>
    </row>
    <row r="45" spans="2:5">
      <c r="B45" s="5" t="str">
        <f>[table_name]&amp;"."&amp;[column_name]</f>
        <v>IRF_USER_DATA_CUST_1.CUSTOM_DATA_5</v>
      </c>
      <c r="C45" s="5">
        <f t="shared" si="1"/>
        <v>32</v>
      </c>
      <c r="D45" s="5" t="s">
        <v>276</v>
      </c>
      <c r="E45" s="5" t="s">
        <v>1301</v>
      </c>
    </row>
    <row r="46" spans="2:5">
      <c r="B46" s="5" t="str">
        <f>[table_name]&amp;"."&amp;[column_name]</f>
        <v>IRF_USER_DATA_CUST_1.CUSTOM_DATA_6</v>
      </c>
      <c r="C46" s="5">
        <f t="shared" si="1"/>
        <v>32</v>
      </c>
      <c r="D46" s="5" t="s">
        <v>276</v>
      </c>
      <c r="E46" s="5" t="s">
        <v>1302</v>
      </c>
    </row>
    <row r="47" spans="2:5">
      <c r="B47" s="5" t="str">
        <f>[table_name]&amp;"."&amp;[column_name]</f>
        <v>IRF_USER_DATA_CUST_1.CUSTOM_DATA_7</v>
      </c>
      <c r="C47" s="5">
        <f t="shared" si="1"/>
        <v>32</v>
      </c>
      <c r="D47" s="5" t="s">
        <v>276</v>
      </c>
      <c r="E47" s="5" t="s">
        <v>1303</v>
      </c>
    </row>
    <row r="48" spans="2:5">
      <c r="B48" s="5" t="str">
        <f>[table_name]&amp;"."&amp;[column_name]</f>
        <v>IRF_USER_DATA_CUST_1.CUSTOM_DATA_8</v>
      </c>
      <c r="C48" s="5">
        <f t="shared" si="1"/>
        <v>32</v>
      </c>
      <c r="D48" s="5" t="s">
        <v>276</v>
      </c>
      <c r="E48" s="5" t="s">
        <v>1304</v>
      </c>
    </row>
    <row r="49" spans="2:5">
      <c r="B49" s="5" t="str">
        <f>[table_name]&amp;"."&amp;[column_name]</f>
        <v>IRF_USER_DATA_CUST_1.CUSTOM_DATA_9</v>
      </c>
      <c r="C49" s="5">
        <f t="shared" si="1"/>
        <v>32</v>
      </c>
      <c r="D49" s="5" t="s">
        <v>276</v>
      </c>
      <c r="E49" s="5" t="s">
        <v>1305</v>
      </c>
    </row>
    <row r="50" spans="2:5">
      <c r="B50" s="5" t="str">
        <f>[table_name]&amp;"."&amp;[column_name]</f>
        <v>IRF_USER_DATA_GEN_1.CASE_ID</v>
      </c>
      <c r="C50" s="5">
        <f t="shared" si="1"/>
        <v>32</v>
      </c>
      <c r="D50" s="5" t="s">
        <v>277</v>
      </c>
      <c r="E50" s="5" t="s">
        <v>1176</v>
      </c>
    </row>
    <row r="51" spans="2:5">
      <c r="B51" s="5" t="str">
        <f>[table_name]&amp;"."&amp;[column_name]</f>
        <v>IRF_USER_DATA_GEN_1.CUSTOMER_ID</v>
      </c>
      <c r="C51" s="5">
        <f t="shared" si="1"/>
        <v>32</v>
      </c>
      <c r="D51" s="5" t="s">
        <v>277</v>
      </c>
      <c r="E51" s="5" t="s">
        <v>1177</v>
      </c>
    </row>
    <row r="52" spans="2:5">
      <c r="B52" s="5" t="str">
        <f>[table_name]&amp;"."&amp;[column_name]</f>
        <v>IRF_USER_DATA_GEN_1.SERVICE_OBJECTIVE</v>
      </c>
      <c r="C52" s="5">
        <f t="shared" si="1"/>
        <v>32</v>
      </c>
      <c r="D52" s="5" t="s">
        <v>277</v>
      </c>
      <c r="E52" s="5" t="s">
        <v>1180</v>
      </c>
    </row>
    <row r="53" spans="2:5">
      <c r="B53" s="5" t="str">
        <f>[table_name]&amp;"."&amp;[column_name]</f>
        <v>RECORD_FIELD_GROUP_1.RECORD_FIELD_1_STRING_1</v>
      </c>
      <c r="C53" s="5">
        <f t="shared" si="1"/>
        <v>32</v>
      </c>
      <c r="D53" s="5" t="s">
        <v>291</v>
      </c>
      <c r="E53" s="5" t="s">
        <v>1186</v>
      </c>
    </row>
    <row r="54" spans="2:5">
      <c r="B54" s="5" t="str">
        <f>[table_name]&amp;"."&amp;[column_name]</f>
        <v>RECORD_FIELD_GROUP_1.RECORD_FIELD_1_STRING_10</v>
      </c>
      <c r="C54" s="5">
        <f t="shared" si="1"/>
        <v>32</v>
      </c>
      <c r="D54" s="5" t="s">
        <v>291</v>
      </c>
      <c r="E54" s="5" t="s">
        <v>1187</v>
      </c>
    </row>
    <row r="55" spans="2:5">
      <c r="B55" s="5" t="str">
        <f>[table_name]&amp;"."&amp;[column_name]</f>
        <v>RECORD_FIELD_GROUP_1.RECORD_FIELD_1_STRING_2</v>
      </c>
      <c r="C55" s="5">
        <f t="shared" si="1"/>
        <v>32</v>
      </c>
      <c r="D55" s="5" t="s">
        <v>291</v>
      </c>
      <c r="E55" s="5" t="s">
        <v>1188</v>
      </c>
    </row>
    <row r="56" spans="2:5">
      <c r="B56" s="5" t="str">
        <f>[table_name]&amp;"."&amp;[column_name]</f>
        <v>RECORD_FIELD_GROUP_1.RECORD_FIELD_1_STRING_3</v>
      </c>
      <c r="C56" s="5">
        <f t="shared" si="1"/>
        <v>32</v>
      </c>
      <c r="D56" s="5" t="s">
        <v>291</v>
      </c>
      <c r="E56" s="5" t="s">
        <v>1189</v>
      </c>
    </row>
    <row r="57" spans="2:5">
      <c r="B57" s="5" t="str">
        <f>[table_name]&amp;"."&amp;[column_name]</f>
        <v>RECORD_FIELD_GROUP_1.RECORD_FIELD_1_STRING_4</v>
      </c>
      <c r="C57" s="5">
        <f t="shared" si="1"/>
        <v>32</v>
      </c>
      <c r="D57" s="5" t="s">
        <v>291</v>
      </c>
      <c r="E57" s="5" t="s">
        <v>1190</v>
      </c>
    </row>
    <row r="58" spans="2:5">
      <c r="B58" s="5" t="str">
        <f>[table_name]&amp;"."&amp;[column_name]</f>
        <v>RECORD_FIELD_GROUP_1.RECORD_FIELD_1_STRING_5</v>
      </c>
      <c r="C58" s="5">
        <f t="shared" si="1"/>
        <v>32</v>
      </c>
      <c r="D58" s="5" t="s">
        <v>291</v>
      </c>
      <c r="E58" s="5" t="s">
        <v>1191</v>
      </c>
    </row>
    <row r="59" spans="2:5">
      <c r="B59" s="5" t="str">
        <f>[table_name]&amp;"."&amp;[column_name]</f>
        <v>RECORD_FIELD_GROUP_1.RECORD_FIELD_1_STRING_6</v>
      </c>
      <c r="C59" s="5">
        <f t="shared" si="1"/>
        <v>32</v>
      </c>
      <c r="D59" s="5" t="s">
        <v>291</v>
      </c>
      <c r="E59" s="5" t="s">
        <v>1192</v>
      </c>
    </row>
    <row r="60" spans="2:5">
      <c r="B60" s="5" t="str">
        <f>[table_name]&amp;"."&amp;[column_name]</f>
        <v>RECORD_FIELD_GROUP_1.RECORD_FIELD_1_STRING_7</v>
      </c>
      <c r="C60" s="5">
        <f t="shared" si="1"/>
        <v>32</v>
      </c>
      <c r="D60" s="5" t="s">
        <v>291</v>
      </c>
      <c r="E60" s="5" t="s">
        <v>1193</v>
      </c>
    </row>
    <row r="61" spans="2:5">
      <c r="B61" s="5" t="str">
        <f>[table_name]&amp;"."&amp;[column_name]</f>
        <v>RECORD_FIELD_GROUP_1.RECORD_FIELD_1_STRING_8</v>
      </c>
      <c r="C61" s="5">
        <f t="shared" si="1"/>
        <v>32</v>
      </c>
      <c r="D61" s="5" t="s">
        <v>291</v>
      </c>
      <c r="E61" s="5" t="s">
        <v>1194</v>
      </c>
    </row>
    <row r="62" spans="2:5">
      <c r="B62" s="5" t="str">
        <f>[table_name]&amp;"."&amp;[column_name]</f>
        <v>RECORD_FIELD_GROUP_1.RECORD_FIELD_1_STRING_9</v>
      </c>
      <c r="C62" s="5">
        <f t="shared" si="1"/>
        <v>32</v>
      </c>
      <c r="D62" s="5" t="s">
        <v>291</v>
      </c>
      <c r="E62" s="5" t="s">
        <v>1195</v>
      </c>
    </row>
    <row r="63" spans="2:5">
      <c r="B63" s="5" t="str">
        <f>[table_name]&amp;"."&amp;[column_name]</f>
        <v>RECORD_FIELD_GROUP_2.RECORD_FIELD_2_STRING_1</v>
      </c>
      <c r="C63" s="5">
        <f t="shared" si="1"/>
        <v>32</v>
      </c>
      <c r="D63" s="5" t="s">
        <v>293</v>
      </c>
      <c r="E63" s="5" t="s">
        <v>1196</v>
      </c>
    </row>
    <row r="64" spans="2:5">
      <c r="B64" s="5" t="str">
        <f>[table_name]&amp;"."&amp;[column_name]</f>
        <v>RECORD_FIELD_GROUP_2.RECORD_FIELD_2_STRING_10</v>
      </c>
      <c r="C64" s="5">
        <f t="shared" si="1"/>
        <v>32</v>
      </c>
      <c r="D64" s="5" t="s">
        <v>293</v>
      </c>
      <c r="E64" s="5" t="s">
        <v>1197</v>
      </c>
    </row>
    <row r="65" spans="2:5">
      <c r="B65" s="5" t="str">
        <f>[table_name]&amp;"."&amp;[column_name]</f>
        <v>RECORD_FIELD_GROUP_2.RECORD_FIELD_2_STRING_2</v>
      </c>
      <c r="C65" s="5">
        <f t="shared" si="1"/>
        <v>32</v>
      </c>
      <c r="D65" s="5" t="s">
        <v>293</v>
      </c>
      <c r="E65" s="5" t="s">
        <v>1198</v>
      </c>
    </row>
    <row r="66" spans="2:5">
      <c r="B66" s="5" t="str">
        <f>[table_name]&amp;"."&amp;[column_name]</f>
        <v>RECORD_FIELD_GROUP_2.RECORD_FIELD_2_STRING_3</v>
      </c>
      <c r="C66" s="5">
        <f t="shared" si="1"/>
        <v>32</v>
      </c>
      <c r="D66" s="5" t="s">
        <v>293</v>
      </c>
      <c r="E66" s="5" t="s">
        <v>1199</v>
      </c>
    </row>
    <row r="67" spans="2:5">
      <c r="B67" s="5" t="str">
        <f>[table_name]&amp;"."&amp;[column_name]</f>
        <v>RECORD_FIELD_GROUP_2.RECORD_FIELD_2_STRING_4</v>
      </c>
      <c r="C67" s="5">
        <f t="shared" ref="C67:C72" si="2">Average_Custom_Attached_Data_Length</f>
        <v>32</v>
      </c>
      <c r="D67" s="5" t="s">
        <v>293</v>
      </c>
      <c r="E67" s="5" t="s">
        <v>1200</v>
      </c>
    </row>
    <row r="68" spans="2:5">
      <c r="B68" s="5" t="str">
        <f>[table_name]&amp;"."&amp;[column_name]</f>
        <v>RECORD_FIELD_GROUP_2.RECORD_FIELD_2_STRING_5</v>
      </c>
      <c r="C68" s="5">
        <f t="shared" si="2"/>
        <v>32</v>
      </c>
      <c r="D68" s="5" t="s">
        <v>293</v>
      </c>
      <c r="E68" s="5" t="s">
        <v>1201</v>
      </c>
    </row>
    <row r="69" spans="2:5">
      <c r="B69" s="5" t="str">
        <f>[table_name]&amp;"."&amp;[column_name]</f>
        <v>RECORD_FIELD_GROUP_2.RECORD_FIELD_2_STRING_6</v>
      </c>
      <c r="C69" s="5">
        <f t="shared" si="2"/>
        <v>32</v>
      </c>
      <c r="D69" s="5" t="s">
        <v>293</v>
      </c>
      <c r="E69" s="5" t="s">
        <v>1202</v>
      </c>
    </row>
    <row r="70" spans="2:5">
      <c r="B70" s="5" t="str">
        <f>[table_name]&amp;"."&amp;[column_name]</f>
        <v>RECORD_FIELD_GROUP_2.RECORD_FIELD_2_STRING_7</v>
      </c>
      <c r="C70" s="5">
        <f t="shared" si="2"/>
        <v>32</v>
      </c>
      <c r="D70" s="5" t="s">
        <v>293</v>
      </c>
      <c r="E70" s="5" t="s">
        <v>1203</v>
      </c>
    </row>
    <row r="71" spans="2:5">
      <c r="B71" s="5" t="str">
        <f>[table_name]&amp;"."&amp;[column_name]</f>
        <v>RECORD_FIELD_GROUP_2.RECORD_FIELD_2_STRING_8</v>
      </c>
      <c r="C71" s="5">
        <f t="shared" si="2"/>
        <v>32</v>
      </c>
      <c r="D71" s="5" t="s">
        <v>293</v>
      </c>
      <c r="E71" s="5" t="s">
        <v>1204</v>
      </c>
    </row>
    <row r="72" spans="2:5">
      <c r="B72" s="5" t="str">
        <f>[table_name]&amp;"."&amp;[column_name]</f>
        <v>RECORD_FIELD_GROUP_2.RECORD_FIELD_2_STRING_9</v>
      </c>
      <c r="C72" s="5">
        <f t="shared" si="2"/>
        <v>32</v>
      </c>
      <c r="D72" s="5" t="s">
        <v>293</v>
      </c>
      <c r="E72" s="5" t="s">
        <v>1205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E586"/>
  <sheetViews>
    <sheetView workbookViewId="0">
      <selection activeCell="C15" sqref="C15"/>
    </sheetView>
  </sheetViews>
  <sheetFormatPr defaultRowHeight="12.75"/>
  <cols>
    <col min="1" max="1" width="14.140625" bestFit="1" customWidth="1"/>
    <col min="2" max="2" width="11.5703125" bestFit="1" customWidth="1"/>
    <col min="3" max="3" width="12.28515625" bestFit="1" customWidth="1"/>
    <col min="4" max="4" width="9.5703125" bestFit="1" customWidth="1"/>
    <col min="5" max="5" width="6.28515625" bestFit="1" customWidth="1"/>
  </cols>
  <sheetData>
    <row r="1" spans="1:5">
      <c r="A1" s="37" t="s">
        <v>582</v>
      </c>
      <c r="B1" s="43" t="s">
        <v>27</v>
      </c>
      <c r="C1" s="43" t="s">
        <v>368</v>
      </c>
      <c r="D1" s="38" t="s">
        <v>583</v>
      </c>
      <c r="E1" s="43" t="s">
        <v>1443</v>
      </c>
    </row>
    <row r="2" spans="1:5">
      <c r="A2" s="41" t="s">
        <v>361</v>
      </c>
      <c r="B2" s="31">
        <v>9</v>
      </c>
      <c r="C2" s="31">
        <v>4</v>
      </c>
      <c r="D2" s="42">
        <v>9</v>
      </c>
    </row>
    <row r="3" spans="1:5">
      <c r="A3" s="41" t="s">
        <v>365</v>
      </c>
      <c r="B3" s="31">
        <v>5</v>
      </c>
      <c r="C3" s="31">
        <v>2</v>
      </c>
      <c r="D3" s="42">
        <v>5</v>
      </c>
    </row>
    <row r="4" spans="1:5">
      <c r="A4" s="41" t="s">
        <v>364</v>
      </c>
      <c r="B4" s="31">
        <v>9</v>
      </c>
      <c r="C4" s="31">
        <v>8</v>
      </c>
      <c r="D4" s="42">
        <v>9</v>
      </c>
    </row>
    <row r="5" spans="1:5">
      <c r="A5" s="41" t="s">
        <v>366</v>
      </c>
      <c r="B5" s="31">
        <v>5</v>
      </c>
      <c r="C5" s="31">
        <v>5</v>
      </c>
      <c r="D5" s="42">
        <v>5</v>
      </c>
    </row>
    <row r="6" spans="1:5">
      <c r="A6" s="41" t="s">
        <v>1286</v>
      </c>
      <c r="B6" s="31">
        <v>9</v>
      </c>
      <c r="C6" s="31">
        <v>9</v>
      </c>
      <c r="D6" s="42">
        <v>9</v>
      </c>
    </row>
    <row r="7" spans="1:5">
      <c r="A7" s="41" t="s">
        <v>1284</v>
      </c>
      <c r="B7" s="31">
        <v>9</v>
      </c>
      <c r="C7" s="31">
        <v>9</v>
      </c>
      <c r="D7" s="42">
        <v>9</v>
      </c>
    </row>
    <row r="8" spans="1:5">
      <c r="A8" s="41" t="s">
        <v>1287</v>
      </c>
      <c r="B8" s="31">
        <v>9</v>
      </c>
      <c r="C8" s="31">
        <v>9</v>
      </c>
      <c r="D8" s="42">
        <v>9</v>
      </c>
    </row>
    <row r="9" spans="1:5">
      <c r="A9" s="41" t="s">
        <v>363</v>
      </c>
      <c r="B9" s="31">
        <v>9</v>
      </c>
      <c r="C9" s="31">
        <v>9</v>
      </c>
      <c r="D9" s="42">
        <v>9</v>
      </c>
    </row>
    <row r="10" spans="1:5">
      <c r="A10" s="41" t="s">
        <v>362</v>
      </c>
      <c r="B10" s="31">
        <v>9</v>
      </c>
      <c r="C10" s="31">
        <v>9</v>
      </c>
      <c r="D10" s="42">
        <v>9</v>
      </c>
    </row>
    <row r="11" spans="1:5">
      <c r="A11" s="41" t="s">
        <v>1285</v>
      </c>
      <c r="B11" s="31">
        <v>15</v>
      </c>
      <c r="C11" s="31">
        <v>13</v>
      </c>
      <c r="D11" s="42">
        <v>15</v>
      </c>
    </row>
    <row r="12" spans="1:5">
      <c r="A12" s="44" t="s">
        <v>367</v>
      </c>
      <c r="B12" s="45">
        <v>7</v>
      </c>
      <c r="C12" s="45">
        <v>8</v>
      </c>
      <c r="D12" s="46">
        <v>10</v>
      </c>
    </row>
    <row r="13" spans="1:5">
      <c r="A13" s="41" t="str">
        <f>"varchar_0_"&amp;DBMS_TYPE_SIZES[[#This Row],[i]]</f>
        <v>varchar_0_0</v>
      </c>
      <c r="B13" s="31">
        <f>DBMS_TYPE_SIZES[[#This Row],[i]]</f>
        <v>0</v>
      </c>
      <c r="C13" s="31">
        <f>DBMS_TYPE_SIZES[[#This Row],[i]]</f>
        <v>0</v>
      </c>
      <c r="D13" s="42">
        <f>DBMS_TYPE_SIZES[[#This Row],[i]]+2</f>
        <v>2</v>
      </c>
      <c r="E13">
        <v>0</v>
      </c>
    </row>
    <row r="14" spans="1:5">
      <c r="A14" s="41" t="str">
        <f>"varchar_0_"&amp;DBMS_TYPE_SIZES[[#This Row],[i]]</f>
        <v>varchar_0_1</v>
      </c>
      <c r="B14" s="31">
        <f>DBMS_TYPE_SIZES[[#This Row],[i]]</f>
        <v>1</v>
      </c>
      <c r="C14" s="31">
        <f>DBMS_TYPE_SIZES[[#This Row],[i]]</f>
        <v>1</v>
      </c>
      <c r="D14" s="42">
        <f>DBMS_TYPE_SIZES[[#This Row],[i]]+2</f>
        <v>3</v>
      </c>
      <c r="E14">
        <v>1</v>
      </c>
    </row>
    <row r="15" spans="1:5">
      <c r="A15" s="41" t="str">
        <f>"varchar_0_"&amp;DBMS_TYPE_SIZES[[#This Row],[i]]</f>
        <v>varchar_0_2</v>
      </c>
      <c r="B15" s="31">
        <f>DBMS_TYPE_SIZES[[#This Row],[i]]</f>
        <v>2</v>
      </c>
      <c r="C15" s="31">
        <f>DBMS_TYPE_SIZES[[#This Row],[i]]</f>
        <v>2</v>
      </c>
      <c r="D15" s="42">
        <f>DBMS_TYPE_SIZES[[#This Row],[i]]+2</f>
        <v>4</v>
      </c>
      <c r="E15">
        <v>2</v>
      </c>
    </row>
    <row r="16" spans="1:5">
      <c r="A16" s="41" t="str">
        <f>"varchar_0_"&amp;DBMS_TYPE_SIZES[[#This Row],[i]]</f>
        <v>varchar_0_3</v>
      </c>
      <c r="B16" s="31">
        <f>DBMS_TYPE_SIZES[[#This Row],[i]]</f>
        <v>3</v>
      </c>
      <c r="C16" s="31">
        <f>DBMS_TYPE_SIZES[[#This Row],[i]]</f>
        <v>3</v>
      </c>
      <c r="D16" s="42">
        <f>DBMS_TYPE_SIZES[[#This Row],[i]]+2</f>
        <v>5</v>
      </c>
      <c r="E16">
        <v>3</v>
      </c>
    </row>
    <row r="17" spans="1:5">
      <c r="A17" s="41" t="str">
        <f>"varchar_0_"&amp;DBMS_TYPE_SIZES[[#This Row],[i]]</f>
        <v>varchar_0_4</v>
      </c>
      <c r="B17" s="31">
        <f>DBMS_TYPE_SIZES[[#This Row],[i]]</f>
        <v>4</v>
      </c>
      <c r="C17" s="31">
        <f>DBMS_TYPE_SIZES[[#This Row],[i]]</f>
        <v>4</v>
      </c>
      <c r="D17" s="42">
        <f>DBMS_TYPE_SIZES[[#This Row],[i]]+2</f>
        <v>6</v>
      </c>
      <c r="E17">
        <v>4</v>
      </c>
    </row>
    <row r="18" spans="1:5">
      <c r="A18" s="41" t="str">
        <f>"varchar_0_"&amp;DBMS_TYPE_SIZES[[#This Row],[i]]</f>
        <v>varchar_0_5</v>
      </c>
      <c r="B18" s="31">
        <f>DBMS_TYPE_SIZES[[#This Row],[i]]</f>
        <v>5</v>
      </c>
      <c r="C18" s="31">
        <f>DBMS_TYPE_SIZES[[#This Row],[i]]</f>
        <v>5</v>
      </c>
      <c r="D18" s="42">
        <f>DBMS_TYPE_SIZES[[#This Row],[i]]+2</f>
        <v>7</v>
      </c>
      <c r="E18">
        <v>5</v>
      </c>
    </row>
    <row r="19" spans="1:5">
      <c r="A19" s="41" t="str">
        <f>"varchar_0_"&amp;DBMS_TYPE_SIZES[[#This Row],[i]]</f>
        <v>varchar_0_6</v>
      </c>
      <c r="B19" s="31">
        <f>DBMS_TYPE_SIZES[[#This Row],[i]]</f>
        <v>6</v>
      </c>
      <c r="C19" s="31">
        <f>DBMS_TYPE_SIZES[[#This Row],[i]]</f>
        <v>6</v>
      </c>
      <c r="D19" s="42">
        <f>DBMS_TYPE_SIZES[[#This Row],[i]]+2</f>
        <v>8</v>
      </c>
      <c r="E19">
        <v>6</v>
      </c>
    </row>
    <row r="20" spans="1:5">
      <c r="A20" s="41" t="str">
        <f>"varchar_0_"&amp;DBMS_TYPE_SIZES[[#This Row],[i]]</f>
        <v>varchar_0_7</v>
      </c>
      <c r="B20" s="31">
        <f>DBMS_TYPE_SIZES[[#This Row],[i]]</f>
        <v>7</v>
      </c>
      <c r="C20" s="31">
        <f>DBMS_TYPE_SIZES[[#This Row],[i]]</f>
        <v>7</v>
      </c>
      <c r="D20" s="42">
        <f>DBMS_TYPE_SIZES[[#This Row],[i]]+2</f>
        <v>9</v>
      </c>
      <c r="E20">
        <v>7</v>
      </c>
    </row>
    <row r="21" spans="1:5">
      <c r="A21" s="41" t="str">
        <f>"varchar_0_"&amp;DBMS_TYPE_SIZES[[#This Row],[i]]</f>
        <v>varchar_0_8</v>
      </c>
      <c r="B21" s="31">
        <f>DBMS_TYPE_SIZES[[#This Row],[i]]</f>
        <v>8</v>
      </c>
      <c r="C21" s="31">
        <f>DBMS_TYPE_SIZES[[#This Row],[i]]</f>
        <v>8</v>
      </c>
      <c r="D21" s="42">
        <f>DBMS_TYPE_SIZES[[#This Row],[i]]+2</f>
        <v>10</v>
      </c>
      <c r="E21">
        <v>8</v>
      </c>
    </row>
    <row r="22" spans="1:5">
      <c r="A22" s="41" t="str">
        <f>"varchar_0_"&amp;DBMS_TYPE_SIZES[[#This Row],[i]]</f>
        <v>varchar_0_9</v>
      </c>
      <c r="B22" s="31">
        <f>DBMS_TYPE_SIZES[[#This Row],[i]]</f>
        <v>9</v>
      </c>
      <c r="C22" s="31">
        <f>DBMS_TYPE_SIZES[[#This Row],[i]]</f>
        <v>9</v>
      </c>
      <c r="D22" s="42">
        <f>DBMS_TYPE_SIZES[[#This Row],[i]]+2</f>
        <v>11</v>
      </c>
      <c r="E22">
        <v>9</v>
      </c>
    </row>
    <row r="23" spans="1:5">
      <c r="A23" s="41" t="str">
        <f>"varchar_0_"&amp;DBMS_TYPE_SIZES[[#This Row],[i]]</f>
        <v>varchar_0_10</v>
      </c>
      <c r="B23" s="31">
        <f>DBMS_TYPE_SIZES[[#This Row],[i]]</f>
        <v>10</v>
      </c>
      <c r="C23" s="31">
        <f>DBMS_TYPE_SIZES[[#This Row],[i]]</f>
        <v>10</v>
      </c>
      <c r="D23" s="42">
        <f>DBMS_TYPE_SIZES[[#This Row],[i]]+2</f>
        <v>12</v>
      </c>
      <c r="E23">
        <v>10</v>
      </c>
    </row>
    <row r="24" spans="1:5">
      <c r="A24" s="41" t="str">
        <f>"varchar_0_"&amp;DBMS_TYPE_SIZES[[#This Row],[i]]</f>
        <v>varchar_0_11</v>
      </c>
      <c r="B24" s="31">
        <f>DBMS_TYPE_SIZES[[#This Row],[i]]</f>
        <v>11</v>
      </c>
      <c r="C24" s="31">
        <f>DBMS_TYPE_SIZES[[#This Row],[i]]</f>
        <v>11</v>
      </c>
      <c r="D24" s="42">
        <f>DBMS_TYPE_SIZES[[#This Row],[i]]+2</f>
        <v>13</v>
      </c>
      <c r="E24">
        <v>11</v>
      </c>
    </row>
    <row r="25" spans="1:5">
      <c r="A25" s="41" t="str">
        <f>"varchar_0_"&amp;DBMS_TYPE_SIZES[[#This Row],[i]]</f>
        <v>varchar_0_12</v>
      </c>
      <c r="B25" s="31">
        <f>DBMS_TYPE_SIZES[[#This Row],[i]]</f>
        <v>12</v>
      </c>
      <c r="C25" s="31">
        <f>DBMS_TYPE_SIZES[[#This Row],[i]]</f>
        <v>12</v>
      </c>
      <c r="D25" s="42">
        <f>DBMS_TYPE_SIZES[[#This Row],[i]]+2</f>
        <v>14</v>
      </c>
      <c r="E25">
        <v>12</v>
      </c>
    </row>
    <row r="26" spans="1:5">
      <c r="A26" s="41" t="str">
        <f>"varchar_0_"&amp;DBMS_TYPE_SIZES[[#This Row],[i]]</f>
        <v>varchar_0_13</v>
      </c>
      <c r="B26" s="31">
        <f>DBMS_TYPE_SIZES[[#This Row],[i]]</f>
        <v>13</v>
      </c>
      <c r="C26" s="31">
        <f>DBMS_TYPE_SIZES[[#This Row],[i]]</f>
        <v>13</v>
      </c>
      <c r="D26" s="42">
        <f>DBMS_TYPE_SIZES[[#This Row],[i]]+2</f>
        <v>15</v>
      </c>
      <c r="E26">
        <v>13</v>
      </c>
    </row>
    <row r="27" spans="1:5">
      <c r="A27" s="41" t="str">
        <f>"varchar_0_"&amp;DBMS_TYPE_SIZES[[#This Row],[i]]</f>
        <v>varchar_0_14</v>
      </c>
      <c r="B27" s="31">
        <f>DBMS_TYPE_SIZES[[#This Row],[i]]</f>
        <v>14</v>
      </c>
      <c r="C27" s="31">
        <f>DBMS_TYPE_SIZES[[#This Row],[i]]</f>
        <v>14</v>
      </c>
      <c r="D27" s="42">
        <f>DBMS_TYPE_SIZES[[#This Row],[i]]+2</f>
        <v>16</v>
      </c>
      <c r="E27">
        <v>14</v>
      </c>
    </row>
    <row r="28" spans="1:5">
      <c r="A28" s="41" t="str">
        <f>"varchar_0_"&amp;DBMS_TYPE_SIZES[[#This Row],[i]]</f>
        <v>varchar_0_15</v>
      </c>
      <c r="B28" s="31">
        <f>DBMS_TYPE_SIZES[[#This Row],[i]]</f>
        <v>15</v>
      </c>
      <c r="C28" s="31">
        <f>DBMS_TYPE_SIZES[[#This Row],[i]]</f>
        <v>15</v>
      </c>
      <c r="D28" s="42">
        <f>DBMS_TYPE_SIZES[[#This Row],[i]]+2</f>
        <v>17</v>
      </c>
      <c r="E28">
        <v>15</v>
      </c>
    </row>
    <row r="29" spans="1:5">
      <c r="A29" s="41" t="str">
        <f>"varchar_0_"&amp;DBMS_TYPE_SIZES[[#This Row],[i]]</f>
        <v>varchar_0_16</v>
      </c>
      <c r="B29" s="31">
        <f>DBMS_TYPE_SIZES[[#This Row],[i]]</f>
        <v>16</v>
      </c>
      <c r="C29" s="31">
        <f>DBMS_TYPE_SIZES[[#This Row],[i]]</f>
        <v>16</v>
      </c>
      <c r="D29" s="42">
        <f>DBMS_TYPE_SIZES[[#This Row],[i]]+2</f>
        <v>18</v>
      </c>
      <c r="E29">
        <v>16</v>
      </c>
    </row>
    <row r="30" spans="1:5">
      <c r="A30" s="41" t="str">
        <f>"varchar_0_"&amp;DBMS_TYPE_SIZES[[#This Row],[i]]</f>
        <v>varchar_0_17</v>
      </c>
      <c r="B30" s="31">
        <f>DBMS_TYPE_SIZES[[#This Row],[i]]</f>
        <v>17</v>
      </c>
      <c r="C30" s="31">
        <f>DBMS_TYPE_SIZES[[#This Row],[i]]</f>
        <v>17</v>
      </c>
      <c r="D30" s="42">
        <f>DBMS_TYPE_SIZES[[#This Row],[i]]+2</f>
        <v>19</v>
      </c>
      <c r="E30">
        <v>17</v>
      </c>
    </row>
    <row r="31" spans="1:5">
      <c r="A31" s="41" t="str">
        <f>"varchar_0_"&amp;DBMS_TYPE_SIZES[[#This Row],[i]]</f>
        <v>varchar_0_18</v>
      </c>
      <c r="B31" s="31">
        <f>DBMS_TYPE_SIZES[[#This Row],[i]]</f>
        <v>18</v>
      </c>
      <c r="C31" s="31">
        <f>DBMS_TYPE_SIZES[[#This Row],[i]]</f>
        <v>18</v>
      </c>
      <c r="D31" s="42">
        <f>DBMS_TYPE_SIZES[[#This Row],[i]]+2</f>
        <v>20</v>
      </c>
      <c r="E31">
        <v>18</v>
      </c>
    </row>
    <row r="32" spans="1:5">
      <c r="A32" s="41" t="str">
        <f>"varchar_0_"&amp;DBMS_TYPE_SIZES[[#This Row],[i]]</f>
        <v>varchar_0_19</v>
      </c>
      <c r="B32" s="31">
        <f>DBMS_TYPE_SIZES[[#This Row],[i]]</f>
        <v>19</v>
      </c>
      <c r="C32" s="31">
        <f>DBMS_TYPE_SIZES[[#This Row],[i]]</f>
        <v>19</v>
      </c>
      <c r="D32" s="42">
        <f>DBMS_TYPE_SIZES[[#This Row],[i]]+2</f>
        <v>21</v>
      </c>
      <c r="E32">
        <v>19</v>
      </c>
    </row>
    <row r="33" spans="1:5">
      <c r="A33" s="41" t="str">
        <f>"varchar_0_"&amp;DBMS_TYPE_SIZES[[#This Row],[i]]</f>
        <v>varchar_0_20</v>
      </c>
      <c r="B33" s="31">
        <f>DBMS_TYPE_SIZES[[#This Row],[i]]</f>
        <v>20</v>
      </c>
      <c r="C33" s="31">
        <f>DBMS_TYPE_SIZES[[#This Row],[i]]</f>
        <v>20</v>
      </c>
      <c r="D33" s="42">
        <f>DBMS_TYPE_SIZES[[#This Row],[i]]+2</f>
        <v>22</v>
      </c>
      <c r="E33">
        <v>20</v>
      </c>
    </row>
    <row r="34" spans="1:5">
      <c r="A34" s="41" t="str">
        <f>"varchar_0_"&amp;DBMS_TYPE_SIZES[[#This Row],[i]]</f>
        <v>varchar_0_21</v>
      </c>
      <c r="B34" s="31">
        <f>DBMS_TYPE_SIZES[[#This Row],[i]]</f>
        <v>21</v>
      </c>
      <c r="C34" s="31">
        <f>DBMS_TYPE_SIZES[[#This Row],[i]]</f>
        <v>21</v>
      </c>
      <c r="D34" s="42">
        <f>DBMS_TYPE_SIZES[[#This Row],[i]]+2</f>
        <v>23</v>
      </c>
      <c r="E34">
        <v>21</v>
      </c>
    </row>
    <row r="35" spans="1:5">
      <c r="A35" s="41" t="str">
        <f>"varchar_0_"&amp;DBMS_TYPE_SIZES[[#This Row],[i]]</f>
        <v>varchar_0_22</v>
      </c>
      <c r="B35" s="31">
        <f>DBMS_TYPE_SIZES[[#This Row],[i]]</f>
        <v>22</v>
      </c>
      <c r="C35" s="31">
        <f>DBMS_TYPE_SIZES[[#This Row],[i]]</f>
        <v>22</v>
      </c>
      <c r="D35" s="42">
        <f>DBMS_TYPE_SIZES[[#This Row],[i]]+2</f>
        <v>24</v>
      </c>
      <c r="E35">
        <v>22</v>
      </c>
    </row>
    <row r="36" spans="1:5">
      <c r="A36" s="41" t="str">
        <f>"varchar_0_"&amp;DBMS_TYPE_SIZES[[#This Row],[i]]</f>
        <v>varchar_0_23</v>
      </c>
      <c r="B36" s="31">
        <f>DBMS_TYPE_SIZES[[#This Row],[i]]</f>
        <v>23</v>
      </c>
      <c r="C36" s="31">
        <f>DBMS_TYPE_SIZES[[#This Row],[i]]</f>
        <v>23</v>
      </c>
      <c r="D36" s="42">
        <f>DBMS_TYPE_SIZES[[#This Row],[i]]+2</f>
        <v>25</v>
      </c>
      <c r="E36">
        <v>23</v>
      </c>
    </row>
    <row r="37" spans="1:5">
      <c r="A37" s="41" t="str">
        <f>"varchar_0_"&amp;DBMS_TYPE_SIZES[[#This Row],[i]]</f>
        <v>varchar_0_24</v>
      </c>
      <c r="B37" s="31">
        <f>DBMS_TYPE_SIZES[[#This Row],[i]]</f>
        <v>24</v>
      </c>
      <c r="C37" s="31">
        <f>DBMS_TYPE_SIZES[[#This Row],[i]]</f>
        <v>24</v>
      </c>
      <c r="D37" s="42">
        <f>DBMS_TYPE_SIZES[[#This Row],[i]]+2</f>
        <v>26</v>
      </c>
      <c r="E37">
        <v>24</v>
      </c>
    </row>
    <row r="38" spans="1:5">
      <c r="A38" s="41" t="str">
        <f>"varchar_0_"&amp;DBMS_TYPE_SIZES[[#This Row],[i]]</f>
        <v>varchar_0_25</v>
      </c>
      <c r="B38" s="31">
        <f>DBMS_TYPE_SIZES[[#This Row],[i]]</f>
        <v>25</v>
      </c>
      <c r="C38" s="31">
        <f>DBMS_TYPE_SIZES[[#This Row],[i]]</f>
        <v>25</v>
      </c>
      <c r="D38" s="42">
        <f>DBMS_TYPE_SIZES[[#This Row],[i]]+2</f>
        <v>27</v>
      </c>
      <c r="E38">
        <v>25</v>
      </c>
    </row>
    <row r="39" spans="1:5">
      <c r="A39" s="41" t="str">
        <f>"varchar_0_"&amp;DBMS_TYPE_SIZES[[#This Row],[i]]</f>
        <v>varchar_0_26</v>
      </c>
      <c r="B39" s="31">
        <f>DBMS_TYPE_SIZES[[#This Row],[i]]</f>
        <v>26</v>
      </c>
      <c r="C39" s="31">
        <f>DBMS_TYPE_SIZES[[#This Row],[i]]</f>
        <v>26</v>
      </c>
      <c r="D39" s="42">
        <f>DBMS_TYPE_SIZES[[#This Row],[i]]+2</f>
        <v>28</v>
      </c>
      <c r="E39">
        <v>26</v>
      </c>
    </row>
    <row r="40" spans="1:5">
      <c r="A40" s="41" t="str">
        <f>"varchar_0_"&amp;DBMS_TYPE_SIZES[[#This Row],[i]]</f>
        <v>varchar_0_27</v>
      </c>
      <c r="B40" s="31">
        <f>DBMS_TYPE_SIZES[[#This Row],[i]]</f>
        <v>27</v>
      </c>
      <c r="C40" s="31">
        <f>DBMS_TYPE_SIZES[[#This Row],[i]]</f>
        <v>27</v>
      </c>
      <c r="D40" s="42">
        <f>DBMS_TYPE_SIZES[[#This Row],[i]]+2</f>
        <v>29</v>
      </c>
      <c r="E40">
        <v>27</v>
      </c>
    </row>
    <row r="41" spans="1:5">
      <c r="A41" s="41" t="str">
        <f>"varchar_0_"&amp;DBMS_TYPE_SIZES[[#This Row],[i]]</f>
        <v>varchar_0_28</v>
      </c>
      <c r="B41" s="31">
        <f>DBMS_TYPE_SIZES[[#This Row],[i]]</f>
        <v>28</v>
      </c>
      <c r="C41" s="31">
        <f>DBMS_TYPE_SIZES[[#This Row],[i]]</f>
        <v>28</v>
      </c>
      <c r="D41" s="42">
        <f>DBMS_TYPE_SIZES[[#This Row],[i]]+2</f>
        <v>30</v>
      </c>
      <c r="E41">
        <v>28</v>
      </c>
    </row>
    <row r="42" spans="1:5">
      <c r="A42" s="41" t="str">
        <f>"varchar_0_"&amp;DBMS_TYPE_SIZES[[#This Row],[i]]</f>
        <v>varchar_0_29</v>
      </c>
      <c r="B42" s="31">
        <f>DBMS_TYPE_SIZES[[#This Row],[i]]</f>
        <v>29</v>
      </c>
      <c r="C42" s="31">
        <f>DBMS_TYPE_SIZES[[#This Row],[i]]</f>
        <v>29</v>
      </c>
      <c r="D42" s="42">
        <f>DBMS_TYPE_SIZES[[#This Row],[i]]+2</f>
        <v>31</v>
      </c>
      <c r="E42">
        <v>29</v>
      </c>
    </row>
    <row r="43" spans="1:5">
      <c r="A43" s="41" t="str">
        <f>"varchar_0_"&amp;DBMS_TYPE_SIZES[[#This Row],[i]]</f>
        <v>varchar_0_30</v>
      </c>
      <c r="B43" s="31">
        <f>DBMS_TYPE_SIZES[[#This Row],[i]]</f>
        <v>30</v>
      </c>
      <c r="C43" s="31">
        <f>DBMS_TYPE_SIZES[[#This Row],[i]]</f>
        <v>30</v>
      </c>
      <c r="D43" s="42">
        <f>DBMS_TYPE_SIZES[[#This Row],[i]]+2</f>
        <v>32</v>
      </c>
      <c r="E43">
        <v>30</v>
      </c>
    </row>
    <row r="44" spans="1:5">
      <c r="A44" s="41" t="str">
        <f>"varchar_0_"&amp;DBMS_TYPE_SIZES[[#This Row],[i]]</f>
        <v>varchar_0_31</v>
      </c>
      <c r="B44" s="31">
        <f>DBMS_TYPE_SIZES[[#This Row],[i]]</f>
        <v>31</v>
      </c>
      <c r="C44" s="31">
        <f>DBMS_TYPE_SIZES[[#This Row],[i]]</f>
        <v>31</v>
      </c>
      <c r="D44" s="42">
        <f>DBMS_TYPE_SIZES[[#This Row],[i]]+2</f>
        <v>33</v>
      </c>
      <c r="E44">
        <v>31</v>
      </c>
    </row>
    <row r="45" spans="1:5">
      <c r="A45" s="41" t="str">
        <f>"varchar_0_"&amp;DBMS_TYPE_SIZES[[#This Row],[i]]</f>
        <v>varchar_0_32</v>
      </c>
      <c r="B45" s="31">
        <f>DBMS_TYPE_SIZES[[#This Row],[i]]</f>
        <v>32</v>
      </c>
      <c r="C45" s="31">
        <f>DBMS_TYPE_SIZES[[#This Row],[i]]</f>
        <v>32</v>
      </c>
      <c r="D45" s="42">
        <f>DBMS_TYPE_SIZES[[#This Row],[i]]+2</f>
        <v>34</v>
      </c>
      <c r="E45">
        <v>32</v>
      </c>
    </row>
    <row r="46" spans="1:5">
      <c r="A46" s="41" t="str">
        <f>"varchar_0_"&amp;DBMS_TYPE_SIZES[[#This Row],[i]]</f>
        <v>varchar_0_33</v>
      </c>
      <c r="B46" s="31">
        <f>DBMS_TYPE_SIZES[[#This Row],[i]]</f>
        <v>33</v>
      </c>
      <c r="C46" s="31">
        <f>DBMS_TYPE_SIZES[[#This Row],[i]]</f>
        <v>33</v>
      </c>
      <c r="D46" s="42">
        <f>DBMS_TYPE_SIZES[[#This Row],[i]]+2</f>
        <v>35</v>
      </c>
      <c r="E46">
        <v>33</v>
      </c>
    </row>
    <row r="47" spans="1:5">
      <c r="A47" s="41" t="str">
        <f>"varchar_0_"&amp;DBMS_TYPE_SIZES[[#This Row],[i]]</f>
        <v>varchar_0_34</v>
      </c>
      <c r="B47" s="31">
        <f>DBMS_TYPE_SIZES[[#This Row],[i]]</f>
        <v>34</v>
      </c>
      <c r="C47" s="31">
        <f>DBMS_TYPE_SIZES[[#This Row],[i]]</f>
        <v>34</v>
      </c>
      <c r="D47" s="42">
        <f>DBMS_TYPE_SIZES[[#This Row],[i]]+2</f>
        <v>36</v>
      </c>
      <c r="E47">
        <v>34</v>
      </c>
    </row>
    <row r="48" spans="1:5">
      <c r="A48" s="41" t="str">
        <f>"varchar_0_"&amp;DBMS_TYPE_SIZES[[#This Row],[i]]</f>
        <v>varchar_0_35</v>
      </c>
      <c r="B48" s="31">
        <f>DBMS_TYPE_SIZES[[#This Row],[i]]</f>
        <v>35</v>
      </c>
      <c r="C48" s="31">
        <f>DBMS_TYPE_SIZES[[#This Row],[i]]</f>
        <v>35</v>
      </c>
      <c r="D48" s="42">
        <f>DBMS_TYPE_SIZES[[#This Row],[i]]+2</f>
        <v>37</v>
      </c>
      <c r="E48">
        <v>35</v>
      </c>
    </row>
    <row r="49" spans="1:5">
      <c r="A49" s="41" t="str">
        <f>"varchar_0_"&amp;DBMS_TYPE_SIZES[[#This Row],[i]]</f>
        <v>varchar_0_36</v>
      </c>
      <c r="B49" s="31">
        <f>DBMS_TYPE_SIZES[[#This Row],[i]]</f>
        <v>36</v>
      </c>
      <c r="C49" s="31">
        <f>DBMS_TYPE_SIZES[[#This Row],[i]]</f>
        <v>36</v>
      </c>
      <c r="D49" s="42">
        <f>DBMS_TYPE_SIZES[[#This Row],[i]]+2</f>
        <v>38</v>
      </c>
      <c r="E49">
        <v>36</v>
      </c>
    </row>
    <row r="50" spans="1:5">
      <c r="A50" s="41" t="str">
        <f>"varchar_0_"&amp;DBMS_TYPE_SIZES[[#This Row],[i]]</f>
        <v>varchar_0_37</v>
      </c>
      <c r="B50" s="31">
        <f>DBMS_TYPE_SIZES[[#This Row],[i]]</f>
        <v>37</v>
      </c>
      <c r="C50" s="31">
        <f>DBMS_TYPE_SIZES[[#This Row],[i]]</f>
        <v>37</v>
      </c>
      <c r="D50" s="42">
        <f>DBMS_TYPE_SIZES[[#This Row],[i]]+2</f>
        <v>39</v>
      </c>
      <c r="E50">
        <v>37</v>
      </c>
    </row>
    <row r="51" spans="1:5">
      <c r="A51" s="41" t="str">
        <f>"varchar_0_"&amp;DBMS_TYPE_SIZES[[#This Row],[i]]</f>
        <v>varchar_0_38</v>
      </c>
      <c r="B51" s="31">
        <f>DBMS_TYPE_SIZES[[#This Row],[i]]</f>
        <v>38</v>
      </c>
      <c r="C51" s="31">
        <f>DBMS_TYPE_SIZES[[#This Row],[i]]</f>
        <v>38</v>
      </c>
      <c r="D51" s="42">
        <f>DBMS_TYPE_SIZES[[#This Row],[i]]+2</f>
        <v>40</v>
      </c>
      <c r="E51">
        <v>38</v>
      </c>
    </row>
    <row r="52" spans="1:5">
      <c r="A52" s="41" t="str">
        <f>"varchar_0_"&amp;DBMS_TYPE_SIZES[[#This Row],[i]]</f>
        <v>varchar_0_39</v>
      </c>
      <c r="B52" s="31">
        <f>DBMS_TYPE_SIZES[[#This Row],[i]]</f>
        <v>39</v>
      </c>
      <c r="C52" s="31">
        <f>DBMS_TYPE_SIZES[[#This Row],[i]]</f>
        <v>39</v>
      </c>
      <c r="D52" s="42">
        <f>DBMS_TYPE_SIZES[[#This Row],[i]]+2</f>
        <v>41</v>
      </c>
      <c r="E52">
        <v>39</v>
      </c>
    </row>
    <row r="53" spans="1:5">
      <c r="A53" s="41" t="str">
        <f>"varchar_0_"&amp;DBMS_TYPE_SIZES[[#This Row],[i]]</f>
        <v>varchar_0_40</v>
      </c>
      <c r="B53" s="31">
        <f>DBMS_TYPE_SIZES[[#This Row],[i]]</f>
        <v>40</v>
      </c>
      <c r="C53" s="31">
        <f>DBMS_TYPE_SIZES[[#This Row],[i]]</f>
        <v>40</v>
      </c>
      <c r="D53" s="42">
        <f>DBMS_TYPE_SIZES[[#This Row],[i]]+2</f>
        <v>42</v>
      </c>
      <c r="E53">
        <v>40</v>
      </c>
    </row>
    <row r="54" spans="1:5">
      <c r="A54" s="41" t="str">
        <f>"varchar_0_"&amp;DBMS_TYPE_SIZES[[#This Row],[i]]</f>
        <v>varchar_0_41</v>
      </c>
      <c r="B54" s="31">
        <f>DBMS_TYPE_SIZES[[#This Row],[i]]</f>
        <v>41</v>
      </c>
      <c r="C54" s="31">
        <f>DBMS_TYPE_SIZES[[#This Row],[i]]</f>
        <v>41</v>
      </c>
      <c r="D54" s="42">
        <f>DBMS_TYPE_SIZES[[#This Row],[i]]+2</f>
        <v>43</v>
      </c>
      <c r="E54">
        <v>41</v>
      </c>
    </row>
    <row r="55" spans="1:5">
      <c r="A55" s="41" t="str">
        <f>"varchar_0_"&amp;DBMS_TYPE_SIZES[[#This Row],[i]]</f>
        <v>varchar_0_42</v>
      </c>
      <c r="B55" s="31">
        <f>DBMS_TYPE_SIZES[[#This Row],[i]]</f>
        <v>42</v>
      </c>
      <c r="C55" s="31">
        <f>DBMS_TYPE_SIZES[[#This Row],[i]]</f>
        <v>42</v>
      </c>
      <c r="D55" s="42">
        <f>DBMS_TYPE_SIZES[[#This Row],[i]]+2</f>
        <v>44</v>
      </c>
      <c r="E55">
        <v>42</v>
      </c>
    </row>
    <row r="56" spans="1:5">
      <c r="A56" s="41" t="str">
        <f>"varchar_0_"&amp;DBMS_TYPE_SIZES[[#This Row],[i]]</f>
        <v>varchar_0_43</v>
      </c>
      <c r="B56" s="31">
        <f>DBMS_TYPE_SIZES[[#This Row],[i]]</f>
        <v>43</v>
      </c>
      <c r="C56" s="31">
        <f>DBMS_TYPE_SIZES[[#This Row],[i]]</f>
        <v>43</v>
      </c>
      <c r="D56" s="42">
        <f>DBMS_TYPE_SIZES[[#This Row],[i]]+2</f>
        <v>45</v>
      </c>
      <c r="E56">
        <v>43</v>
      </c>
    </row>
    <row r="57" spans="1:5">
      <c r="A57" s="41" t="str">
        <f>"varchar_0_"&amp;DBMS_TYPE_SIZES[[#This Row],[i]]</f>
        <v>varchar_0_44</v>
      </c>
      <c r="B57" s="31">
        <f>DBMS_TYPE_SIZES[[#This Row],[i]]</f>
        <v>44</v>
      </c>
      <c r="C57" s="31">
        <f>DBMS_TYPE_SIZES[[#This Row],[i]]</f>
        <v>44</v>
      </c>
      <c r="D57" s="42">
        <f>DBMS_TYPE_SIZES[[#This Row],[i]]+2</f>
        <v>46</v>
      </c>
      <c r="E57">
        <v>44</v>
      </c>
    </row>
    <row r="58" spans="1:5">
      <c r="A58" s="41" t="str">
        <f>"varchar_0_"&amp;DBMS_TYPE_SIZES[[#This Row],[i]]</f>
        <v>varchar_0_45</v>
      </c>
      <c r="B58" s="31">
        <f>DBMS_TYPE_SIZES[[#This Row],[i]]</f>
        <v>45</v>
      </c>
      <c r="C58" s="31">
        <f>DBMS_TYPE_SIZES[[#This Row],[i]]</f>
        <v>45</v>
      </c>
      <c r="D58" s="42">
        <f>DBMS_TYPE_SIZES[[#This Row],[i]]+2</f>
        <v>47</v>
      </c>
      <c r="E58">
        <v>45</v>
      </c>
    </row>
    <row r="59" spans="1:5">
      <c r="A59" s="41" t="str">
        <f>"varchar_0_"&amp;DBMS_TYPE_SIZES[[#This Row],[i]]</f>
        <v>varchar_0_46</v>
      </c>
      <c r="B59" s="31">
        <f>DBMS_TYPE_SIZES[[#This Row],[i]]</f>
        <v>46</v>
      </c>
      <c r="C59" s="31">
        <f>DBMS_TYPE_SIZES[[#This Row],[i]]</f>
        <v>46</v>
      </c>
      <c r="D59" s="42">
        <f>DBMS_TYPE_SIZES[[#This Row],[i]]+2</f>
        <v>48</v>
      </c>
      <c r="E59">
        <v>46</v>
      </c>
    </row>
    <row r="60" spans="1:5">
      <c r="A60" s="41" t="str">
        <f>"varchar_0_"&amp;DBMS_TYPE_SIZES[[#This Row],[i]]</f>
        <v>varchar_0_47</v>
      </c>
      <c r="B60" s="31">
        <f>DBMS_TYPE_SIZES[[#This Row],[i]]</f>
        <v>47</v>
      </c>
      <c r="C60" s="31">
        <f>DBMS_TYPE_SIZES[[#This Row],[i]]</f>
        <v>47</v>
      </c>
      <c r="D60" s="42">
        <f>DBMS_TYPE_SIZES[[#This Row],[i]]+2</f>
        <v>49</v>
      </c>
      <c r="E60">
        <v>47</v>
      </c>
    </row>
    <row r="61" spans="1:5">
      <c r="A61" s="41" t="str">
        <f>"varchar_0_"&amp;DBMS_TYPE_SIZES[[#This Row],[i]]</f>
        <v>varchar_0_48</v>
      </c>
      <c r="B61" s="31">
        <f>DBMS_TYPE_SIZES[[#This Row],[i]]</f>
        <v>48</v>
      </c>
      <c r="C61" s="31">
        <f>DBMS_TYPE_SIZES[[#This Row],[i]]</f>
        <v>48</v>
      </c>
      <c r="D61" s="42">
        <f>DBMS_TYPE_SIZES[[#This Row],[i]]+2</f>
        <v>50</v>
      </c>
      <c r="E61">
        <v>48</v>
      </c>
    </row>
    <row r="62" spans="1:5">
      <c r="A62" s="41" t="str">
        <f>"varchar_0_"&amp;DBMS_TYPE_SIZES[[#This Row],[i]]</f>
        <v>varchar_0_49</v>
      </c>
      <c r="B62" s="31">
        <f>DBMS_TYPE_SIZES[[#This Row],[i]]</f>
        <v>49</v>
      </c>
      <c r="C62" s="31">
        <f>DBMS_TYPE_SIZES[[#This Row],[i]]</f>
        <v>49</v>
      </c>
      <c r="D62" s="42">
        <f>DBMS_TYPE_SIZES[[#This Row],[i]]+2</f>
        <v>51</v>
      </c>
      <c r="E62">
        <v>49</v>
      </c>
    </row>
    <row r="63" spans="1:5">
      <c r="A63" s="41" t="str">
        <f>"varchar_0_"&amp;DBMS_TYPE_SIZES[[#This Row],[i]]</f>
        <v>varchar_0_50</v>
      </c>
      <c r="B63" s="31">
        <f>DBMS_TYPE_SIZES[[#This Row],[i]]</f>
        <v>50</v>
      </c>
      <c r="C63" s="31">
        <f>DBMS_TYPE_SIZES[[#This Row],[i]]</f>
        <v>50</v>
      </c>
      <c r="D63" s="42">
        <f>DBMS_TYPE_SIZES[[#This Row],[i]]+2</f>
        <v>52</v>
      </c>
      <c r="E63">
        <v>50</v>
      </c>
    </row>
    <row r="64" spans="1:5">
      <c r="A64" s="41" t="str">
        <f>"varchar_0_"&amp;DBMS_TYPE_SIZES[[#This Row],[i]]</f>
        <v>varchar_0_51</v>
      </c>
      <c r="B64" s="31">
        <f>DBMS_TYPE_SIZES[[#This Row],[i]]</f>
        <v>51</v>
      </c>
      <c r="C64" s="31">
        <f>DBMS_TYPE_SIZES[[#This Row],[i]]</f>
        <v>51</v>
      </c>
      <c r="D64" s="42">
        <f>DBMS_TYPE_SIZES[[#This Row],[i]]+2</f>
        <v>53</v>
      </c>
      <c r="E64">
        <v>51</v>
      </c>
    </row>
    <row r="65" spans="1:5">
      <c r="A65" s="41" t="str">
        <f>"varchar_0_"&amp;DBMS_TYPE_SIZES[[#This Row],[i]]</f>
        <v>varchar_0_52</v>
      </c>
      <c r="B65" s="31">
        <f>DBMS_TYPE_SIZES[[#This Row],[i]]</f>
        <v>52</v>
      </c>
      <c r="C65" s="31">
        <f>DBMS_TYPE_SIZES[[#This Row],[i]]</f>
        <v>52</v>
      </c>
      <c r="D65" s="42">
        <f>DBMS_TYPE_SIZES[[#This Row],[i]]+2</f>
        <v>54</v>
      </c>
      <c r="E65">
        <v>52</v>
      </c>
    </row>
    <row r="66" spans="1:5">
      <c r="A66" s="41" t="str">
        <f>"varchar_0_"&amp;DBMS_TYPE_SIZES[[#This Row],[i]]</f>
        <v>varchar_0_53</v>
      </c>
      <c r="B66" s="31">
        <f>DBMS_TYPE_SIZES[[#This Row],[i]]</f>
        <v>53</v>
      </c>
      <c r="C66" s="31">
        <f>DBMS_TYPE_SIZES[[#This Row],[i]]</f>
        <v>53</v>
      </c>
      <c r="D66" s="42">
        <f>DBMS_TYPE_SIZES[[#This Row],[i]]+2</f>
        <v>55</v>
      </c>
      <c r="E66">
        <v>53</v>
      </c>
    </row>
    <row r="67" spans="1:5">
      <c r="A67" s="41" t="str">
        <f>"varchar_0_"&amp;DBMS_TYPE_SIZES[[#This Row],[i]]</f>
        <v>varchar_0_54</v>
      </c>
      <c r="B67" s="31">
        <f>DBMS_TYPE_SIZES[[#This Row],[i]]</f>
        <v>54</v>
      </c>
      <c r="C67" s="31">
        <f>DBMS_TYPE_SIZES[[#This Row],[i]]</f>
        <v>54</v>
      </c>
      <c r="D67" s="42">
        <f>DBMS_TYPE_SIZES[[#This Row],[i]]+2</f>
        <v>56</v>
      </c>
      <c r="E67">
        <v>54</v>
      </c>
    </row>
    <row r="68" spans="1:5">
      <c r="A68" s="41" t="str">
        <f>"varchar_0_"&amp;DBMS_TYPE_SIZES[[#This Row],[i]]</f>
        <v>varchar_0_55</v>
      </c>
      <c r="B68" s="31">
        <f>DBMS_TYPE_SIZES[[#This Row],[i]]</f>
        <v>55</v>
      </c>
      <c r="C68" s="31">
        <f>DBMS_TYPE_SIZES[[#This Row],[i]]</f>
        <v>55</v>
      </c>
      <c r="D68" s="42">
        <f>DBMS_TYPE_SIZES[[#This Row],[i]]+2</f>
        <v>57</v>
      </c>
      <c r="E68">
        <v>55</v>
      </c>
    </row>
    <row r="69" spans="1:5">
      <c r="A69" s="41" t="str">
        <f>"varchar_0_"&amp;DBMS_TYPE_SIZES[[#This Row],[i]]</f>
        <v>varchar_0_56</v>
      </c>
      <c r="B69" s="31">
        <f>DBMS_TYPE_SIZES[[#This Row],[i]]</f>
        <v>56</v>
      </c>
      <c r="C69" s="31">
        <f>DBMS_TYPE_SIZES[[#This Row],[i]]</f>
        <v>56</v>
      </c>
      <c r="D69" s="42">
        <f>DBMS_TYPE_SIZES[[#This Row],[i]]+2</f>
        <v>58</v>
      </c>
      <c r="E69">
        <v>56</v>
      </c>
    </row>
    <row r="70" spans="1:5">
      <c r="A70" s="41" t="str">
        <f>"varchar_0_"&amp;DBMS_TYPE_SIZES[[#This Row],[i]]</f>
        <v>varchar_0_57</v>
      </c>
      <c r="B70" s="31">
        <f>DBMS_TYPE_SIZES[[#This Row],[i]]</f>
        <v>57</v>
      </c>
      <c r="C70" s="31">
        <f>DBMS_TYPE_SIZES[[#This Row],[i]]</f>
        <v>57</v>
      </c>
      <c r="D70" s="42">
        <f>DBMS_TYPE_SIZES[[#This Row],[i]]+2</f>
        <v>59</v>
      </c>
      <c r="E70">
        <v>57</v>
      </c>
    </row>
    <row r="71" spans="1:5">
      <c r="A71" s="41" t="str">
        <f>"varchar_0_"&amp;DBMS_TYPE_SIZES[[#This Row],[i]]</f>
        <v>varchar_0_58</v>
      </c>
      <c r="B71" s="31">
        <f>DBMS_TYPE_SIZES[[#This Row],[i]]</f>
        <v>58</v>
      </c>
      <c r="C71" s="31">
        <f>DBMS_TYPE_SIZES[[#This Row],[i]]</f>
        <v>58</v>
      </c>
      <c r="D71" s="42">
        <f>DBMS_TYPE_SIZES[[#This Row],[i]]+2</f>
        <v>60</v>
      </c>
      <c r="E71">
        <v>58</v>
      </c>
    </row>
    <row r="72" spans="1:5">
      <c r="A72" s="41" t="str">
        <f>"varchar_0_"&amp;DBMS_TYPE_SIZES[[#This Row],[i]]</f>
        <v>varchar_0_59</v>
      </c>
      <c r="B72" s="31">
        <f>DBMS_TYPE_SIZES[[#This Row],[i]]</f>
        <v>59</v>
      </c>
      <c r="C72" s="31">
        <f>DBMS_TYPE_SIZES[[#This Row],[i]]</f>
        <v>59</v>
      </c>
      <c r="D72" s="42">
        <f>DBMS_TYPE_SIZES[[#This Row],[i]]+2</f>
        <v>61</v>
      </c>
      <c r="E72">
        <v>59</v>
      </c>
    </row>
    <row r="73" spans="1:5">
      <c r="A73" s="41" t="str">
        <f>"varchar_0_"&amp;DBMS_TYPE_SIZES[[#This Row],[i]]</f>
        <v>varchar_0_60</v>
      </c>
      <c r="B73" s="31">
        <f>DBMS_TYPE_SIZES[[#This Row],[i]]</f>
        <v>60</v>
      </c>
      <c r="C73" s="31">
        <f>DBMS_TYPE_SIZES[[#This Row],[i]]</f>
        <v>60</v>
      </c>
      <c r="D73" s="42">
        <f>DBMS_TYPE_SIZES[[#This Row],[i]]+2</f>
        <v>62</v>
      </c>
      <c r="E73">
        <v>60</v>
      </c>
    </row>
    <row r="74" spans="1:5">
      <c r="A74" s="41" t="str">
        <f>"varchar_0_"&amp;DBMS_TYPE_SIZES[[#This Row],[i]]</f>
        <v>varchar_0_61</v>
      </c>
      <c r="B74" s="31">
        <f>DBMS_TYPE_SIZES[[#This Row],[i]]</f>
        <v>61</v>
      </c>
      <c r="C74" s="31">
        <f>DBMS_TYPE_SIZES[[#This Row],[i]]</f>
        <v>61</v>
      </c>
      <c r="D74" s="42">
        <f>DBMS_TYPE_SIZES[[#This Row],[i]]+2</f>
        <v>63</v>
      </c>
      <c r="E74">
        <v>61</v>
      </c>
    </row>
    <row r="75" spans="1:5">
      <c r="A75" s="41" t="str">
        <f>"varchar_0_"&amp;DBMS_TYPE_SIZES[[#This Row],[i]]</f>
        <v>varchar_0_62</v>
      </c>
      <c r="B75" s="31">
        <f>DBMS_TYPE_SIZES[[#This Row],[i]]</f>
        <v>62</v>
      </c>
      <c r="C75" s="31">
        <f>DBMS_TYPE_SIZES[[#This Row],[i]]</f>
        <v>62</v>
      </c>
      <c r="D75" s="42">
        <f>DBMS_TYPE_SIZES[[#This Row],[i]]+2</f>
        <v>64</v>
      </c>
      <c r="E75">
        <v>62</v>
      </c>
    </row>
    <row r="76" spans="1:5">
      <c r="A76" s="41" t="str">
        <f>"varchar_0_"&amp;DBMS_TYPE_SIZES[[#This Row],[i]]</f>
        <v>varchar_0_63</v>
      </c>
      <c r="B76" s="31">
        <f>DBMS_TYPE_SIZES[[#This Row],[i]]</f>
        <v>63</v>
      </c>
      <c r="C76" s="31">
        <f>DBMS_TYPE_SIZES[[#This Row],[i]]</f>
        <v>63</v>
      </c>
      <c r="D76" s="42">
        <f>DBMS_TYPE_SIZES[[#This Row],[i]]+2</f>
        <v>65</v>
      </c>
      <c r="E76">
        <v>63</v>
      </c>
    </row>
    <row r="77" spans="1:5">
      <c r="A77" s="41" t="str">
        <f>"varchar_0_"&amp;DBMS_TYPE_SIZES[[#This Row],[i]]</f>
        <v>varchar_0_64</v>
      </c>
      <c r="B77" s="31">
        <f>DBMS_TYPE_SIZES[[#This Row],[i]]</f>
        <v>64</v>
      </c>
      <c r="C77" s="31">
        <f>DBMS_TYPE_SIZES[[#This Row],[i]]</f>
        <v>64</v>
      </c>
      <c r="D77" s="42">
        <f>DBMS_TYPE_SIZES[[#This Row],[i]]+2</f>
        <v>66</v>
      </c>
      <c r="E77">
        <v>64</v>
      </c>
    </row>
    <row r="78" spans="1:5">
      <c r="A78" s="41" t="str">
        <f>"varchar_0_"&amp;DBMS_TYPE_SIZES[[#This Row],[i]]</f>
        <v>varchar_0_65</v>
      </c>
      <c r="B78" s="31">
        <f>DBMS_TYPE_SIZES[[#This Row],[i]]</f>
        <v>65</v>
      </c>
      <c r="C78" s="31">
        <f>DBMS_TYPE_SIZES[[#This Row],[i]]</f>
        <v>65</v>
      </c>
      <c r="D78" s="42">
        <f>DBMS_TYPE_SIZES[[#This Row],[i]]+2</f>
        <v>67</v>
      </c>
      <c r="E78">
        <v>65</v>
      </c>
    </row>
    <row r="79" spans="1:5">
      <c r="A79" s="41" t="str">
        <f>"varchar_0_"&amp;DBMS_TYPE_SIZES[[#This Row],[i]]</f>
        <v>varchar_0_66</v>
      </c>
      <c r="B79" s="31">
        <f>DBMS_TYPE_SIZES[[#This Row],[i]]</f>
        <v>66</v>
      </c>
      <c r="C79" s="31">
        <f>DBMS_TYPE_SIZES[[#This Row],[i]]</f>
        <v>66</v>
      </c>
      <c r="D79" s="42">
        <f>DBMS_TYPE_SIZES[[#This Row],[i]]+2</f>
        <v>68</v>
      </c>
      <c r="E79">
        <v>66</v>
      </c>
    </row>
    <row r="80" spans="1:5">
      <c r="A80" s="41" t="str">
        <f>"varchar_0_"&amp;DBMS_TYPE_SIZES[[#This Row],[i]]</f>
        <v>varchar_0_67</v>
      </c>
      <c r="B80" s="31">
        <f>DBMS_TYPE_SIZES[[#This Row],[i]]</f>
        <v>67</v>
      </c>
      <c r="C80" s="31">
        <f>DBMS_TYPE_SIZES[[#This Row],[i]]</f>
        <v>67</v>
      </c>
      <c r="D80" s="42">
        <f>DBMS_TYPE_SIZES[[#This Row],[i]]+2</f>
        <v>69</v>
      </c>
      <c r="E80">
        <v>67</v>
      </c>
    </row>
    <row r="81" spans="1:5">
      <c r="A81" s="41" t="str">
        <f>"varchar_0_"&amp;DBMS_TYPE_SIZES[[#This Row],[i]]</f>
        <v>varchar_0_68</v>
      </c>
      <c r="B81" s="31">
        <f>DBMS_TYPE_SIZES[[#This Row],[i]]</f>
        <v>68</v>
      </c>
      <c r="C81" s="31">
        <f>DBMS_TYPE_SIZES[[#This Row],[i]]</f>
        <v>68</v>
      </c>
      <c r="D81" s="42">
        <f>DBMS_TYPE_SIZES[[#This Row],[i]]+2</f>
        <v>70</v>
      </c>
      <c r="E81">
        <v>68</v>
      </c>
    </row>
    <row r="82" spans="1:5">
      <c r="A82" s="41" t="str">
        <f>"varchar_0_"&amp;DBMS_TYPE_SIZES[[#This Row],[i]]</f>
        <v>varchar_0_69</v>
      </c>
      <c r="B82" s="31">
        <f>DBMS_TYPE_SIZES[[#This Row],[i]]</f>
        <v>69</v>
      </c>
      <c r="C82" s="31">
        <f>DBMS_TYPE_SIZES[[#This Row],[i]]</f>
        <v>69</v>
      </c>
      <c r="D82" s="42">
        <f>DBMS_TYPE_SIZES[[#This Row],[i]]+2</f>
        <v>71</v>
      </c>
      <c r="E82">
        <v>69</v>
      </c>
    </row>
    <row r="83" spans="1:5">
      <c r="A83" s="41" t="str">
        <f>"varchar_0_"&amp;DBMS_TYPE_SIZES[[#This Row],[i]]</f>
        <v>varchar_0_70</v>
      </c>
      <c r="B83" s="31">
        <f>DBMS_TYPE_SIZES[[#This Row],[i]]</f>
        <v>70</v>
      </c>
      <c r="C83" s="31">
        <f>DBMS_TYPE_SIZES[[#This Row],[i]]</f>
        <v>70</v>
      </c>
      <c r="D83" s="42">
        <f>DBMS_TYPE_SIZES[[#This Row],[i]]+2</f>
        <v>72</v>
      </c>
      <c r="E83">
        <v>70</v>
      </c>
    </row>
    <row r="84" spans="1:5">
      <c r="A84" s="41" t="str">
        <f>"varchar_0_"&amp;DBMS_TYPE_SIZES[[#This Row],[i]]</f>
        <v>varchar_0_71</v>
      </c>
      <c r="B84" s="31">
        <f>DBMS_TYPE_SIZES[[#This Row],[i]]</f>
        <v>71</v>
      </c>
      <c r="C84" s="31">
        <f>DBMS_TYPE_SIZES[[#This Row],[i]]</f>
        <v>71</v>
      </c>
      <c r="D84" s="42">
        <f>DBMS_TYPE_SIZES[[#This Row],[i]]+2</f>
        <v>73</v>
      </c>
      <c r="E84">
        <v>71</v>
      </c>
    </row>
    <row r="85" spans="1:5">
      <c r="A85" s="41" t="str">
        <f>"varchar_0_"&amp;DBMS_TYPE_SIZES[[#This Row],[i]]</f>
        <v>varchar_0_72</v>
      </c>
      <c r="B85" s="31">
        <f>DBMS_TYPE_SIZES[[#This Row],[i]]</f>
        <v>72</v>
      </c>
      <c r="C85" s="31">
        <f>DBMS_TYPE_SIZES[[#This Row],[i]]</f>
        <v>72</v>
      </c>
      <c r="D85" s="42">
        <f>DBMS_TYPE_SIZES[[#This Row],[i]]+2</f>
        <v>74</v>
      </c>
      <c r="E85">
        <v>72</v>
      </c>
    </row>
    <row r="86" spans="1:5">
      <c r="A86" s="41" t="str">
        <f>"varchar_0_"&amp;DBMS_TYPE_SIZES[[#This Row],[i]]</f>
        <v>varchar_0_73</v>
      </c>
      <c r="B86" s="31">
        <f>DBMS_TYPE_SIZES[[#This Row],[i]]</f>
        <v>73</v>
      </c>
      <c r="C86" s="31">
        <f>DBMS_TYPE_SIZES[[#This Row],[i]]</f>
        <v>73</v>
      </c>
      <c r="D86" s="42">
        <f>DBMS_TYPE_SIZES[[#This Row],[i]]+2</f>
        <v>75</v>
      </c>
      <c r="E86">
        <v>73</v>
      </c>
    </row>
    <row r="87" spans="1:5">
      <c r="A87" s="41" t="str">
        <f>"varchar_0_"&amp;DBMS_TYPE_SIZES[[#This Row],[i]]</f>
        <v>varchar_0_74</v>
      </c>
      <c r="B87" s="31">
        <f>DBMS_TYPE_SIZES[[#This Row],[i]]</f>
        <v>74</v>
      </c>
      <c r="C87" s="31">
        <f>DBMS_TYPE_SIZES[[#This Row],[i]]</f>
        <v>74</v>
      </c>
      <c r="D87" s="42">
        <f>DBMS_TYPE_SIZES[[#This Row],[i]]+2</f>
        <v>76</v>
      </c>
      <c r="E87">
        <v>74</v>
      </c>
    </row>
    <row r="88" spans="1:5">
      <c r="A88" s="41" t="str">
        <f>"varchar_0_"&amp;DBMS_TYPE_SIZES[[#This Row],[i]]</f>
        <v>varchar_0_75</v>
      </c>
      <c r="B88" s="31">
        <f>DBMS_TYPE_SIZES[[#This Row],[i]]</f>
        <v>75</v>
      </c>
      <c r="C88" s="31">
        <f>DBMS_TYPE_SIZES[[#This Row],[i]]</f>
        <v>75</v>
      </c>
      <c r="D88" s="42">
        <f>DBMS_TYPE_SIZES[[#This Row],[i]]+2</f>
        <v>77</v>
      </c>
      <c r="E88">
        <v>75</v>
      </c>
    </row>
    <row r="89" spans="1:5">
      <c r="A89" s="41" t="str">
        <f>"varchar_0_"&amp;DBMS_TYPE_SIZES[[#This Row],[i]]</f>
        <v>varchar_0_76</v>
      </c>
      <c r="B89" s="31">
        <f>DBMS_TYPE_SIZES[[#This Row],[i]]</f>
        <v>76</v>
      </c>
      <c r="C89" s="31">
        <f>DBMS_TYPE_SIZES[[#This Row],[i]]</f>
        <v>76</v>
      </c>
      <c r="D89" s="42">
        <f>DBMS_TYPE_SIZES[[#This Row],[i]]+2</f>
        <v>78</v>
      </c>
      <c r="E89">
        <v>76</v>
      </c>
    </row>
    <row r="90" spans="1:5">
      <c r="A90" s="41" t="str">
        <f>"varchar_0_"&amp;DBMS_TYPE_SIZES[[#This Row],[i]]</f>
        <v>varchar_0_77</v>
      </c>
      <c r="B90" s="31">
        <f>DBMS_TYPE_SIZES[[#This Row],[i]]</f>
        <v>77</v>
      </c>
      <c r="C90" s="31">
        <f>DBMS_TYPE_SIZES[[#This Row],[i]]</f>
        <v>77</v>
      </c>
      <c r="D90" s="42">
        <f>DBMS_TYPE_SIZES[[#This Row],[i]]+2</f>
        <v>79</v>
      </c>
      <c r="E90">
        <v>77</v>
      </c>
    </row>
    <row r="91" spans="1:5">
      <c r="A91" s="41" t="str">
        <f>"varchar_0_"&amp;DBMS_TYPE_SIZES[[#This Row],[i]]</f>
        <v>varchar_0_78</v>
      </c>
      <c r="B91" s="31">
        <f>DBMS_TYPE_SIZES[[#This Row],[i]]</f>
        <v>78</v>
      </c>
      <c r="C91" s="31">
        <f>DBMS_TYPE_SIZES[[#This Row],[i]]</f>
        <v>78</v>
      </c>
      <c r="D91" s="42">
        <f>DBMS_TYPE_SIZES[[#This Row],[i]]+2</f>
        <v>80</v>
      </c>
      <c r="E91">
        <v>78</v>
      </c>
    </row>
    <row r="92" spans="1:5">
      <c r="A92" s="41" t="str">
        <f>"varchar_0_"&amp;DBMS_TYPE_SIZES[[#This Row],[i]]</f>
        <v>varchar_0_79</v>
      </c>
      <c r="B92" s="31">
        <f>DBMS_TYPE_SIZES[[#This Row],[i]]</f>
        <v>79</v>
      </c>
      <c r="C92" s="31">
        <f>DBMS_TYPE_SIZES[[#This Row],[i]]</f>
        <v>79</v>
      </c>
      <c r="D92" s="42">
        <f>DBMS_TYPE_SIZES[[#This Row],[i]]+2</f>
        <v>81</v>
      </c>
      <c r="E92">
        <v>79</v>
      </c>
    </row>
    <row r="93" spans="1:5">
      <c r="A93" s="41" t="str">
        <f>"varchar_0_"&amp;DBMS_TYPE_SIZES[[#This Row],[i]]</f>
        <v>varchar_0_80</v>
      </c>
      <c r="B93" s="31">
        <f>DBMS_TYPE_SIZES[[#This Row],[i]]</f>
        <v>80</v>
      </c>
      <c r="C93" s="31">
        <f>DBMS_TYPE_SIZES[[#This Row],[i]]</f>
        <v>80</v>
      </c>
      <c r="D93" s="42">
        <f>DBMS_TYPE_SIZES[[#This Row],[i]]+2</f>
        <v>82</v>
      </c>
      <c r="E93">
        <v>80</v>
      </c>
    </row>
    <row r="94" spans="1:5">
      <c r="A94" s="41" t="str">
        <f>"varchar_0_"&amp;DBMS_TYPE_SIZES[[#This Row],[i]]</f>
        <v>varchar_0_81</v>
      </c>
      <c r="B94" s="31">
        <f>DBMS_TYPE_SIZES[[#This Row],[i]]</f>
        <v>81</v>
      </c>
      <c r="C94" s="31">
        <f>DBMS_TYPE_SIZES[[#This Row],[i]]</f>
        <v>81</v>
      </c>
      <c r="D94" s="42">
        <f>DBMS_TYPE_SIZES[[#This Row],[i]]+2</f>
        <v>83</v>
      </c>
      <c r="E94">
        <v>81</v>
      </c>
    </row>
    <row r="95" spans="1:5">
      <c r="A95" s="41" t="str">
        <f>"varchar_0_"&amp;DBMS_TYPE_SIZES[[#This Row],[i]]</f>
        <v>varchar_0_82</v>
      </c>
      <c r="B95" s="31">
        <f>DBMS_TYPE_SIZES[[#This Row],[i]]</f>
        <v>82</v>
      </c>
      <c r="C95" s="31">
        <f>DBMS_TYPE_SIZES[[#This Row],[i]]</f>
        <v>82</v>
      </c>
      <c r="D95" s="42">
        <f>DBMS_TYPE_SIZES[[#This Row],[i]]+2</f>
        <v>84</v>
      </c>
      <c r="E95">
        <v>82</v>
      </c>
    </row>
    <row r="96" spans="1:5">
      <c r="A96" s="41" t="str">
        <f>"varchar_0_"&amp;DBMS_TYPE_SIZES[[#This Row],[i]]</f>
        <v>varchar_0_83</v>
      </c>
      <c r="B96" s="31">
        <f>DBMS_TYPE_SIZES[[#This Row],[i]]</f>
        <v>83</v>
      </c>
      <c r="C96" s="31">
        <f>DBMS_TYPE_SIZES[[#This Row],[i]]</f>
        <v>83</v>
      </c>
      <c r="D96" s="42">
        <f>DBMS_TYPE_SIZES[[#This Row],[i]]+2</f>
        <v>85</v>
      </c>
      <c r="E96">
        <v>83</v>
      </c>
    </row>
    <row r="97" spans="1:5">
      <c r="A97" s="41" t="str">
        <f>"varchar_0_"&amp;DBMS_TYPE_SIZES[[#This Row],[i]]</f>
        <v>varchar_0_84</v>
      </c>
      <c r="B97" s="31">
        <f>DBMS_TYPE_SIZES[[#This Row],[i]]</f>
        <v>84</v>
      </c>
      <c r="C97" s="31">
        <f>DBMS_TYPE_SIZES[[#This Row],[i]]</f>
        <v>84</v>
      </c>
      <c r="D97" s="42">
        <f>DBMS_TYPE_SIZES[[#This Row],[i]]+2</f>
        <v>86</v>
      </c>
      <c r="E97">
        <v>84</v>
      </c>
    </row>
    <row r="98" spans="1:5">
      <c r="A98" s="41" t="str">
        <f>"varchar_0_"&amp;DBMS_TYPE_SIZES[[#This Row],[i]]</f>
        <v>varchar_0_85</v>
      </c>
      <c r="B98" s="31">
        <f>DBMS_TYPE_SIZES[[#This Row],[i]]</f>
        <v>85</v>
      </c>
      <c r="C98" s="31">
        <f>DBMS_TYPE_SIZES[[#This Row],[i]]</f>
        <v>85</v>
      </c>
      <c r="D98" s="42">
        <f>DBMS_TYPE_SIZES[[#This Row],[i]]+2</f>
        <v>87</v>
      </c>
      <c r="E98">
        <v>85</v>
      </c>
    </row>
    <row r="99" spans="1:5">
      <c r="A99" s="41" t="str">
        <f>"varchar_0_"&amp;DBMS_TYPE_SIZES[[#This Row],[i]]</f>
        <v>varchar_0_86</v>
      </c>
      <c r="B99" s="31">
        <f>DBMS_TYPE_SIZES[[#This Row],[i]]</f>
        <v>86</v>
      </c>
      <c r="C99" s="31">
        <f>DBMS_TYPE_SIZES[[#This Row],[i]]</f>
        <v>86</v>
      </c>
      <c r="D99" s="42">
        <f>DBMS_TYPE_SIZES[[#This Row],[i]]+2</f>
        <v>88</v>
      </c>
      <c r="E99">
        <v>86</v>
      </c>
    </row>
    <row r="100" spans="1:5">
      <c r="A100" s="41" t="str">
        <f>"varchar_0_"&amp;DBMS_TYPE_SIZES[[#This Row],[i]]</f>
        <v>varchar_0_87</v>
      </c>
      <c r="B100" s="31">
        <f>DBMS_TYPE_SIZES[[#This Row],[i]]</f>
        <v>87</v>
      </c>
      <c r="C100" s="31">
        <f>DBMS_TYPE_SIZES[[#This Row],[i]]</f>
        <v>87</v>
      </c>
      <c r="D100" s="42">
        <f>DBMS_TYPE_SIZES[[#This Row],[i]]+2</f>
        <v>89</v>
      </c>
      <c r="E100">
        <v>87</v>
      </c>
    </row>
    <row r="101" spans="1:5">
      <c r="A101" s="41" t="str">
        <f>"varchar_0_"&amp;DBMS_TYPE_SIZES[[#This Row],[i]]</f>
        <v>varchar_0_88</v>
      </c>
      <c r="B101" s="31">
        <f>DBMS_TYPE_SIZES[[#This Row],[i]]</f>
        <v>88</v>
      </c>
      <c r="C101" s="31">
        <f>DBMS_TYPE_SIZES[[#This Row],[i]]</f>
        <v>88</v>
      </c>
      <c r="D101" s="42">
        <f>DBMS_TYPE_SIZES[[#This Row],[i]]+2</f>
        <v>90</v>
      </c>
      <c r="E101">
        <v>88</v>
      </c>
    </row>
    <row r="102" spans="1:5">
      <c r="A102" s="41" t="str">
        <f>"varchar_0_"&amp;DBMS_TYPE_SIZES[[#This Row],[i]]</f>
        <v>varchar_0_89</v>
      </c>
      <c r="B102" s="31">
        <f>DBMS_TYPE_SIZES[[#This Row],[i]]</f>
        <v>89</v>
      </c>
      <c r="C102" s="31">
        <f>DBMS_TYPE_SIZES[[#This Row],[i]]</f>
        <v>89</v>
      </c>
      <c r="D102" s="42">
        <f>DBMS_TYPE_SIZES[[#This Row],[i]]+2</f>
        <v>91</v>
      </c>
      <c r="E102">
        <v>89</v>
      </c>
    </row>
    <row r="103" spans="1:5">
      <c r="A103" s="41" t="str">
        <f>"varchar_0_"&amp;DBMS_TYPE_SIZES[[#This Row],[i]]</f>
        <v>varchar_0_90</v>
      </c>
      <c r="B103" s="31">
        <f>DBMS_TYPE_SIZES[[#This Row],[i]]</f>
        <v>90</v>
      </c>
      <c r="C103" s="31">
        <f>DBMS_TYPE_SIZES[[#This Row],[i]]</f>
        <v>90</v>
      </c>
      <c r="D103" s="42">
        <f>DBMS_TYPE_SIZES[[#This Row],[i]]+2</f>
        <v>92</v>
      </c>
      <c r="E103">
        <v>90</v>
      </c>
    </row>
    <row r="104" spans="1:5">
      <c r="A104" s="41" t="str">
        <f>"varchar_0_"&amp;DBMS_TYPE_SIZES[[#This Row],[i]]</f>
        <v>varchar_0_91</v>
      </c>
      <c r="B104" s="31">
        <f>DBMS_TYPE_SIZES[[#This Row],[i]]</f>
        <v>91</v>
      </c>
      <c r="C104" s="31">
        <f>DBMS_TYPE_SIZES[[#This Row],[i]]</f>
        <v>91</v>
      </c>
      <c r="D104" s="42">
        <f>DBMS_TYPE_SIZES[[#This Row],[i]]+2</f>
        <v>93</v>
      </c>
      <c r="E104">
        <v>91</v>
      </c>
    </row>
    <row r="105" spans="1:5">
      <c r="A105" s="41" t="str">
        <f>"varchar_0_"&amp;DBMS_TYPE_SIZES[[#This Row],[i]]</f>
        <v>varchar_0_92</v>
      </c>
      <c r="B105" s="31">
        <f>DBMS_TYPE_SIZES[[#This Row],[i]]</f>
        <v>92</v>
      </c>
      <c r="C105" s="31">
        <f>DBMS_TYPE_SIZES[[#This Row],[i]]</f>
        <v>92</v>
      </c>
      <c r="D105" s="42">
        <f>DBMS_TYPE_SIZES[[#This Row],[i]]+2</f>
        <v>94</v>
      </c>
      <c r="E105">
        <v>92</v>
      </c>
    </row>
    <row r="106" spans="1:5">
      <c r="A106" s="41" t="str">
        <f>"varchar_0_"&amp;DBMS_TYPE_SIZES[[#This Row],[i]]</f>
        <v>varchar_0_93</v>
      </c>
      <c r="B106" s="31">
        <f>DBMS_TYPE_SIZES[[#This Row],[i]]</f>
        <v>93</v>
      </c>
      <c r="C106" s="31">
        <f>DBMS_TYPE_SIZES[[#This Row],[i]]</f>
        <v>93</v>
      </c>
      <c r="D106" s="42">
        <f>DBMS_TYPE_SIZES[[#This Row],[i]]+2</f>
        <v>95</v>
      </c>
      <c r="E106">
        <v>93</v>
      </c>
    </row>
    <row r="107" spans="1:5">
      <c r="A107" s="41" t="str">
        <f>"varchar_0_"&amp;DBMS_TYPE_SIZES[[#This Row],[i]]</f>
        <v>varchar_0_94</v>
      </c>
      <c r="B107" s="31">
        <f>DBMS_TYPE_SIZES[[#This Row],[i]]</f>
        <v>94</v>
      </c>
      <c r="C107" s="31">
        <f>DBMS_TYPE_SIZES[[#This Row],[i]]</f>
        <v>94</v>
      </c>
      <c r="D107" s="42">
        <f>DBMS_TYPE_SIZES[[#This Row],[i]]+2</f>
        <v>96</v>
      </c>
      <c r="E107">
        <v>94</v>
      </c>
    </row>
    <row r="108" spans="1:5">
      <c r="A108" s="41" t="str">
        <f>"varchar_0_"&amp;DBMS_TYPE_SIZES[[#This Row],[i]]</f>
        <v>varchar_0_95</v>
      </c>
      <c r="B108" s="31">
        <f>DBMS_TYPE_SIZES[[#This Row],[i]]</f>
        <v>95</v>
      </c>
      <c r="C108" s="31">
        <f>DBMS_TYPE_SIZES[[#This Row],[i]]</f>
        <v>95</v>
      </c>
      <c r="D108" s="42">
        <f>DBMS_TYPE_SIZES[[#This Row],[i]]+2</f>
        <v>97</v>
      </c>
      <c r="E108">
        <v>95</v>
      </c>
    </row>
    <row r="109" spans="1:5">
      <c r="A109" s="41" t="str">
        <f>"varchar_0_"&amp;DBMS_TYPE_SIZES[[#This Row],[i]]</f>
        <v>varchar_0_96</v>
      </c>
      <c r="B109" s="31">
        <f>DBMS_TYPE_SIZES[[#This Row],[i]]</f>
        <v>96</v>
      </c>
      <c r="C109" s="31">
        <f>DBMS_TYPE_SIZES[[#This Row],[i]]</f>
        <v>96</v>
      </c>
      <c r="D109" s="42">
        <f>DBMS_TYPE_SIZES[[#This Row],[i]]+2</f>
        <v>98</v>
      </c>
      <c r="E109">
        <v>96</v>
      </c>
    </row>
    <row r="110" spans="1:5">
      <c r="A110" s="41" t="str">
        <f>"varchar_0_"&amp;DBMS_TYPE_SIZES[[#This Row],[i]]</f>
        <v>varchar_0_97</v>
      </c>
      <c r="B110" s="31">
        <f>DBMS_TYPE_SIZES[[#This Row],[i]]</f>
        <v>97</v>
      </c>
      <c r="C110" s="31">
        <f>DBMS_TYPE_SIZES[[#This Row],[i]]</f>
        <v>97</v>
      </c>
      <c r="D110" s="42">
        <f>DBMS_TYPE_SIZES[[#This Row],[i]]+2</f>
        <v>99</v>
      </c>
      <c r="E110">
        <v>97</v>
      </c>
    </row>
    <row r="111" spans="1:5">
      <c r="A111" s="41" t="str">
        <f>"varchar_0_"&amp;DBMS_TYPE_SIZES[[#This Row],[i]]</f>
        <v>varchar_0_98</v>
      </c>
      <c r="B111" s="31">
        <f>DBMS_TYPE_SIZES[[#This Row],[i]]</f>
        <v>98</v>
      </c>
      <c r="C111" s="31">
        <f>DBMS_TYPE_SIZES[[#This Row],[i]]</f>
        <v>98</v>
      </c>
      <c r="D111" s="42">
        <f>DBMS_TYPE_SIZES[[#This Row],[i]]+2</f>
        <v>100</v>
      </c>
      <c r="E111">
        <v>98</v>
      </c>
    </row>
    <row r="112" spans="1:5">
      <c r="A112" s="41" t="str">
        <f>"varchar_0_"&amp;DBMS_TYPE_SIZES[[#This Row],[i]]</f>
        <v>varchar_0_99</v>
      </c>
      <c r="B112" s="31">
        <f>DBMS_TYPE_SIZES[[#This Row],[i]]</f>
        <v>99</v>
      </c>
      <c r="C112" s="31">
        <f>DBMS_TYPE_SIZES[[#This Row],[i]]</f>
        <v>99</v>
      </c>
      <c r="D112" s="42">
        <f>DBMS_TYPE_SIZES[[#This Row],[i]]+2</f>
        <v>101</v>
      </c>
      <c r="E112">
        <v>99</v>
      </c>
    </row>
    <row r="113" spans="1:5">
      <c r="A113" s="41" t="str">
        <f>"varchar_0_"&amp;DBMS_TYPE_SIZES[[#This Row],[i]]</f>
        <v>varchar_0_100</v>
      </c>
      <c r="B113" s="31">
        <f>DBMS_TYPE_SIZES[[#This Row],[i]]</f>
        <v>100</v>
      </c>
      <c r="C113" s="31">
        <f>DBMS_TYPE_SIZES[[#This Row],[i]]</f>
        <v>100</v>
      </c>
      <c r="D113" s="42">
        <f>DBMS_TYPE_SIZES[[#This Row],[i]]+2</f>
        <v>102</v>
      </c>
      <c r="E113">
        <v>100</v>
      </c>
    </row>
    <row r="114" spans="1:5">
      <c r="A114" s="41" t="str">
        <f>"varchar_0_"&amp;DBMS_TYPE_SIZES[[#This Row],[i]]</f>
        <v>varchar_0_101</v>
      </c>
      <c r="B114" s="31">
        <f>DBMS_TYPE_SIZES[[#This Row],[i]]</f>
        <v>101</v>
      </c>
      <c r="C114" s="31">
        <f>DBMS_TYPE_SIZES[[#This Row],[i]]</f>
        <v>101</v>
      </c>
      <c r="D114" s="42">
        <f>DBMS_TYPE_SIZES[[#This Row],[i]]+2</f>
        <v>103</v>
      </c>
      <c r="E114">
        <v>101</v>
      </c>
    </row>
    <row r="115" spans="1:5">
      <c r="A115" s="41" t="str">
        <f>"varchar_0_"&amp;DBMS_TYPE_SIZES[[#This Row],[i]]</f>
        <v>varchar_0_102</v>
      </c>
      <c r="B115" s="31">
        <f>DBMS_TYPE_SIZES[[#This Row],[i]]</f>
        <v>102</v>
      </c>
      <c r="C115" s="31">
        <f>DBMS_TYPE_SIZES[[#This Row],[i]]</f>
        <v>102</v>
      </c>
      <c r="D115" s="42">
        <f>DBMS_TYPE_SIZES[[#This Row],[i]]+2</f>
        <v>104</v>
      </c>
      <c r="E115">
        <v>102</v>
      </c>
    </row>
    <row r="116" spans="1:5">
      <c r="A116" s="41" t="str">
        <f>"varchar_0_"&amp;DBMS_TYPE_SIZES[[#This Row],[i]]</f>
        <v>varchar_0_103</v>
      </c>
      <c r="B116" s="31">
        <f>DBMS_TYPE_SIZES[[#This Row],[i]]</f>
        <v>103</v>
      </c>
      <c r="C116" s="31">
        <f>DBMS_TYPE_SIZES[[#This Row],[i]]</f>
        <v>103</v>
      </c>
      <c r="D116" s="42">
        <f>DBMS_TYPE_SIZES[[#This Row],[i]]+2</f>
        <v>105</v>
      </c>
      <c r="E116">
        <v>103</v>
      </c>
    </row>
    <row r="117" spans="1:5">
      <c r="A117" s="41" t="str">
        <f>"varchar_0_"&amp;DBMS_TYPE_SIZES[[#This Row],[i]]</f>
        <v>varchar_0_104</v>
      </c>
      <c r="B117" s="31">
        <f>DBMS_TYPE_SIZES[[#This Row],[i]]</f>
        <v>104</v>
      </c>
      <c r="C117" s="31">
        <f>DBMS_TYPE_SIZES[[#This Row],[i]]</f>
        <v>104</v>
      </c>
      <c r="D117" s="42">
        <f>DBMS_TYPE_SIZES[[#This Row],[i]]+2</f>
        <v>106</v>
      </c>
      <c r="E117">
        <v>104</v>
      </c>
    </row>
    <row r="118" spans="1:5">
      <c r="A118" s="41" t="str">
        <f>"varchar_0_"&amp;DBMS_TYPE_SIZES[[#This Row],[i]]</f>
        <v>varchar_0_105</v>
      </c>
      <c r="B118" s="31">
        <f>DBMS_TYPE_SIZES[[#This Row],[i]]</f>
        <v>105</v>
      </c>
      <c r="C118" s="31">
        <f>DBMS_TYPE_SIZES[[#This Row],[i]]</f>
        <v>105</v>
      </c>
      <c r="D118" s="42">
        <f>DBMS_TYPE_SIZES[[#This Row],[i]]+2</f>
        <v>107</v>
      </c>
      <c r="E118">
        <v>105</v>
      </c>
    </row>
    <row r="119" spans="1:5">
      <c r="A119" s="41" t="str">
        <f>"varchar_0_"&amp;DBMS_TYPE_SIZES[[#This Row],[i]]</f>
        <v>varchar_0_106</v>
      </c>
      <c r="B119" s="31">
        <f>DBMS_TYPE_SIZES[[#This Row],[i]]</f>
        <v>106</v>
      </c>
      <c r="C119" s="31">
        <f>DBMS_TYPE_SIZES[[#This Row],[i]]</f>
        <v>106</v>
      </c>
      <c r="D119" s="42">
        <f>DBMS_TYPE_SIZES[[#This Row],[i]]+2</f>
        <v>108</v>
      </c>
      <c r="E119">
        <v>106</v>
      </c>
    </row>
    <row r="120" spans="1:5">
      <c r="A120" s="41" t="str">
        <f>"varchar_0_"&amp;DBMS_TYPE_SIZES[[#This Row],[i]]</f>
        <v>varchar_0_107</v>
      </c>
      <c r="B120" s="31">
        <f>DBMS_TYPE_SIZES[[#This Row],[i]]</f>
        <v>107</v>
      </c>
      <c r="C120" s="31">
        <f>DBMS_TYPE_SIZES[[#This Row],[i]]</f>
        <v>107</v>
      </c>
      <c r="D120" s="42">
        <f>DBMS_TYPE_SIZES[[#This Row],[i]]+2</f>
        <v>109</v>
      </c>
      <c r="E120">
        <v>107</v>
      </c>
    </row>
    <row r="121" spans="1:5">
      <c r="A121" s="41" t="str">
        <f>"varchar_0_"&amp;DBMS_TYPE_SIZES[[#This Row],[i]]</f>
        <v>varchar_0_108</v>
      </c>
      <c r="B121" s="31">
        <f>DBMS_TYPE_SIZES[[#This Row],[i]]</f>
        <v>108</v>
      </c>
      <c r="C121" s="31">
        <f>DBMS_TYPE_SIZES[[#This Row],[i]]</f>
        <v>108</v>
      </c>
      <c r="D121" s="42">
        <f>DBMS_TYPE_SIZES[[#This Row],[i]]+2</f>
        <v>110</v>
      </c>
      <c r="E121">
        <v>108</v>
      </c>
    </row>
    <row r="122" spans="1:5">
      <c r="A122" s="41" t="str">
        <f>"varchar_0_"&amp;DBMS_TYPE_SIZES[[#This Row],[i]]</f>
        <v>varchar_0_109</v>
      </c>
      <c r="B122" s="31">
        <f>DBMS_TYPE_SIZES[[#This Row],[i]]</f>
        <v>109</v>
      </c>
      <c r="C122" s="31">
        <f>DBMS_TYPE_SIZES[[#This Row],[i]]</f>
        <v>109</v>
      </c>
      <c r="D122" s="42">
        <f>DBMS_TYPE_SIZES[[#This Row],[i]]+2</f>
        <v>111</v>
      </c>
      <c r="E122">
        <v>109</v>
      </c>
    </row>
    <row r="123" spans="1:5">
      <c r="A123" s="41" t="str">
        <f>"varchar_0_"&amp;DBMS_TYPE_SIZES[[#This Row],[i]]</f>
        <v>varchar_0_110</v>
      </c>
      <c r="B123" s="31">
        <f>DBMS_TYPE_SIZES[[#This Row],[i]]</f>
        <v>110</v>
      </c>
      <c r="C123" s="31">
        <f>DBMS_TYPE_SIZES[[#This Row],[i]]</f>
        <v>110</v>
      </c>
      <c r="D123" s="42">
        <f>DBMS_TYPE_SIZES[[#This Row],[i]]+2</f>
        <v>112</v>
      </c>
      <c r="E123">
        <v>110</v>
      </c>
    </row>
    <row r="124" spans="1:5">
      <c r="A124" s="41" t="str">
        <f>"varchar_0_"&amp;DBMS_TYPE_SIZES[[#This Row],[i]]</f>
        <v>varchar_0_111</v>
      </c>
      <c r="B124" s="31">
        <f>DBMS_TYPE_SIZES[[#This Row],[i]]</f>
        <v>111</v>
      </c>
      <c r="C124" s="31">
        <f>DBMS_TYPE_SIZES[[#This Row],[i]]</f>
        <v>111</v>
      </c>
      <c r="D124" s="42">
        <f>DBMS_TYPE_SIZES[[#This Row],[i]]+2</f>
        <v>113</v>
      </c>
      <c r="E124">
        <v>111</v>
      </c>
    </row>
    <row r="125" spans="1:5">
      <c r="A125" s="41" t="str">
        <f>"varchar_0_"&amp;DBMS_TYPE_SIZES[[#This Row],[i]]</f>
        <v>varchar_0_112</v>
      </c>
      <c r="B125" s="31">
        <f>DBMS_TYPE_SIZES[[#This Row],[i]]</f>
        <v>112</v>
      </c>
      <c r="C125" s="31">
        <f>DBMS_TYPE_SIZES[[#This Row],[i]]</f>
        <v>112</v>
      </c>
      <c r="D125" s="42">
        <f>DBMS_TYPE_SIZES[[#This Row],[i]]+2</f>
        <v>114</v>
      </c>
      <c r="E125">
        <v>112</v>
      </c>
    </row>
    <row r="126" spans="1:5">
      <c r="A126" s="41" t="str">
        <f>"varchar_0_"&amp;DBMS_TYPE_SIZES[[#This Row],[i]]</f>
        <v>varchar_0_113</v>
      </c>
      <c r="B126" s="31">
        <f>DBMS_TYPE_SIZES[[#This Row],[i]]</f>
        <v>113</v>
      </c>
      <c r="C126" s="31">
        <f>DBMS_TYPE_SIZES[[#This Row],[i]]</f>
        <v>113</v>
      </c>
      <c r="D126" s="42">
        <f>DBMS_TYPE_SIZES[[#This Row],[i]]+2</f>
        <v>115</v>
      </c>
      <c r="E126">
        <v>113</v>
      </c>
    </row>
    <row r="127" spans="1:5">
      <c r="A127" s="41" t="str">
        <f>"varchar_0_"&amp;DBMS_TYPE_SIZES[[#This Row],[i]]</f>
        <v>varchar_0_114</v>
      </c>
      <c r="B127" s="31">
        <f>DBMS_TYPE_SIZES[[#This Row],[i]]</f>
        <v>114</v>
      </c>
      <c r="C127" s="31">
        <f>DBMS_TYPE_SIZES[[#This Row],[i]]</f>
        <v>114</v>
      </c>
      <c r="D127" s="42">
        <f>DBMS_TYPE_SIZES[[#This Row],[i]]+2</f>
        <v>116</v>
      </c>
      <c r="E127">
        <v>114</v>
      </c>
    </row>
    <row r="128" spans="1:5">
      <c r="A128" s="41" t="str">
        <f>"varchar_0_"&amp;DBMS_TYPE_SIZES[[#This Row],[i]]</f>
        <v>varchar_0_115</v>
      </c>
      <c r="B128" s="31">
        <f>DBMS_TYPE_SIZES[[#This Row],[i]]</f>
        <v>115</v>
      </c>
      <c r="C128" s="31">
        <f>DBMS_TYPE_SIZES[[#This Row],[i]]</f>
        <v>115</v>
      </c>
      <c r="D128" s="42">
        <f>DBMS_TYPE_SIZES[[#This Row],[i]]+2</f>
        <v>117</v>
      </c>
      <c r="E128">
        <v>115</v>
      </c>
    </row>
    <row r="129" spans="1:5">
      <c r="A129" s="41" t="str">
        <f>"varchar_0_"&amp;DBMS_TYPE_SIZES[[#This Row],[i]]</f>
        <v>varchar_0_116</v>
      </c>
      <c r="B129" s="31">
        <f>DBMS_TYPE_SIZES[[#This Row],[i]]</f>
        <v>116</v>
      </c>
      <c r="C129" s="31">
        <f>DBMS_TYPE_SIZES[[#This Row],[i]]</f>
        <v>116</v>
      </c>
      <c r="D129" s="42">
        <f>DBMS_TYPE_SIZES[[#This Row],[i]]+2</f>
        <v>118</v>
      </c>
      <c r="E129">
        <v>116</v>
      </c>
    </row>
    <row r="130" spans="1:5">
      <c r="A130" s="41" t="str">
        <f>"varchar_0_"&amp;DBMS_TYPE_SIZES[[#This Row],[i]]</f>
        <v>varchar_0_117</v>
      </c>
      <c r="B130" s="31">
        <f>DBMS_TYPE_SIZES[[#This Row],[i]]</f>
        <v>117</v>
      </c>
      <c r="C130" s="31">
        <f>DBMS_TYPE_SIZES[[#This Row],[i]]</f>
        <v>117</v>
      </c>
      <c r="D130" s="42">
        <f>DBMS_TYPE_SIZES[[#This Row],[i]]+2</f>
        <v>119</v>
      </c>
      <c r="E130">
        <v>117</v>
      </c>
    </row>
    <row r="131" spans="1:5">
      <c r="A131" s="41" t="str">
        <f>"varchar_0_"&amp;DBMS_TYPE_SIZES[[#This Row],[i]]</f>
        <v>varchar_0_118</v>
      </c>
      <c r="B131" s="31">
        <f>DBMS_TYPE_SIZES[[#This Row],[i]]</f>
        <v>118</v>
      </c>
      <c r="C131" s="31">
        <f>DBMS_TYPE_SIZES[[#This Row],[i]]</f>
        <v>118</v>
      </c>
      <c r="D131" s="42">
        <f>DBMS_TYPE_SIZES[[#This Row],[i]]+2</f>
        <v>120</v>
      </c>
      <c r="E131">
        <v>118</v>
      </c>
    </row>
    <row r="132" spans="1:5">
      <c r="A132" s="41" t="str">
        <f>"varchar_0_"&amp;DBMS_TYPE_SIZES[[#This Row],[i]]</f>
        <v>varchar_0_119</v>
      </c>
      <c r="B132" s="31">
        <f>DBMS_TYPE_SIZES[[#This Row],[i]]</f>
        <v>119</v>
      </c>
      <c r="C132" s="31">
        <f>DBMS_TYPE_SIZES[[#This Row],[i]]</f>
        <v>119</v>
      </c>
      <c r="D132" s="42">
        <f>DBMS_TYPE_SIZES[[#This Row],[i]]+2</f>
        <v>121</v>
      </c>
      <c r="E132">
        <v>119</v>
      </c>
    </row>
    <row r="133" spans="1:5">
      <c r="A133" s="41" t="str">
        <f>"varchar_0_"&amp;DBMS_TYPE_SIZES[[#This Row],[i]]</f>
        <v>varchar_0_120</v>
      </c>
      <c r="B133" s="31">
        <f>DBMS_TYPE_SIZES[[#This Row],[i]]</f>
        <v>120</v>
      </c>
      <c r="C133" s="31">
        <f>DBMS_TYPE_SIZES[[#This Row],[i]]</f>
        <v>120</v>
      </c>
      <c r="D133" s="42">
        <f>DBMS_TYPE_SIZES[[#This Row],[i]]+2</f>
        <v>122</v>
      </c>
      <c r="E133">
        <v>120</v>
      </c>
    </row>
    <row r="134" spans="1:5">
      <c r="A134" s="41" t="str">
        <f>"varchar_0_"&amp;DBMS_TYPE_SIZES[[#This Row],[i]]</f>
        <v>varchar_0_121</v>
      </c>
      <c r="B134" s="31">
        <f>DBMS_TYPE_SIZES[[#This Row],[i]]</f>
        <v>121</v>
      </c>
      <c r="C134" s="31">
        <f>DBMS_TYPE_SIZES[[#This Row],[i]]</f>
        <v>121</v>
      </c>
      <c r="D134" s="42">
        <f>DBMS_TYPE_SIZES[[#This Row],[i]]+2</f>
        <v>123</v>
      </c>
      <c r="E134">
        <v>121</v>
      </c>
    </row>
    <row r="135" spans="1:5">
      <c r="A135" s="41" t="str">
        <f>"varchar_0_"&amp;DBMS_TYPE_SIZES[[#This Row],[i]]</f>
        <v>varchar_0_122</v>
      </c>
      <c r="B135" s="31">
        <f>DBMS_TYPE_SIZES[[#This Row],[i]]</f>
        <v>122</v>
      </c>
      <c r="C135" s="31">
        <f>DBMS_TYPE_SIZES[[#This Row],[i]]</f>
        <v>122</v>
      </c>
      <c r="D135" s="42">
        <f>DBMS_TYPE_SIZES[[#This Row],[i]]+2</f>
        <v>124</v>
      </c>
      <c r="E135">
        <v>122</v>
      </c>
    </row>
    <row r="136" spans="1:5">
      <c r="A136" s="41" t="str">
        <f>"varchar_0_"&amp;DBMS_TYPE_SIZES[[#This Row],[i]]</f>
        <v>varchar_0_123</v>
      </c>
      <c r="B136" s="31">
        <f>DBMS_TYPE_SIZES[[#This Row],[i]]</f>
        <v>123</v>
      </c>
      <c r="C136" s="31">
        <f>DBMS_TYPE_SIZES[[#This Row],[i]]</f>
        <v>123</v>
      </c>
      <c r="D136" s="42">
        <f>DBMS_TYPE_SIZES[[#This Row],[i]]+2</f>
        <v>125</v>
      </c>
      <c r="E136">
        <v>123</v>
      </c>
    </row>
    <row r="137" spans="1:5">
      <c r="A137" s="41" t="str">
        <f>"varchar_0_"&amp;DBMS_TYPE_SIZES[[#This Row],[i]]</f>
        <v>varchar_0_124</v>
      </c>
      <c r="B137" s="31">
        <f>DBMS_TYPE_SIZES[[#This Row],[i]]</f>
        <v>124</v>
      </c>
      <c r="C137" s="31">
        <f>DBMS_TYPE_SIZES[[#This Row],[i]]</f>
        <v>124</v>
      </c>
      <c r="D137" s="42">
        <f>DBMS_TYPE_SIZES[[#This Row],[i]]+2</f>
        <v>126</v>
      </c>
      <c r="E137">
        <v>124</v>
      </c>
    </row>
    <row r="138" spans="1:5">
      <c r="A138" s="41" t="str">
        <f>"varchar_0_"&amp;DBMS_TYPE_SIZES[[#This Row],[i]]</f>
        <v>varchar_0_125</v>
      </c>
      <c r="B138" s="31">
        <f>DBMS_TYPE_SIZES[[#This Row],[i]]</f>
        <v>125</v>
      </c>
      <c r="C138" s="31">
        <f>DBMS_TYPE_SIZES[[#This Row],[i]]</f>
        <v>125</v>
      </c>
      <c r="D138" s="42">
        <f>DBMS_TYPE_SIZES[[#This Row],[i]]+2</f>
        <v>127</v>
      </c>
      <c r="E138">
        <v>125</v>
      </c>
    </row>
    <row r="139" spans="1:5">
      <c r="A139" s="41" t="str">
        <f>"varchar_0_"&amp;DBMS_TYPE_SIZES[[#This Row],[i]]</f>
        <v>varchar_0_126</v>
      </c>
      <c r="B139" s="31">
        <f>DBMS_TYPE_SIZES[[#This Row],[i]]</f>
        <v>126</v>
      </c>
      <c r="C139" s="31">
        <f>DBMS_TYPE_SIZES[[#This Row],[i]]</f>
        <v>126</v>
      </c>
      <c r="D139" s="42">
        <f>DBMS_TYPE_SIZES[[#This Row],[i]]+2</f>
        <v>128</v>
      </c>
      <c r="E139">
        <v>126</v>
      </c>
    </row>
    <row r="140" spans="1:5">
      <c r="A140" s="41" t="str">
        <f>"varchar_0_"&amp;DBMS_TYPE_SIZES[[#This Row],[i]]</f>
        <v>varchar_0_127</v>
      </c>
      <c r="B140" s="31">
        <f>DBMS_TYPE_SIZES[[#This Row],[i]]</f>
        <v>127</v>
      </c>
      <c r="C140" s="31">
        <f>DBMS_TYPE_SIZES[[#This Row],[i]]</f>
        <v>127</v>
      </c>
      <c r="D140" s="42">
        <f>DBMS_TYPE_SIZES[[#This Row],[i]]+2</f>
        <v>129</v>
      </c>
      <c r="E140">
        <v>127</v>
      </c>
    </row>
    <row r="141" spans="1:5">
      <c r="A141" s="41" t="str">
        <f>"varchar_0_"&amp;DBMS_TYPE_SIZES[[#This Row],[i]]</f>
        <v>varchar_0_128</v>
      </c>
      <c r="B141" s="31">
        <f>DBMS_TYPE_SIZES[[#This Row],[i]]</f>
        <v>128</v>
      </c>
      <c r="C141" s="31">
        <f>DBMS_TYPE_SIZES[[#This Row],[i]]</f>
        <v>128</v>
      </c>
      <c r="D141" s="42">
        <f>DBMS_TYPE_SIZES[[#This Row],[i]]+2</f>
        <v>130</v>
      </c>
      <c r="E141">
        <v>128</v>
      </c>
    </row>
    <row r="142" spans="1:5">
      <c r="A142" s="41" t="str">
        <f>"varchar_0_"&amp;DBMS_TYPE_SIZES[[#This Row],[i]]</f>
        <v>varchar_0_129</v>
      </c>
      <c r="B142" s="31">
        <f>DBMS_TYPE_SIZES[[#This Row],[i]]</f>
        <v>129</v>
      </c>
      <c r="C142" s="31">
        <f>DBMS_TYPE_SIZES[[#This Row],[i]]</f>
        <v>129</v>
      </c>
      <c r="D142" s="42">
        <f>DBMS_TYPE_SIZES[[#This Row],[i]]+2</f>
        <v>131</v>
      </c>
      <c r="E142">
        <v>129</v>
      </c>
    </row>
    <row r="143" spans="1:5">
      <c r="A143" s="41" t="str">
        <f>"varchar_0_"&amp;DBMS_TYPE_SIZES[[#This Row],[i]]</f>
        <v>varchar_0_130</v>
      </c>
      <c r="B143" s="31">
        <f>DBMS_TYPE_SIZES[[#This Row],[i]]</f>
        <v>130</v>
      </c>
      <c r="C143" s="31">
        <f>DBMS_TYPE_SIZES[[#This Row],[i]]</f>
        <v>130</v>
      </c>
      <c r="D143" s="42">
        <f>DBMS_TYPE_SIZES[[#This Row],[i]]+2</f>
        <v>132</v>
      </c>
      <c r="E143">
        <v>130</v>
      </c>
    </row>
    <row r="144" spans="1:5">
      <c r="A144" s="41" t="str">
        <f>"varchar_0_"&amp;DBMS_TYPE_SIZES[[#This Row],[i]]</f>
        <v>varchar_0_131</v>
      </c>
      <c r="B144" s="31">
        <f>DBMS_TYPE_SIZES[[#This Row],[i]]</f>
        <v>131</v>
      </c>
      <c r="C144" s="31">
        <f>DBMS_TYPE_SIZES[[#This Row],[i]]</f>
        <v>131</v>
      </c>
      <c r="D144" s="42">
        <f>DBMS_TYPE_SIZES[[#This Row],[i]]+2</f>
        <v>133</v>
      </c>
      <c r="E144">
        <v>131</v>
      </c>
    </row>
    <row r="145" spans="1:5">
      <c r="A145" s="41" t="str">
        <f>"varchar_0_"&amp;DBMS_TYPE_SIZES[[#This Row],[i]]</f>
        <v>varchar_0_132</v>
      </c>
      <c r="B145" s="31">
        <f>DBMS_TYPE_SIZES[[#This Row],[i]]</f>
        <v>132</v>
      </c>
      <c r="C145" s="31">
        <f>DBMS_TYPE_SIZES[[#This Row],[i]]</f>
        <v>132</v>
      </c>
      <c r="D145" s="42">
        <f>DBMS_TYPE_SIZES[[#This Row],[i]]+2</f>
        <v>134</v>
      </c>
      <c r="E145">
        <v>132</v>
      </c>
    </row>
    <row r="146" spans="1:5">
      <c r="A146" s="41" t="str">
        <f>"varchar_0_"&amp;DBMS_TYPE_SIZES[[#This Row],[i]]</f>
        <v>varchar_0_133</v>
      </c>
      <c r="B146" s="31">
        <f>DBMS_TYPE_SIZES[[#This Row],[i]]</f>
        <v>133</v>
      </c>
      <c r="C146" s="31">
        <f>DBMS_TYPE_SIZES[[#This Row],[i]]</f>
        <v>133</v>
      </c>
      <c r="D146" s="42">
        <f>DBMS_TYPE_SIZES[[#This Row],[i]]+2</f>
        <v>135</v>
      </c>
      <c r="E146">
        <v>133</v>
      </c>
    </row>
    <row r="147" spans="1:5">
      <c r="A147" s="41" t="str">
        <f>"varchar_0_"&amp;DBMS_TYPE_SIZES[[#This Row],[i]]</f>
        <v>varchar_0_134</v>
      </c>
      <c r="B147" s="31">
        <f>DBMS_TYPE_SIZES[[#This Row],[i]]</f>
        <v>134</v>
      </c>
      <c r="C147" s="31">
        <f>DBMS_TYPE_SIZES[[#This Row],[i]]</f>
        <v>134</v>
      </c>
      <c r="D147" s="42">
        <f>DBMS_TYPE_SIZES[[#This Row],[i]]+2</f>
        <v>136</v>
      </c>
      <c r="E147">
        <v>134</v>
      </c>
    </row>
    <row r="148" spans="1:5">
      <c r="A148" s="41" t="str">
        <f>"varchar_0_"&amp;DBMS_TYPE_SIZES[[#This Row],[i]]</f>
        <v>varchar_0_135</v>
      </c>
      <c r="B148" s="31">
        <f>DBMS_TYPE_SIZES[[#This Row],[i]]</f>
        <v>135</v>
      </c>
      <c r="C148" s="31">
        <f>DBMS_TYPE_SIZES[[#This Row],[i]]</f>
        <v>135</v>
      </c>
      <c r="D148" s="42">
        <f>DBMS_TYPE_SIZES[[#This Row],[i]]+2</f>
        <v>137</v>
      </c>
      <c r="E148">
        <v>135</v>
      </c>
    </row>
    <row r="149" spans="1:5">
      <c r="A149" s="41" t="str">
        <f>"varchar_0_"&amp;DBMS_TYPE_SIZES[[#This Row],[i]]</f>
        <v>varchar_0_136</v>
      </c>
      <c r="B149" s="31">
        <f>DBMS_TYPE_SIZES[[#This Row],[i]]</f>
        <v>136</v>
      </c>
      <c r="C149" s="31">
        <f>DBMS_TYPE_SIZES[[#This Row],[i]]</f>
        <v>136</v>
      </c>
      <c r="D149" s="42">
        <f>DBMS_TYPE_SIZES[[#This Row],[i]]+2</f>
        <v>138</v>
      </c>
      <c r="E149">
        <v>136</v>
      </c>
    </row>
    <row r="150" spans="1:5">
      <c r="A150" s="41" t="str">
        <f>"varchar_0_"&amp;DBMS_TYPE_SIZES[[#This Row],[i]]</f>
        <v>varchar_0_137</v>
      </c>
      <c r="B150" s="31">
        <f>DBMS_TYPE_SIZES[[#This Row],[i]]</f>
        <v>137</v>
      </c>
      <c r="C150" s="31">
        <f>DBMS_TYPE_SIZES[[#This Row],[i]]</f>
        <v>137</v>
      </c>
      <c r="D150" s="42">
        <f>DBMS_TYPE_SIZES[[#This Row],[i]]+2</f>
        <v>139</v>
      </c>
      <c r="E150">
        <v>137</v>
      </c>
    </row>
    <row r="151" spans="1:5">
      <c r="A151" s="41" t="str">
        <f>"varchar_0_"&amp;DBMS_TYPE_SIZES[[#This Row],[i]]</f>
        <v>varchar_0_138</v>
      </c>
      <c r="B151" s="31">
        <f>DBMS_TYPE_SIZES[[#This Row],[i]]</f>
        <v>138</v>
      </c>
      <c r="C151" s="31">
        <f>DBMS_TYPE_SIZES[[#This Row],[i]]</f>
        <v>138</v>
      </c>
      <c r="D151" s="42">
        <f>DBMS_TYPE_SIZES[[#This Row],[i]]+2</f>
        <v>140</v>
      </c>
      <c r="E151">
        <v>138</v>
      </c>
    </row>
    <row r="152" spans="1:5">
      <c r="A152" s="41" t="str">
        <f>"varchar_0_"&amp;DBMS_TYPE_SIZES[[#This Row],[i]]</f>
        <v>varchar_0_139</v>
      </c>
      <c r="B152" s="31">
        <f>DBMS_TYPE_SIZES[[#This Row],[i]]</f>
        <v>139</v>
      </c>
      <c r="C152" s="31">
        <f>DBMS_TYPE_SIZES[[#This Row],[i]]</f>
        <v>139</v>
      </c>
      <c r="D152" s="42">
        <f>DBMS_TYPE_SIZES[[#This Row],[i]]+2</f>
        <v>141</v>
      </c>
      <c r="E152">
        <v>139</v>
      </c>
    </row>
    <row r="153" spans="1:5">
      <c r="A153" s="41" t="str">
        <f>"varchar_0_"&amp;DBMS_TYPE_SIZES[[#This Row],[i]]</f>
        <v>varchar_0_140</v>
      </c>
      <c r="B153" s="31">
        <f>DBMS_TYPE_SIZES[[#This Row],[i]]</f>
        <v>140</v>
      </c>
      <c r="C153" s="31">
        <f>DBMS_TYPE_SIZES[[#This Row],[i]]</f>
        <v>140</v>
      </c>
      <c r="D153" s="42">
        <f>DBMS_TYPE_SIZES[[#This Row],[i]]+2</f>
        <v>142</v>
      </c>
      <c r="E153">
        <v>140</v>
      </c>
    </row>
    <row r="154" spans="1:5">
      <c r="A154" s="41" t="str">
        <f>"varchar_0_"&amp;DBMS_TYPE_SIZES[[#This Row],[i]]</f>
        <v>varchar_0_141</v>
      </c>
      <c r="B154" s="31">
        <f>DBMS_TYPE_SIZES[[#This Row],[i]]</f>
        <v>141</v>
      </c>
      <c r="C154" s="31">
        <f>DBMS_TYPE_SIZES[[#This Row],[i]]</f>
        <v>141</v>
      </c>
      <c r="D154" s="42">
        <f>DBMS_TYPE_SIZES[[#This Row],[i]]+2</f>
        <v>143</v>
      </c>
      <c r="E154">
        <v>141</v>
      </c>
    </row>
    <row r="155" spans="1:5">
      <c r="A155" s="41" t="str">
        <f>"varchar_0_"&amp;DBMS_TYPE_SIZES[[#This Row],[i]]</f>
        <v>varchar_0_142</v>
      </c>
      <c r="B155" s="31">
        <f>DBMS_TYPE_SIZES[[#This Row],[i]]</f>
        <v>142</v>
      </c>
      <c r="C155" s="31">
        <f>DBMS_TYPE_SIZES[[#This Row],[i]]</f>
        <v>142</v>
      </c>
      <c r="D155" s="42">
        <f>DBMS_TYPE_SIZES[[#This Row],[i]]+2</f>
        <v>144</v>
      </c>
      <c r="E155">
        <v>142</v>
      </c>
    </row>
    <row r="156" spans="1:5">
      <c r="A156" s="41" t="str">
        <f>"varchar_0_"&amp;DBMS_TYPE_SIZES[[#This Row],[i]]</f>
        <v>varchar_0_143</v>
      </c>
      <c r="B156" s="31">
        <f>DBMS_TYPE_SIZES[[#This Row],[i]]</f>
        <v>143</v>
      </c>
      <c r="C156" s="31">
        <f>DBMS_TYPE_SIZES[[#This Row],[i]]</f>
        <v>143</v>
      </c>
      <c r="D156" s="42">
        <f>DBMS_TYPE_SIZES[[#This Row],[i]]+2</f>
        <v>145</v>
      </c>
      <c r="E156">
        <v>143</v>
      </c>
    </row>
    <row r="157" spans="1:5">
      <c r="A157" s="41" t="str">
        <f>"varchar_0_"&amp;DBMS_TYPE_SIZES[[#This Row],[i]]</f>
        <v>varchar_0_144</v>
      </c>
      <c r="B157" s="31">
        <f>DBMS_TYPE_SIZES[[#This Row],[i]]</f>
        <v>144</v>
      </c>
      <c r="C157" s="31">
        <f>DBMS_TYPE_SIZES[[#This Row],[i]]</f>
        <v>144</v>
      </c>
      <c r="D157" s="42">
        <f>DBMS_TYPE_SIZES[[#This Row],[i]]+2</f>
        <v>146</v>
      </c>
      <c r="E157">
        <v>144</v>
      </c>
    </row>
    <row r="158" spans="1:5">
      <c r="A158" s="41" t="str">
        <f>"varchar_0_"&amp;DBMS_TYPE_SIZES[[#This Row],[i]]</f>
        <v>varchar_0_145</v>
      </c>
      <c r="B158" s="31">
        <f>DBMS_TYPE_SIZES[[#This Row],[i]]</f>
        <v>145</v>
      </c>
      <c r="C158" s="31">
        <f>DBMS_TYPE_SIZES[[#This Row],[i]]</f>
        <v>145</v>
      </c>
      <c r="D158" s="42">
        <f>DBMS_TYPE_SIZES[[#This Row],[i]]+2</f>
        <v>147</v>
      </c>
      <c r="E158">
        <v>145</v>
      </c>
    </row>
    <row r="159" spans="1:5">
      <c r="A159" s="41" t="str">
        <f>"varchar_0_"&amp;DBMS_TYPE_SIZES[[#This Row],[i]]</f>
        <v>varchar_0_146</v>
      </c>
      <c r="B159" s="31">
        <f>DBMS_TYPE_SIZES[[#This Row],[i]]</f>
        <v>146</v>
      </c>
      <c r="C159" s="31">
        <f>DBMS_TYPE_SIZES[[#This Row],[i]]</f>
        <v>146</v>
      </c>
      <c r="D159" s="42">
        <f>DBMS_TYPE_SIZES[[#This Row],[i]]+2</f>
        <v>148</v>
      </c>
      <c r="E159">
        <v>146</v>
      </c>
    </row>
    <row r="160" spans="1:5">
      <c r="A160" s="41" t="str">
        <f>"varchar_0_"&amp;DBMS_TYPE_SIZES[[#This Row],[i]]</f>
        <v>varchar_0_147</v>
      </c>
      <c r="B160" s="31">
        <f>DBMS_TYPE_SIZES[[#This Row],[i]]</f>
        <v>147</v>
      </c>
      <c r="C160" s="31">
        <f>DBMS_TYPE_SIZES[[#This Row],[i]]</f>
        <v>147</v>
      </c>
      <c r="D160" s="42">
        <f>DBMS_TYPE_SIZES[[#This Row],[i]]+2</f>
        <v>149</v>
      </c>
      <c r="E160">
        <v>147</v>
      </c>
    </row>
    <row r="161" spans="1:5">
      <c r="A161" s="41" t="str">
        <f>"varchar_0_"&amp;DBMS_TYPE_SIZES[[#This Row],[i]]</f>
        <v>varchar_0_148</v>
      </c>
      <c r="B161" s="31">
        <f>DBMS_TYPE_SIZES[[#This Row],[i]]</f>
        <v>148</v>
      </c>
      <c r="C161" s="31">
        <f>DBMS_TYPE_SIZES[[#This Row],[i]]</f>
        <v>148</v>
      </c>
      <c r="D161" s="42">
        <f>DBMS_TYPE_SIZES[[#This Row],[i]]+2</f>
        <v>150</v>
      </c>
      <c r="E161">
        <v>148</v>
      </c>
    </row>
    <row r="162" spans="1:5">
      <c r="A162" s="41" t="str">
        <f>"varchar_0_"&amp;DBMS_TYPE_SIZES[[#This Row],[i]]</f>
        <v>varchar_0_149</v>
      </c>
      <c r="B162" s="31">
        <f>DBMS_TYPE_SIZES[[#This Row],[i]]</f>
        <v>149</v>
      </c>
      <c r="C162" s="31">
        <f>DBMS_TYPE_SIZES[[#This Row],[i]]</f>
        <v>149</v>
      </c>
      <c r="D162" s="42">
        <f>DBMS_TYPE_SIZES[[#This Row],[i]]+2</f>
        <v>151</v>
      </c>
      <c r="E162">
        <v>149</v>
      </c>
    </row>
    <row r="163" spans="1:5">
      <c r="A163" s="41" t="str">
        <f>"varchar_0_"&amp;DBMS_TYPE_SIZES[[#This Row],[i]]</f>
        <v>varchar_0_150</v>
      </c>
      <c r="B163" s="31">
        <f>DBMS_TYPE_SIZES[[#This Row],[i]]</f>
        <v>150</v>
      </c>
      <c r="C163" s="31">
        <f>DBMS_TYPE_SIZES[[#This Row],[i]]</f>
        <v>150</v>
      </c>
      <c r="D163" s="42">
        <f>DBMS_TYPE_SIZES[[#This Row],[i]]+2</f>
        <v>152</v>
      </c>
      <c r="E163">
        <v>150</v>
      </c>
    </row>
    <row r="164" spans="1:5">
      <c r="A164" s="41" t="str">
        <f>"varchar_0_"&amp;DBMS_TYPE_SIZES[[#This Row],[i]]</f>
        <v>varchar_0_151</v>
      </c>
      <c r="B164" s="31">
        <f>DBMS_TYPE_SIZES[[#This Row],[i]]</f>
        <v>151</v>
      </c>
      <c r="C164" s="31">
        <f>DBMS_TYPE_SIZES[[#This Row],[i]]</f>
        <v>151</v>
      </c>
      <c r="D164" s="42">
        <f>DBMS_TYPE_SIZES[[#This Row],[i]]+2</f>
        <v>153</v>
      </c>
      <c r="E164">
        <v>151</v>
      </c>
    </row>
    <row r="165" spans="1:5">
      <c r="A165" s="41" t="str">
        <f>"varchar_0_"&amp;DBMS_TYPE_SIZES[[#This Row],[i]]</f>
        <v>varchar_0_152</v>
      </c>
      <c r="B165" s="31">
        <f>DBMS_TYPE_SIZES[[#This Row],[i]]</f>
        <v>152</v>
      </c>
      <c r="C165" s="31">
        <f>DBMS_TYPE_SIZES[[#This Row],[i]]</f>
        <v>152</v>
      </c>
      <c r="D165" s="42">
        <f>DBMS_TYPE_SIZES[[#This Row],[i]]+2</f>
        <v>154</v>
      </c>
      <c r="E165">
        <v>152</v>
      </c>
    </row>
    <row r="166" spans="1:5">
      <c r="A166" s="41" t="str">
        <f>"varchar_0_"&amp;DBMS_TYPE_SIZES[[#This Row],[i]]</f>
        <v>varchar_0_153</v>
      </c>
      <c r="B166" s="31">
        <f>DBMS_TYPE_SIZES[[#This Row],[i]]</f>
        <v>153</v>
      </c>
      <c r="C166" s="31">
        <f>DBMS_TYPE_SIZES[[#This Row],[i]]</f>
        <v>153</v>
      </c>
      <c r="D166" s="42">
        <f>DBMS_TYPE_SIZES[[#This Row],[i]]+2</f>
        <v>155</v>
      </c>
      <c r="E166">
        <v>153</v>
      </c>
    </row>
    <row r="167" spans="1:5">
      <c r="A167" s="41" t="str">
        <f>"varchar_0_"&amp;DBMS_TYPE_SIZES[[#This Row],[i]]</f>
        <v>varchar_0_154</v>
      </c>
      <c r="B167" s="31">
        <f>DBMS_TYPE_SIZES[[#This Row],[i]]</f>
        <v>154</v>
      </c>
      <c r="C167" s="31">
        <f>DBMS_TYPE_SIZES[[#This Row],[i]]</f>
        <v>154</v>
      </c>
      <c r="D167" s="42">
        <f>DBMS_TYPE_SIZES[[#This Row],[i]]+2</f>
        <v>156</v>
      </c>
      <c r="E167">
        <v>154</v>
      </c>
    </row>
    <row r="168" spans="1:5">
      <c r="A168" s="41" t="str">
        <f>"varchar_0_"&amp;DBMS_TYPE_SIZES[[#This Row],[i]]</f>
        <v>varchar_0_155</v>
      </c>
      <c r="B168" s="31">
        <f>DBMS_TYPE_SIZES[[#This Row],[i]]</f>
        <v>155</v>
      </c>
      <c r="C168" s="31">
        <f>DBMS_TYPE_SIZES[[#This Row],[i]]</f>
        <v>155</v>
      </c>
      <c r="D168" s="42">
        <f>DBMS_TYPE_SIZES[[#This Row],[i]]+2</f>
        <v>157</v>
      </c>
      <c r="E168">
        <v>155</v>
      </c>
    </row>
    <row r="169" spans="1:5">
      <c r="A169" s="41" t="str">
        <f>"varchar_0_"&amp;DBMS_TYPE_SIZES[[#This Row],[i]]</f>
        <v>varchar_0_156</v>
      </c>
      <c r="B169" s="31">
        <f>DBMS_TYPE_SIZES[[#This Row],[i]]</f>
        <v>156</v>
      </c>
      <c r="C169" s="31">
        <f>DBMS_TYPE_SIZES[[#This Row],[i]]</f>
        <v>156</v>
      </c>
      <c r="D169" s="42">
        <f>DBMS_TYPE_SIZES[[#This Row],[i]]+2</f>
        <v>158</v>
      </c>
      <c r="E169">
        <v>156</v>
      </c>
    </row>
    <row r="170" spans="1:5">
      <c r="A170" s="41" t="str">
        <f>"varchar_0_"&amp;DBMS_TYPE_SIZES[[#This Row],[i]]</f>
        <v>varchar_0_157</v>
      </c>
      <c r="B170" s="31">
        <f>DBMS_TYPE_SIZES[[#This Row],[i]]</f>
        <v>157</v>
      </c>
      <c r="C170" s="31">
        <f>DBMS_TYPE_SIZES[[#This Row],[i]]</f>
        <v>157</v>
      </c>
      <c r="D170" s="42">
        <f>DBMS_TYPE_SIZES[[#This Row],[i]]+2</f>
        <v>159</v>
      </c>
      <c r="E170">
        <v>157</v>
      </c>
    </row>
    <row r="171" spans="1:5">
      <c r="A171" s="41" t="str">
        <f>"varchar_0_"&amp;DBMS_TYPE_SIZES[[#This Row],[i]]</f>
        <v>varchar_0_158</v>
      </c>
      <c r="B171" s="31">
        <f>DBMS_TYPE_SIZES[[#This Row],[i]]</f>
        <v>158</v>
      </c>
      <c r="C171" s="31">
        <f>DBMS_TYPE_SIZES[[#This Row],[i]]</f>
        <v>158</v>
      </c>
      <c r="D171" s="42">
        <f>DBMS_TYPE_SIZES[[#This Row],[i]]+2</f>
        <v>160</v>
      </c>
      <c r="E171">
        <v>158</v>
      </c>
    </row>
    <row r="172" spans="1:5">
      <c r="A172" s="41" t="str">
        <f>"varchar_0_"&amp;DBMS_TYPE_SIZES[[#This Row],[i]]</f>
        <v>varchar_0_159</v>
      </c>
      <c r="B172" s="31">
        <f>DBMS_TYPE_SIZES[[#This Row],[i]]</f>
        <v>159</v>
      </c>
      <c r="C172" s="31">
        <f>DBMS_TYPE_SIZES[[#This Row],[i]]</f>
        <v>159</v>
      </c>
      <c r="D172" s="42">
        <f>DBMS_TYPE_SIZES[[#This Row],[i]]+2</f>
        <v>161</v>
      </c>
      <c r="E172">
        <v>159</v>
      </c>
    </row>
    <row r="173" spans="1:5">
      <c r="A173" s="41" t="str">
        <f>"varchar_0_"&amp;DBMS_TYPE_SIZES[[#This Row],[i]]</f>
        <v>varchar_0_160</v>
      </c>
      <c r="B173" s="31">
        <f>DBMS_TYPE_SIZES[[#This Row],[i]]</f>
        <v>160</v>
      </c>
      <c r="C173" s="31">
        <f>DBMS_TYPE_SIZES[[#This Row],[i]]</f>
        <v>160</v>
      </c>
      <c r="D173" s="42">
        <f>DBMS_TYPE_SIZES[[#This Row],[i]]+2</f>
        <v>162</v>
      </c>
      <c r="E173">
        <v>160</v>
      </c>
    </row>
    <row r="174" spans="1:5">
      <c r="A174" s="41" t="str">
        <f>"varchar_0_"&amp;DBMS_TYPE_SIZES[[#This Row],[i]]</f>
        <v>varchar_0_161</v>
      </c>
      <c r="B174" s="31">
        <f>DBMS_TYPE_SIZES[[#This Row],[i]]</f>
        <v>161</v>
      </c>
      <c r="C174" s="31">
        <f>DBMS_TYPE_SIZES[[#This Row],[i]]</f>
        <v>161</v>
      </c>
      <c r="D174" s="42">
        <f>DBMS_TYPE_SIZES[[#This Row],[i]]+2</f>
        <v>163</v>
      </c>
      <c r="E174">
        <v>161</v>
      </c>
    </row>
    <row r="175" spans="1:5">
      <c r="A175" s="41" t="str">
        <f>"varchar_0_"&amp;DBMS_TYPE_SIZES[[#This Row],[i]]</f>
        <v>varchar_0_162</v>
      </c>
      <c r="B175" s="31">
        <f>DBMS_TYPE_SIZES[[#This Row],[i]]</f>
        <v>162</v>
      </c>
      <c r="C175" s="31">
        <f>DBMS_TYPE_SIZES[[#This Row],[i]]</f>
        <v>162</v>
      </c>
      <c r="D175" s="42">
        <f>DBMS_TYPE_SIZES[[#This Row],[i]]+2</f>
        <v>164</v>
      </c>
      <c r="E175">
        <v>162</v>
      </c>
    </row>
    <row r="176" spans="1:5">
      <c r="A176" s="41" t="str">
        <f>"varchar_0_"&amp;DBMS_TYPE_SIZES[[#This Row],[i]]</f>
        <v>varchar_0_163</v>
      </c>
      <c r="B176" s="31">
        <f>DBMS_TYPE_SIZES[[#This Row],[i]]</f>
        <v>163</v>
      </c>
      <c r="C176" s="31">
        <f>DBMS_TYPE_SIZES[[#This Row],[i]]</f>
        <v>163</v>
      </c>
      <c r="D176" s="42">
        <f>DBMS_TYPE_SIZES[[#This Row],[i]]+2</f>
        <v>165</v>
      </c>
      <c r="E176">
        <v>163</v>
      </c>
    </row>
    <row r="177" spans="1:5">
      <c r="A177" s="41" t="str">
        <f>"varchar_0_"&amp;DBMS_TYPE_SIZES[[#This Row],[i]]</f>
        <v>varchar_0_164</v>
      </c>
      <c r="B177" s="31">
        <f>DBMS_TYPE_SIZES[[#This Row],[i]]</f>
        <v>164</v>
      </c>
      <c r="C177" s="31">
        <f>DBMS_TYPE_SIZES[[#This Row],[i]]</f>
        <v>164</v>
      </c>
      <c r="D177" s="42">
        <f>DBMS_TYPE_SIZES[[#This Row],[i]]+2</f>
        <v>166</v>
      </c>
      <c r="E177">
        <v>164</v>
      </c>
    </row>
    <row r="178" spans="1:5">
      <c r="A178" s="41" t="str">
        <f>"varchar_0_"&amp;DBMS_TYPE_SIZES[[#This Row],[i]]</f>
        <v>varchar_0_165</v>
      </c>
      <c r="B178" s="31">
        <f>DBMS_TYPE_SIZES[[#This Row],[i]]</f>
        <v>165</v>
      </c>
      <c r="C178" s="31">
        <f>DBMS_TYPE_SIZES[[#This Row],[i]]</f>
        <v>165</v>
      </c>
      <c r="D178" s="42">
        <f>DBMS_TYPE_SIZES[[#This Row],[i]]+2</f>
        <v>167</v>
      </c>
      <c r="E178">
        <v>165</v>
      </c>
    </row>
    <row r="179" spans="1:5">
      <c r="A179" s="41" t="str">
        <f>"varchar_0_"&amp;DBMS_TYPE_SIZES[[#This Row],[i]]</f>
        <v>varchar_0_166</v>
      </c>
      <c r="B179" s="31">
        <f>DBMS_TYPE_SIZES[[#This Row],[i]]</f>
        <v>166</v>
      </c>
      <c r="C179" s="31">
        <f>DBMS_TYPE_SIZES[[#This Row],[i]]</f>
        <v>166</v>
      </c>
      <c r="D179" s="42">
        <f>DBMS_TYPE_SIZES[[#This Row],[i]]+2</f>
        <v>168</v>
      </c>
      <c r="E179">
        <v>166</v>
      </c>
    </row>
    <row r="180" spans="1:5">
      <c r="A180" s="41" t="str">
        <f>"varchar_0_"&amp;DBMS_TYPE_SIZES[[#This Row],[i]]</f>
        <v>varchar_0_167</v>
      </c>
      <c r="B180" s="31">
        <f>DBMS_TYPE_SIZES[[#This Row],[i]]</f>
        <v>167</v>
      </c>
      <c r="C180" s="31">
        <f>DBMS_TYPE_SIZES[[#This Row],[i]]</f>
        <v>167</v>
      </c>
      <c r="D180" s="42">
        <f>DBMS_TYPE_SIZES[[#This Row],[i]]+2</f>
        <v>169</v>
      </c>
      <c r="E180">
        <v>167</v>
      </c>
    </row>
    <row r="181" spans="1:5">
      <c r="A181" s="41" t="str">
        <f>"varchar_0_"&amp;DBMS_TYPE_SIZES[[#This Row],[i]]</f>
        <v>varchar_0_168</v>
      </c>
      <c r="B181" s="31">
        <f>DBMS_TYPE_SIZES[[#This Row],[i]]</f>
        <v>168</v>
      </c>
      <c r="C181" s="31">
        <f>DBMS_TYPE_SIZES[[#This Row],[i]]</f>
        <v>168</v>
      </c>
      <c r="D181" s="42">
        <f>DBMS_TYPE_SIZES[[#This Row],[i]]+2</f>
        <v>170</v>
      </c>
      <c r="E181">
        <v>168</v>
      </c>
    </row>
    <row r="182" spans="1:5">
      <c r="A182" s="41" t="str">
        <f>"varchar_0_"&amp;DBMS_TYPE_SIZES[[#This Row],[i]]</f>
        <v>varchar_0_169</v>
      </c>
      <c r="B182" s="31">
        <f>DBMS_TYPE_SIZES[[#This Row],[i]]</f>
        <v>169</v>
      </c>
      <c r="C182" s="31">
        <f>DBMS_TYPE_SIZES[[#This Row],[i]]</f>
        <v>169</v>
      </c>
      <c r="D182" s="42">
        <f>DBMS_TYPE_SIZES[[#This Row],[i]]+2</f>
        <v>171</v>
      </c>
      <c r="E182">
        <v>169</v>
      </c>
    </row>
    <row r="183" spans="1:5">
      <c r="A183" s="41" t="str">
        <f>"varchar_0_"&amp;DBMS_TYPE_SIZES[[#This Row],[i]]</f>
        <v>varchar_0_170</v>
      </c>
      <c r="B183" s="31">
        <f>DBMS_TYPE_SIZES[[#This Row],[i]]</f>
        <v>170</v>
      </c>
      <c r="C183" s="31">
        <f>DBMS_TYPE_SIZES[[#This Row],[i]]</f>
        <v>170</v>
      </c>
      <c r="D183" s="42">
        <f>DBMS_TYPE_SIZES[[#This Row],[i]]+2</f>
        <v>172</v>
      </c>
      <c r="E183">
        <v>170</v>
      </c>
    </row>
    <row r="184" spans="1:5">
      <c r="A184" s="41" t="str">
        <f>"varchar_0_"&amp;DBMS_TYPE_SIZES[[#This Row],[i]]</f>
        <v>varchar_0_171</v>
      </c>
      <c r="B184" s="31">
        <f>DBMS_TYPE_SIZES[[#This Row],[i]]</f>
        <v>171</v>
      </c>
      <c r="C184" s="31">
        <f>DBMS_TYPE_SIZES[[#This Row],[i]]</f>
        <v>171</v>
      </c>
      <c r="D184" s="42">
        <f>DBMS_TYPE_SIZES[[#This Row],[i]]+2</f>
        <v>173</v>
      </c>
      <c r="E184">
        <v>171</v>
      </c>
    </row>
    <row r="185" spans="1:5">
      <c r="A185" s="41" t="str">
        <f>"varchar_0_"&amp;DBMS_TYPE_SIZES[[#This Row],[i]]</f>
        <v>varchar_0_172</v>
      </c>
      <c r="B185" s="31">
        <f>DBMS_TYPE_SIZES[[#This Row],[i]]</f>
        <v>172</v>
      </c>
      <c r="C185" s="31">
        <f>DBMS_TYPE_SIZES[[#This Row],[i]]</f>
        <v>172</v>
      </c>
      <c r="D185" s="42">
        <f>DBMS_TYPE_SIZES[[#This Row],[i]]+2</f>
        <v>174</v>
      </c>
      <c r="E185">
        <v>172</v>
      </c>
    </row>
    <row r="186" spans="1:5">
      <c r="A186" s="41" t="str">
        <f>"varchar_0_"&amp;DBMS_TYPE_SIZES[[#This Row],[i]]</f>
        <v>varchar_0_173</v>
      </c>
      <c r="B186" s="31">
        <f>DBMS_TYPE_SIZES[[#This Row],[i]]</f>
        <v>173</v>
      </c>
      <c r="C186" s="31">
        <f>DBMS_TYPE_SIZES[[#This Row],[i]]</f>
        <v>173</v>
      </c>
      <c r="D186" s="42">
        <f>DBMS_TYPE_SIZES[[#This Row],[i]]+2</f>
        <v>175</v>
      </c>
      <c r="E186">
        <v>173</v>
      </c>
    </row>
    <row r="187" spans="1:5">
      <c r="A187" s="41" t="str">
        <f>"varchar_0_"&amp;DBMS_TYPE_SIZES[[#This Row],[i]]</f>
        <v>varchar_0_174</v>
      </c>
      <c r="B187" s="31">
        <f>DBMS_TYPE_SIZES[[#This Row],[i]]</f>
        <v>174</v>
      </c>
      <c r="C187" s="31">
        <f>DBMS_TYPE_SIZES[[#This Row],[i]]</f>
        <v>174</v>
      </c>
      <c r="D187" s="42">
        <f>DBMS_TYPE_SIZES[[#This Row],[i]]+2</f>
        <v>176</v>
      </c>
      <c r="E187">
        <v>174</v>
      </c>
    </row>
    <row r="188" spans="1:5">
      <c r="A188" s="41" t="str">
        <f>"varchar_0_"&amp;DBMS_TYPE_SIZES[[#This Row],[i]]</f>
        <v>varchar_0_175</v>
      </c>
      <c r="B188" s="31">
        <f>DBMS_TYPE_SIZES[[#This Row],[i]]</f>
        <v>175</v>
      </c>
      <c r="C188" s="31">
        <f>DBMS_TYPE_SIZES[[#This Row],[i]]</f>
        <v>175</v>
      </c>
      <c r="D188" s="42">
        <f>DBMS_TYPE_SIZES[[#This Row],[i]]+2</f>
        <v>177</v>
      </c>
      <c r="E188">
        <v>175</v>
      </c>
    </row>
    <row r="189" spans="1:5">
      <c r="A189" s="41" t="str">
        <f>"varchar_0_"&amp;DBMS_TYPE_SIZES[[#This Row],[i]]</f>
        <v>varchar_0_176</v>
      </c>
      <c r="B189" s="31">
        <f>DBMS_TYPE_SIZES[[#This Row],[i]]</f>
        <v>176</v>
      </c>
      <c r="C189" s="31">
        <f>DBMS_TYPE_SIZES[[#This Row],[i]]</f>
        <v>176</v>
      </c>
      <c r="D189" s="42">
        <f>DBMS_TYPE_SIZES[[#This Row],[i]]+2</f>
        <v>178</v>
      </c>
      <c r="E189">
        <v>176</v>
      </c>
    </row>
    <row r="190" spans="1:5">
      <c r="A190" s="41" t="str">
        <f>"varchar_0_"&amp;DBMS_TYPE_SIZES[[#This Row],[i]]</f>
        <v>varchar_0_177</v>
      </c>
      <c r="B190" s="31">
        <f>DBMS_TYPE_SIZES[[#This Row],[i]]</f>
        <v>177</v>
      </c>
      <c r="C190" s="31">
        <f>DBMS_TYPE_SIZES[[#This Row],[i]]</f>
        <v>177</v>
      </c>
      <c r="D190" s="42">
        <f>DBMS_TYPE_SIZES[[#This Row],[i]]+2</f>
        <v>179</v>
      </c>
      <c r="E190">
        <v>177</v>
      </c>
    </row>
    <row r="191" spans="1:5">
      <c r="A191" s="41" t="str">
        <f>"varchar_0_"&amp;DBMS_TYPE_SIZES[[#This Row],[i]]</f>
        <v>varchar_0_178</v>
      </c>
      <c r="B191" s="31">
        <f>DBMS_TYPE_SIZES[[#This Row],[i]]</f>
        <v>178</v>
      </c>
      <c r="C191" s="31">
        <f>DBMS_TYPE_SIZES[[#This Row],[i]]</f>
        <v>178</v>
      </c>
      <c r="D191" s="42">
        <f>DBMS_TYPE_SIZES[[#This Row],[i]]+2</f>
        <v>180</v>
      </c>
      <c r="E191">
        <v>178</v>
      </c>
    </row>
    <row r="192" spans="1:5">
      <c r="A192" s="41" t="str">
        <f>"varchar_0_"&amp;DBMS_TYPE_SIZES[[#This Row],[i]]</f>
        <v>varchar_0_179</v>
      </c>
      <c r="B192" s="31">
        <f>DBMS_TYPE_SIZES[[#This Row],[i]]</f>
        <v>179</v>
      </c>
      <c r="C192" s="31">
        <f>DBMS_TYPE_SIZES[[#This Row],[i]]</f>
        <v>179</v>
      </c>
      <c r="D192" s="42">
        <f>DBMS_TYPE_SIZES[[#This Row],[i]]+2</f>
        <v>181</v>
      </c>
      <c r="E192">
        <v>179</v>
      </c>
    </row>
    <row r="193" spans="1:5">
      <c r="A193" s="41" t="str">
        <f>"varchar_0_"&amp;DBMS_TYPE_SIZES[[#This Row],[i]]</f>
        <v>varchar_0_180</v>
      </c>
      <c r="B193" s="31">
        <f>DBMS_TYPE_SIZES[[#This Row],[i]]</f>
        <v>180</v>
      </c>
      <c r="C193" s="31">
        <f>DBMS_TYPE_SIZES[[#This Row],[i]]</f>
        <v>180</v>
      </c>
      <c r="D193" s="42">
        <f>DBMS_TYPE_SIZES[[#This Row],[i]]+2</f>
        <v>182</v>
      </c>
      <c r="E193">
        <v>180</v>
      </c>
    </row>
    <row r="194" spans="1:5">
      <c r="A194" s="41" t="str">
        <f>"varchar_0_"&amp;DBMS_TYPE_SIZES[[#This Row],[i]]</f>
        <v>varchar_0_181</v>
      </c>
      <c r="B194" s="31">
        <f>DBMS_TYPE_SIZES[[#This Row],[i]]</f>
        <v>181</v>
      </c>
      <c r="C194" s="31">
        <f>DBMS_TYPE_SIZES[[#This Row],[i]]</f>
        <v>181</v>
      </c>
      <c r="D194" s="42">
        <f>DBMS_TYPE_SIZES[[#This Row],[i]]+2</f>
        <v>183</v>
      </c>
      <c r="E194">
        <v>181</v>
      </c>
    </row>
    <row r="195" spans="1:5">
      <c r="A195" s="41" t="str">
        <f>"varchar_0_"&amp;DBMS_TYPE_SIZES[[#This Row],[i]]</f>
        <v>varchar_0_182</v>
      </c>
      <c r="B195" s="31">
        <f>DBMS_TYPE_SIZES[[#This Row],[i]]</f>
        <v>182</v>
      </c>
      <c r="C195" s="31">
        <f>DBMS_TYPE_SIZES[[#This Row],[i]]</f>
        <v>182</v>
      </c>
      <c r="D195" s="42">
        <f>DBMS_TYPE_SIZES[[#This Row],[i]]+2</f>
        <v>184</v>
      </c>
      <c r="E195">
        <v>182</v>
      </c>
    </row>
    <row r="196" spans="1:5">
      <c r="A196" s="41" t="str">
        <f>"varchar_0_"&amp;DBMS_TYPE_SIZES[[#This Row],[i]]</f>
        <v>varchar_0_183</v>
      </c>
      <c r="B196" s="31">
        <f>DBMS_TYPE_SIZES[[#This Row],[i]]</f>
        <v>183</v>
      </c>
      <c r="C196" s="31">
        <f>DBMS_TYPE_SIZES[[#This Row],[i]]</f>
        <v>183</v>
      </c>
      <c r="D196" s="42">
        <f>DBMS_TYPE_SIZES[[#This Row],[i]]+2</f>
        <v>185</v>
      </c>
      <c r="E196">
        <v>183</v>
      </c>
    </row>
    <row r="197" spans="1:5">
      <c r="A197" s="41" t="str">
        <f>"varchar_0_"&amp;DBMS_TYPE_SIZES[[#This Row],[i]]</f>
        <v>varchar_0_184</v>
      </c>
      <c r="B197" s="31">
        <f>DBMS_TYPE_SIZES[[#This Row],[i]]</f>
        <v>184</v>
      </c>
      <c r="C197" s="31">
        <f>DBMS_TYPE_SIZES[[#This Row],[i]]</f>
        <v>184</v>
      </c>
      <c r="D197" s="42">
        <f>DBMS_TYPE_SIZES[[#This Row],[i]]+2</f>
        <v>186</v>
      </c>
      <c r="E197">
        <v>184</v>
      </c>
    </row>
    <row r="198" spans="1:5">
      <c r="A198" s="41" t="str">
        <f>"varchar_0_"&amp;DBMS_TYPE_SIZES[[#This Row],[i]]</f>
        <v>varchar_0_185</v>
      </c>
      <c r="B198" s="31">
        <f>DBMS_TYPE_SIZES[[#This Row],[i]]</f>
        <v>185</v>
      </c>
      <c r="C198" s="31">
        <f>DBMS_TYPE_SIZES[[#This Row],[i]]</f>
        <v>185</v>
      </c>
      <c r="D198" s="42">
        <f>DBMS_TYPE_SIZES[[#This Row],[i]]+2</f>
        <v>187</v>
      </c>
      <c r="E198">
        <v>185</v>
      </c>
    </row>
    <row r="199" spans="1:5">
      <c r="A199" s="41" t="str">
        <f>"varchar_0_"&amp;DBMS_TYPE_SIZES[[#This Row],[i]]</f>
        <v>varchar_0_186</v>
      </c>
      <c r="B199" s="31">
        <f>DBMS_TYPE_SIZES[[#This Row],[i]]</f>
        <v>186</v>
      </c>
      <c r="C199" s="31">
        <f>DBMS_TYPE_SIZES[[#This Row],[i]]</f>
        <v>186</v>
      </c>
      <c r="D199" s="42">
        <f>DBMS_TYPE_SIZES[[#This Row],[i]]+2</f>
        <v>188</v>
      </c>
      <c r="E199">
        <v>186</v>
      </c>
    </row>
    <row r="200" spans="1:5">
      <c r="A200" s="41" t="str">
        <f>"varchar_0_"&amp;DBMS_TYPE_SIZES[[#This Row],[i]]</f>
        <v>varchar_0_187</v>
      </c>
      <c r="B200" s="31">
        <f>DBMS_TYPE_SIZES[[#This Row],[i]]</f>
        <v>187</v>
      </c>
      <c r="C200" s="31">
        <f>DBMS_TYPE_SIZES[[#This Row],[i]]</f>
        <v>187</v>
      </c>
      <c r="D200" s="42">
        <f>DBMS_TYPE_SIZES[[#This Row],[i]]+2</f>
        <v>189</v>
      </c>
      <c r="E200">
        <v>187</v>
      </c>
    </row>
    <row r="201" spans="1:5">
      <c r="A201" s="41" t="str">
        <f>"varchar_0_"&amp;DBMS_TYPE_SIZES[[#This Row],[i]]</f>
        <v>varchar_0_188</v>
      </c>
      <c r="B201" s="31">
        <f>DBMS_TYPE_SIZES[[#This Row],[i]]</f>
        <v>188</v>
      </c>
      <c r="C201" s="31">
        <f>DBMS_TYPE_SIZES[[#This Row],[i]]</f>
        <v>188</v>
      </c>
      <c r="D201" s="42">
        <f>DBMS_TYPE_SIZES[[#This Row],[i]]+2</f>
        <v>190</v>
      </c>
      <c r="E201">
        <v>188</v>
      </c>
    </row>
    <row r="202" spans="1:5">
      <c r="A202" s="41" t="str">
        <f>"varchar_0_"&amp;DBMS_TYPE_SIZES[[#This Row],[i]]</f>
        <v>varchar_0_189</v>
      </c>
      <c r="B202" s="31">
        <f>DBMS_TYPE_SIZES[[#This Row],[i]]</f>
        <v>189</v>
      </c>
      <c r="C202" s="31">
        <f>DBMS_TYPE_SIZES[[#This Row],[i]]</f>
        <v>189</v>
      </c>
      <c r="D202" s="42">
        <f>DBMS_TYPE_SIZES[[#This Row],[i]]+2</f>
        <v>191</v>
      </c>
      <c r="E202">
        <v>189</v>
      </c>
    </row>
    <row r="203" spans="1:5">
      <c r="A203" s="41" t="str">
        <f>"varchar_0_"&amp;DBMS_TYPE_SIZES[[#This Row],[i]]</f>
        <v>varchar_0_190</v>
      </c>
      <c r="B203" s="31">
        <f>DBMS_TYPE_SIZES[[#This Row],[i]]</f>
        <v>190</v>
      </c>
      <c r="C203" s="31">
        <f>DBMS_TYPE_SIZES[[#This Row],[i]]</f>
        <v>190</v>
      </c>
      <c r="D203" s="42">
        <f>DBMS_TYPE_SIZES[[#This Row],[i]]+2</f>
        <v>192</v>
      </c>
      <c r="E203">
        <v>190</v>
      </c>
    </row>
    <row r="204" spans="1:5">
      <c r="A204" s="41" t="str">
        <f>"varchar_0_"&amp;DBMS_TYPE_SIZES[[#This Row],[i]]</f>
        <v>varchar_0_191</v>
      </c>
      <c r="B204" s="31">
        <f>DBMS_TYPE_SIZES[[#This Row],[i]]</f>
        <v>191</v>
      </c>
      <c r="C204" s="31">
        <f>DBMS_TYPE_SIZES[[#This Row],[i]]</f>
        <v>191</v>
      </c>
      <c r="D204" s="42">
        <f>DBMS_TYPE_SIZES[[#This Row],[i]]+2</f>
        <v>193</v>
      </c>
      <c r="E204">
        <v>191</v>
      </c>
    </row>
    <row r="205" spans="1:5">
      <c r="A205" s="41" t="str">
        <f>"varchar_0_"&amp;DBMS_TYPE_SIZES[[#This Row],[i]]</f>
        <v>varchar_0_192</v>
      </c>
      <c r="B205" s="31">
        <f>DBMS_TYPE_SIZES[[#This Row],[i]]</f>
        <v>192</v>
      </c>
      <c r="C205" s="31">
        <f>DBMS_TYPE_SIZES[[#This Row],[i]]</f>
        <v>192</v>
      </c>
      <c r="D205" s="42">
        <f>DBMS_TYPE_SIZES[[#This Row],[i]]+2</f>
        <v>194</v>
      </c>
      <c r="E205">
        <v>192</v>
      </c>
    </row>
    <row r="206" spans="1:5">
      <c r="A206" s="41" t="str">
        <f>"varchar_0_"&amp;DBMS_TYPE_SIZES[[#This Row],[i]]</f>
        <v>varchar_0_193</v>
      </c>
      <c r="B206" s="31">
        <f>DBMS_TYPE_SIZES[[#This Row],[i]]</f>
        <v>193</v>
      </c>
      <c r="C206" s="31">
        <f>DBMS_TYPE_SIZES[[#This Row],[i]]</f>
        <v>193</v>
      </c>
      <c r="D206" s="42">
        <f>DBMS_TYPE_SIZES[[#This Row],[i]]+2</f>
        <v>195</v>
      </c>
      <c r="E206">
        <v>193</v>
      </c>
    </row>
    <row r="207" spans="1:5">
      <c r="A207" s="41" t="str">
        <f>"varchar_0_"&amp;DBMS_TYPE_SIZES[[#This Row],[i]]</f>
        <v>varchar_0_194</v>
      </c>
      <c r="B207" s="31">
        <f>DBMS_TYPE_SIZES[[#This Row],[i]]</f>
        <v>194</v>
      </c>
      <c r="C207" s="31">
        <f>DBMS_TYPE_SIZES[[#This Row],[i]]</f>
        <v>194</v>
      </c>
      <c r="D207" s="42">
        <f>DBMS_TYPE_SIZES[[#This Row],[i]]+2</f>
        <v>196</v>
      </c>
      <c r="E207">
        <v>194</v>
      </c>
    </row>
    <row r="208" spans="1:5">
      <c r="A208" s="41" t="str">
        <f>"varchar_0_"&amp;DBMS_TYPE_SIZES[[#This Row],[i]]</f>
        <v>varchar_0_195</v>
      </c>
      <c r="B208" s="31">
        <f>DBMS_TYPE_SIZES[[#This Row],[i]]</f>
        <v>195</v>
      </c>
      <c r="C208" s="31">
        <f>DBMS_TYPE_SIZES[[#This Row],[i]]</f>
        <v>195</v>
      </c>
      <c r="D208" s="42">
        <f>DBMS_TYPE_SIZES[[#This Row],[i]]+2</f>
        <v>197</v>
      </c>
      <c r="E208">
        <v>195</v>
      </c>
    </row>
    <row r="209" spans="1:5">
      <c r="A209" s="41" t="str">
        <f>"varchar_0_"&amp;DBMS_TYPE_SIZES[[#This Row],[i]]</f>
        <v>varchar_0_196</v>
      </c>
      <c r="B209" s="31">
        <f>DBMS_TYPE_SIZES[[#This Row],[i]]</f>
        <v>196</v>
      </c>
      <c r="C209" s="31">
        <f>DBMS_TYPE_SIZES[[#This Row],[i]]</f>
        <v>196</v>
      </c>
      <c r="D209" s="42">
        <f>DBMS_TYPE_SIZES[[#This Row],[i]]+2</f>
        <v>198</v>
      </c>
      <c r="E209">
        <v>196</v>
      </c>
    </row>
    <row r="210" spans="1:5">
      <c r="A210" s="41" t="str">
        <f>"varchar_0_"&amp;DBMS_TYPE_SIZES[[#This Row],[i]]</f>
        <v>varchar_0_197</v>
      </c>
      <c r="B210" s="31">
        <f>DBMS_TYPE_SIZES[[#This Row],[i]]</f>
        <v>197</v>
      </c>
      <c r="C210" s="31">
        <f>DBMS_TYPE_SIZES[[#This Row],[i]]</f>
        <v>197</v>
      </c>
      <c r="D210" s="42">
        <f>DBMS_TYPE_SIZES[[#This Row],[i]]+2</f>
        <v>199</v>
      </c>
      <c r="E210">
        <v>197</v>
      </c>
    </row>
    <row r="211" spans="1:5">
      <c r="A211" s="41" t="str">
        <f>"varchar_0_"&amp;DBMS_TYPE_SIZES[[#This Row],[i]]</f>
        <v>varchar_0_198</v>
      </c>
      <c r="B211" s="31">
        <f>DBMS_TYPE_SIZES[[#This Row],[i]]</f>
        <v>198</v>
      </c>
      <c r="C211" s="31">
        <f>DBMS_TYPE_SIZES[[#This Row],[i]]</f>
        <v>198</v>
      </c>
      <c r="D211" s="42">
        <f>DBMS_TYPE_SIZES[[#This Row],[i]]+2</f>
        <v>200</v>
      </c>
      <c r="E211">
        <v>198</v>
      </c>
    </row>
    <row r="212" spans="1:5">
      <c r="A212" s="41" t="str">
        <f>"varchar_0_"&amp;DBMS_TYPE_SIZES[[#This Row],[i]]</f>
        <v>varchar_0_199</v>
      </c>
      <c r="B212" s="31">
        <f>DBMS_TYPE_SIZES[[#This Row],[i]]</f>
        <v>199</v>
      </c>
      <c r="C212" s="31">
        <f>DBMS_TYPE_SIZES[[#This Row],[i]]</f>
        <v>199</v>
      </c>
      <c r="D212" s="42">
        <f>DBMS_TYPE_SIZES[[#This Row],[i]]+2</f>
        <v>201</v>
      </c>
      <c r="E212">
        <v>199</v>
      </c>
    </row>
    <row r="213" spans="1:5">
      <c r="A213" s="41" t="str">
        <f>"varchar_0_"&amp;DBMS_TYPE_SIZES[[#This Row],[i]]</f>
        <v>varchar_0_200</v>
      </c>
      <c r="B213" s="31">
        <f>DBMS_TYPE_SIZES[[#This Row],[i]]</f>
        <v>200</v>
      </c>
      <c r="C213" s="31">
        <f>DBMS_TYPE_SIZES[[#This Row],[i]]</f>
        <v>200</v>
      </c>
      <c r="D213" s="42">
        <f>DBMS_TYPE_SIZES[[#This Row],[i]]+2</f>
        <v>202</v>
      </c>
      <c r="E213">
        <v>200</v>
      </c>
    </row>
    <row r="214" spans="1:5">
      <c r="A214" s="41" t="str">
        <f>"varchar_0_"&amp;DBMS_TYPE_SIZES[[#This Row],[i]]</f>
        <v>varchar_0_201</v>
      </c>
      <c r="B214" s="31">
        <f>DBMS_TYPE_SIZES[[#This Row],[i]]</f>
        <v>201</v>
      </c>
      <c r="C214" s="31">
        <f>DBMS_TYPE_SIZES[[#This Row],[i]]</f>
        <v>201</v>
      </c>
      <c r="D214" s="42">
        <f>DBMS_TYPE_SIZES[[#This Row],[i]]+2</f>
        <v>203</v>
      </c>
      <c r="E214">
        <v>201</v>
      </c>
    </row>
    <row r="215" spans="1:5">
      <c r="A215" s="41" t="str">
        <f>"varchar_0_"&amp;DBMS_TYPE_SIZES[[#This Row],[i]]</f>
        <v>varchar_0_202</v>
      </c>
      <c r="B215" s="31">
        <f>DBMS_TYPE_SIZES[[#This Row],[i]]</f>
        <v>202</v>
      </c>
      <c r="C215" s="31">
        <f>DBMS_TYPE_SIZES[[#This Row],[i]]</f>
        <v>202</v>
      </c>
      <c r="D215" s="42">
        <f>DBMS_TYPE_SIZES[[#This Row],[i]]+2</f>
        <v>204</v>
      </c>
      <c r="E215">
        <v>202</v>
      </c>
    </row>
    <row r="216" spans="1:5">
      <c r="A216" s="41" t="str">
        <f>"varchar_0_"&amp;DBMS_TYPE_SIZES[[#This Row],[i]]</f>
        <v>varchar_0_203</v>
      </c>
      <c r="B216" s="31">
        <f>DBMS_TYPE_SIZES[[#This Row],[i]]</f>
        <v>203</v>
      </c>
      <c r="C216" s="31">
        <f>DBMS_TYPE_SIZES[[#This Row],[i]]</f>
        <v>203</v>
      </c>
      <c r="D216" s="42">
        <f>DBMS_TYPE_SIZES[[#This Row],[i]]+2</f>
        <v>205</v>
      </c>
      <c r="E216">
        <v>203</v>
      </c>
    </row>
    <row r="217" spans="1:5">
      <c r="A217" s="41" t="str">
        <f>"varchar_0_"&amp;DBMS_TYPE_SIZES[[#This Row],[i]]</f>
        <v>varchar_0_204</v>
      </c>
      <c r="B217" s="31">
        <f>DBMS_TYPE_SIZES[[#This Row],[i]]</f>
        <v>204</v>
      </c>
      <c r="C217" s="31">
        <f>DBMS_TYPE_SIZES[[#This Row],[i]]</f>
        <v>204</v>
      </c>
      <c r="D217" s="42">
        <f>DBMS_TYPE_SIZES[[#This Row],[i]]+2</f>
        <v>206</v>
      </c>
      <c r="E217">
        <v>204</v>
      </c>
    </row>
    <row r="218" spans="1:5">
      <c r="A218" s="41" t="str">
        <f>"varchar_0_"&amp;DBMS_TYPE_SIZES[[#This Row],[i]]</f>
        <v>varchar_0_205</v>
      </c>
      <c r="B218" s="31">
        <f>DBMS_TYPE_SIZES[[#This Row],[i]]</f>
        <v>205</v>
      </c>
      <c r="C218" s="31">
        <f>DBMS_TYPE_SIZES[[#This Row],[i]]</f>
        <v>205</v>
      </c>
      <c r="D218" s="42">
        <f>DBMS_TYPE_SIZES[[#This Row],[i]]+2</f>
        <v>207</v>
      </c>
      <c r="E218">
        <v>205</v>
      </c>
    </row>
    <row r="219" spans="1:5">
      <c r="A219" s="41" t="str">
        <f>"varchar_0_"&amp;DBMS_TYPE_SIZES[[#This Row],[i]]</f>
        <v>varchar_0_206</v>
      </c>
      <c r="B219" s="31">
        <f>DBMS_TYPE_SIZES[[#This Row],[i]]</f>
        <v>206</v>
      </c>
      <c r="C219" s="31">
        <f>DBMS_TYPE_SIZES[[#This Row],[i]]</f>
        <v>206</v>
      </c>
      <c r="D219" s="42">
        <f>DBMS_TYPE_SIZES[[#This Row],[i]]+2</f>
        <v>208</v>
      </c>
      <c r="E219">
        <v>206</v>
      </c>
    </row>
    <row r="220" spans="1:5">
      <c r="A220" s="41" t="str">
        <f>"varchar_0_"&amp;DBMS_TYPE_SIZES[[#This Row],[i]]</f>
        <v>varchar_0_207</v>
      </c>
      <c r="B220" s="31">
        <f>DBMS_TYPE_SIZES[[#This Row],[i]]</f>
        <v>207</v>
      </c>
      <c r="C220" s="31">
        <f>DBMS_TYPE_SIZES[[#This Row],[i]]</f>
        <v>207</v>
      </c>
      <c r="D220" s="42">
        <f>DBMS_TYPE_SIZES[[#This Row],[i]]+2</f>
        <v>209</v>
      </c>
      <c r="E220">
        <v>207</v>
      </c>
    </row>
    <row r="221" spans="1:5">
      <c r="A221" s="41" t="str">
        <f>"varchar_0_"&amp;DBMS_TYPE_SIZES[[#This Row],[i]]</f>
        <v>varchar_0_208</v>
      </c>
      <c r="B221" s="31">
        <f>DBMS_TYPE_SIZES[[#This Row],[i]]</f>
        <v>208</v>
      </c>
      <c r="C221" s="31">
        <f>DBMS_TYPE_SIZES[[#This Row],[i]]</f>
        <v>208</v>
      </c>
      <c r="D221" s="42">
        <f>DBMS_TYPE_SIZES[[#This Row],[i]]+2</f>
        <v>210</v>
      </c>
      <c r="E221">
        <v>208</v>
      </c>
    </row>
    <row r="222" spans="1:5">
      <c r="A222" s="41" t="str">
        <f>"varchar_0_"&amp;DBMS_TYPE_SIZES[[#This Row],[i]]</f>
        <v>varchar_0_209</v>
      </c>
      <c r="B222" s="31">
        <f>DBMS_TYPE_SIZES[[#This Row],[i]]</f>
        <v>209</v>
      </c>
      <c r="C222" s="31">
        <f>DBMS_TYPE_SIZES[[#This Row],[i]]</f>
        <v>209</v>
      </c>
      <c r="D222" s="42">
        <f>DBMS_TYPE_SIZES[[#This Row],[i]]+2</f>
        <v>211</v>
      </c>
      <c r="E222">
        <v>209</v>
      </c>
    </row>
    <row r="223" spans="1:5">
      <c r="A223" s="41" t="str">
        <f>"varchar_0_"&amp;DBMS_TYPE_SIZES[[#This Row],[i]]</f>
        <v>varchar_0_210</v>
      </c>
      <c r="B223" s="31">
        <f>DBMS_TYPE_SIZES[[#This Row],[i]]</f>
        <v>210</v>
      </c>
      <c r="C223" s="31">
        <f>DBMS_TYPE_SIZES[[#This Row],[i]]</f>
        <v>210</v>
      </c>
      <c r="D223" s="42">
        <f>DBMS_TYPE_SIZES[[#This Row],[i]]+2</f>
        <v>212</v>
      </c>
      <c r="E223">
        <v>210</v>
      </c>
    </row>
    <row r="224" spans="1:5">
      <c r="A224" s="41" t="str">
        <f>"varchar_0_"&amp;DBMS_TYPE_SIZES[[#This Row],[i]]</f>
        <v>varchar_0_211</v>
      </c>
      <c r="B224" s="31">
        <f>DBMS_TYPE_SIZES[[#This Row],[i]]</f>
        <v>211</v>
      </c>
      <c r="C224" s="31">
        <f>DBMS_TYPE_SIZES[[#This Row],[i]]</f>
        <v>211</v>
      </c>
      <c r="D224" s="42">
        <f>DBMS_TYPE_SIZES[[#This Row],[i]]+2</f>
        <v>213</v>
      </c>
      <c r="E224">
        <v>211</v>
      </c>
    </row>
    <row r="225" spans="1:5">
      <c r="A225" s="41" t="str">
        <f>"varchar_0_"&amp;DBMS_TYPE_SIZES[[#This Row],[i]]</f>
        <v>varchar_0_212</v>
      </c>
      <c r="B225" s="31">
        <f>DBMS_TYPE_SIZES[[#This Row],[i]]</f>
        <v>212</v>
      </c>
      <c r="C225" s="31">
        <f>DBMS_TYPE_SIZES[[#This Row],[i]]</f>
        <v>212</v>
      </c>
      <c r="D225" s="42">
        <f>DBMS_TYPE_SIZES[[#This Row],[i]]+2</f>
        <v>214</v>
      </c>
      <c r="E225">
        <v>212</v>
      </c>
    </row>
    <row r="226" spans="1:5">
      <c r="A226" s="41" t="str">
        <f>"varchar_0_"&amp;DBMS_TYPE_SIZES[[#This Row],[i]]</f>
        <v>varchar_0_213</v>
      </c>
      <c r="B226" s="31">
        <f>DBMS_TYPE_SIZES[[#This Row],[i]]</f>
        <v>213</v>
      </c>
      <c r="C226" s="31">
        <f>DBMS_TYPE_SIZES[[#This Row],[i]]</f>
        <v>213</v>
      </c>
      <c r="D226" s="42">
        <f>DBMS_TYPE_SIZES[[#This Row],[i]]+2</f>
        <v>215</v>
      </c>
      <c r="E226">
        <v>213</v>
      </c>
    </row>
    <row r="227" spans="1:5">
      <c r="A227" s="41" t="str">
        <f>"varchar_0_"&amp;DBMS_TYPE_SIZES[[#This Row],[i]]</f>
        <v>varchar_0_214</v>
      </c>
      <c r="B227" s="31">
        <f>DBMS_TYPE_SIZES[[#This Row],[i]]</f>
        <v>214</v>
      </c>
      <c r="C227" s="31">
        <f>DBMS_TYPE_SIZES[[#This Row],[i]]</f>
        <v>214</v>
      </c>
      <c r="D227" s="42">
        <f>DBMS_TYPE_SIZES[[#This Row],[i]]+2</f>
        <v>216</v>
      </c>
      <c r="E227">
        <v>214</v>
      </c>
    </row>
    <row r="228" spans="1:5">
      <c r="A228" s="41" t="str">
        <f>"varchar_0_"&amp;DBMS_TYPE_SIZES[[#This Row],[i]]</f>
        <v>varchar_0_215</v>
      </c>
      <c r="B228" s="31">
        <f>DBMS_TYPE_SIZES[[#This Row],[i]]</f>
        <v>215</v>
      </c>
      <c r="C228" s="31">
        <f>DBMS_TYPE_SIZES[[#This Row],[i]]</f>
        <v>215</v>
      </c>
      <c r="D228" s="42">
        <f>DBMS_TYPE_SIZES[[#This Row],[i]]+2</f>
        <v>217</v>
      </c>
      <c r="E228">
        <v>215</v>
      </c>
    </row>
    <row r="229" spans="1:5">
      <c r="A229" s="41" t="str">
        <f>"varchar_0_"&amp;DBMS_TYPE_SIZES[[#This Row],[i]]</f>
        <v>varchar_0_216</v>
      </c>
      <c r="B229" s="31">
        <f>DBMS_TYPE_SIZES[[#This Row],[i]]</f>
        <v>216</v>
      </c>
      <c r="C229" s="31">
        <f>DBMS_TYPE_SIZES[[#This Row],[i]]</f>
        <v>216</v>
      </c>
      <c r="D229" s="42">
        <f>DBMS_TYPE_SIZES[[#This Row],[i]]+2</f>
        <v>218</v>
      </c>
      <c r="E229">
        <v>216</v>
      </c>
    </row>
    <row r="230" spans="1:5">
      <c r="A230" s="41" t="str">
        <f>"varchar_0_"&amp;DBMS_TYPE_SIZES[[#This Row],[i]]</f>
        <v>varchar_0_217</v>
      </c>
      <c r="B230" s="31">
        <f>DBMS_TYPE_SIZES[[#This Row],[i]]</f>
        <v>217</v>
      </c>
      <c r="C230" s="31">
        <f>DBMS_TYPE_SIZES[[#This Row],[i]]</f>
        <v>217</v>
      </c>
      <c r="D230" s="42">
        <f>DBMS_TYPE_SIZES[[#This Row],[i]]+2</f>
        <v>219</v>
      </c>
      <c r="E230">
        <v>217</v>
      </c>
    </row>
    <row r="231" spans="1:5">
      <c r="A231" s="41" t="str">
        <f>"varchar_0_"&amp;DBMS_TYPE_SIZES[[#This Row],[i]]</f>
        <v>varchar_0_218</v>
      </c>
      <c r="B231" s="31">
        <f>DBMS_TYPE_SIZES[[#This Row],[i]]</f>
        <v>218</v>
      </c>
      <c r="C231" s="31">
        <f>DBMS_TYPE_SIZES[[#This Row],[i]]</f>
        <v>218</v>
      </c>
      <c r="D231" s="42">
        <f>DBMS_TYPE_SIZES[[#This Row],[i]]+2</f>
        <v>220</v>
      </c>
      <c r="E231">
        <v>218</v>
      </c>
    </row>
    <row r="232" spans="1:5">
      <c r="A232" s="41" t="str">
        <f>"varchar_0_"&amp;DBMS_TYPE_SIZES[[#This Row],[i]]</f>
        <v>varchar_0_219</v>
      </c>
      <c r="B232" s="31">
        <f>DBMS_TYPE_SIZES[[#This Row],[i]]</f>
        <v>219</v>
      </c>
      <c r="C232" s="31">
        <f>DBMS_TYPE_SIZES[[#This Row],[i]]</f>
        <v>219</v>
      </c>
      <c r="D232" s="42">
        <f>DBMS_TYPE_SIZES[[#This Row],[i]]+2</f>
        <v>221</v>
      </c>
      <c r="E232">
        <v>219</v>
      </c>
    </row>
    <row r="233" spans="1:5">
      <c r="A233" s="41" t="str">
        <f>"varchar_0_"&amp;DBMS_TYPE_SIZES[[#This Row],[i]]</f>
        <v>varchar_0_220</v>
      </c>
      <c r="B233" s="31">
        <f>DBMS_TYPE_SIZES[[#This Row],[i]]</f>
        <v>220</v>
      </c>
      <c r="C233" s="31">
        <f>DBMS_TYPE_SIZES[[#This Row],[i]]</f>
        <v>220</v>
      </c>
      <c r="D233" s="42">
        <f>DBMS_TYPE_SIZES[[#This Row],[i]]+2</f>
        <v>222</v>
      </c>
      <c r="E233">
        <v>220</v>
      </c>
    </row>
    <row r="234" spans="1:5">
      <c r="A234" s="41" t="str">
        <f>"varchar_0_"&amp;DBMS_TYPE_SIZES[[#This Row],[i]]</f>
        <v>varchar_0_221</v>
      </c>
      <c r="B234" s="31">
        <f>DBMS_TYPE_SIZES[[#This Row],[i]]</f>
        <v>221</v>
      </c>
      <c r="C234" s="31">
        <f>DBMS_TYPE_SIZES[[#This Row],[i]]</f>
        <v>221</v>
      </c>
      <c r="D234" s="42">
        <f>DBMS_TYPE_SIZES[[#This Row],[i]]+2</f>
        <v>223</v>
      </c>
      <c r="E234">
        <v>221</v>
      </c>
    </row>
    <row r="235" spans="1:5">
      <c r="A235" s="41" t="str">
        <f>"varchar_0_"&amp;DBMS_TYPE_SIZES[[#This Row],[i]]</f>
        <v>varchar_0_222</v>
      </c>
      <c r="B235" s="31">
        <f>DBMS_TYPE_SIZES[[#This Row],[i]]</f>
        <v>222</v>
      </c>
      <c r="C235" s="31">
        <f>DBMS_TYPE_SIZES[[#This Row],[i]]</f>
        <v>222</v>
      </c>
      <c r="D235" s="42">
        <f>DBMS_TYPE_SIZES[[#This Row],[i]]+2</f>
        <v>224</v>
      </c>
      <c r="E235">
        <v>222</v>
      </c>
    </row>
    <row r="236" spans="1:5">
      <c r="A236" s="41" t="str">
        <f>"varchar_0_"&amp;DBMS_TYPE_SIZES[[#This Row],[i]]</f>
        <v>varchar_0_223</v>
      </c>
      <c r="B236" s="31">
        <f>DBMS_TYPE_SIZES[[#This Row],[i]]</f>
        <v>223</v>
      </c>
      <c r="C236" s="31">
        <f>DBMS_TYPE_SIZES[[#This Row],[i]]</f>
        <v>223</v>
      </c>
      <c r="D236" s="42">
        <f>DBMS_TYPE_SIZES[[#This Row],[i]]+2</f>
        <v>225</v>
      </c>
      <c r="E236">
        <v>223</v>
      </c>
    </row>
    <row r="237" spans="1:5">
      <c r="A237" s="41" t="str">
        <f>"varchar_0_"&amp;DBMS_TYPE_SIZES[[#This Row],[i]]</f>
        <v>varchar_0_224</v>
      </c>
      <c r="B237" s="31">
        <f>DBMS_TYPE_SIZES[[#This Row],[i]]</f>
        <v>224</v>
      </c>
      <c r="C237" s="31">
        <f>DBMS_TYPE_SIZES[[#This Row],[i]]</f>
        <v>224</v>
      </c>
      <c r="D237" s="42">
        <f>DBMS_TYPE_SIZES[[#This Row],[i]]+2</f>
        <v>226</v>
      </c>
      <c r="E237">
        <v>224</v>
      </c>
    </row>
    <row r="238" spans="1:5">
      <c r="A238" s="41" t="str">
        <f>"varchar_0_"&amp;DBMS_TYPE_SIZES[[#This Row],[i]]</f>
        <v>varchar_0_225</v>
      </c>
      <c r="B238" s="31">
        <f>DBMS_TYPE_SIZES[[#This Row],[i]]</f>
        <v>225</v>
      </c>
      <c r="C238" s="31">
        <f>DBMS_TYPE_SIZES[[#This Row],[i]]</f>
        <v>225</v>
      </c>
      <c r="D238" s="42">
        <f>DBMS_TYPE_SIZES[[#This Row],[i]]+2</f>
        <v>227</v>
      </c>
      <c r="E238">
        <v>225</v>
      </c>
    </row>
    <row r="239" spans="1:5">
      <c r="A239" s="41" t="str">
        <f>"varchar_0_"&amp;DBMS_TYPE_SIZES[[#This Row],[i]]</f>
        <v>varchar_0_226</v>
      </c>
      <c r="B239" s="31">
        <f>DBMS_TYPE_SIZES[[#This Row],[i]]</f>
        <v>226</v>
      </c>
      <c r="C239" s="31">
        <f>DBMS_TYPE_SIZES[[#This Row],[i]]</f>
        <v>226</v>
      </c>
      <c r="D239" s="42">
        <f>DBMS_TYPE_SIZES[[#This Row],[i]]+2</f>
        <v>228</v>
      </c>
      <c r="E239">
        <v>226</v>
      </c>
    </row>
    <row r="240" spans="1:5">
      <c r="A240" s="41" t="str">
        <f>"varchar_0_"&amp;DBMS_TYPE_SIZES[[#This Row],[i]]</f>
        <v>varchar_0_227</v>
      </c>
      <c r="B240" s="31">
        <f>DBMS_TYPE_SIZES[[#This Row],[i]]</f>
        <v>227</v>
      </c>
      <c r="C240" s="31">
        <f>DBMS_TYPE_SIZES[[#This Row],[i]]</f>
        <v>227</v>
      </c>
      <c r="D240" s="42">
        <f>DBMS_TYPE_SIZES[[#This Row],[i]]+2</f>
        <v>229</v>
      </c>
      <c r="E240">
        <v>227</v>
      </c>
    </row>
    <row r="241" spans="1:5">
      <c r="A241" s="41" t="str">
        <f>"varchar_0_"&amp;DBMS_TYPE_SIZES[[#This Row],[i]]</f>
        <v>varchar_0_228</v>
      </c>
      <c r="B241" s="31">
        <f>DBMS_TYPE_SIZES[[#This Row],[i]]</f>
        <v>228</v>
      </c>
      <c r="C241" s="31">
        <f>DBMS_TYPE_SIZES[[#This Row],[i]]</f>
        <v>228</v>
      </c>
      <c r="D241" s="42">
        <f>DBMS_TYPE_SIZES[[#This Row],[i]]+2</f>
        <v>230</v>
      </c>
      <c r="E241">
        <v>228</v>
      </c>
    </row>
    <row r="242" spans="1:5">
      <c r="A242" s="41" t="str">
        <f>"varchar_0_"&amp;DBMS_TYPE_SIZES[[#This Row],[i]]</f>
        <v>varchar_0_229</v>
      </c>
      <c r="B242" s="31">
        <f>DBMS_TYPE_SIZES[[#This Row],[i]]</f>
        <v>229</v>
      </c>
      <c r="C242" s="31">
        <f>DBMS_TYPE_SIZES[[#This Row],[i]]</f>
        <v>229</v>
      </c>
      <c r="D242" s="42">
        <f>DBMS_TYPE_SIZES[[#This Row],[i]]+2</f>
        <v>231</v>
      </c>
      <c r="E242">
        <v>229</v>
      </c>
    </row>
    <row r="243" spans="1:5">
      <c r="A243" s="41" t="str">
        <f>"varchar_0_"&amp;DBMS_TYPE_SIZES[[#This Row],[i]]</f>
        <v>varchar_0_230</v>
      </c>
      <c r="B243" s="31">
        <f>DBMS_TYPE_SIZES[[#This Row],[i]]</f>
        <v>230</v>
      </c>
      <c r="C243" s="31">
        <f>DBMS_TYPE_SIZES[[#This Row],[i]]</f>
        <v>230</v>
      </c>
      <c r="D243" s="42">
        <f>DBMS_TYPE_SIZES[[#This Row],[i]]+2</f>
        <v>232</v>
      </c>
      <c r="E243">
        <v>230</v>
      </c>
    </row>
    <row r="244" spans="1:5">
      <c r="A244" s="41" t="str">
        <f>"varchar_0_"&amp;DBMS_TYPE_SIZES[[#This Row],[i]]</f>
        <v>varchar_0_231</v>
      </c>
      <c r="B244" s="31">
        <f>DBMS_TYPE_SIZES[[#This Row],[i]]</f>
        <v>231</v>
      </c>
      <c r="C244" s="31">
        <f>DBMS_TYPE_SIZES[[#This Row],[i]]</f>
        <v>231</v>
      </c>
      <c r="D244" s="42">
        <f>DBMS_TYPE_SIZES[[#This Row],[i]]+2</f>
        <v>233</v>
      </c>
      <c r="E244">
        <v>231</v>
      </c>
    </row>
    <row r="245" spans="1:5">
      <c r="A245" s="41" t="str">
        <f>"varchar_0_"&amp;DBMS_TYPE_SIZES[[#This Row],[i]]</f>
        <v>varchar_0_232</v>
      </c>
      <c r="B245" s="31">
        <f>DBMS_TYPE_SIZES[[#This Row],[i]]</f>
        <v>232</v>
      </c>
      <c r="C245" s="31">
        <f>DBMS_TYPE_SIZES[[#This Row],[i]]</f>
        <v>232</v>
      </c>
      <c r="D245" s="42">
        <f>DBMS_TYPE_SIZES[[#This Row],[i]]+2</f>
        <v>234</v>
      </c>
      <c r="E245">
        <v>232</v>
      </c>
    </row>
    <row r="246" spans="1:5">
      <c r="A246" s="41" t="str">
        <f>"varchar_0_"&amp;DBMS_TYPE_SIZES[[#This Row],[i]]</f>
        <v>varchar_0_233</v>
      </c>
      <c r="B246" s="31">
        <f>DBMS_TYPE_SIZES[[#This Row],[i]]</f>
        <v>233</v>
      </c>
      <c r="C246" s="31">
        <f>DBMS_TYPE_SIZES[[#This Row],[i]]</f>
        <v>233</v>
      </c>
      <c r="D246" s="42">
        <f>DBMS_TYPE_SIZES[[#This Row],[i]]+2</f>
        <v>235</v>
      </c>
      <c r="E246">
        <v>233</v>
      </c>
    </row>
    <row r="247" spans="1:5">
      <c r="A247" s="41" t="str">
        <f>"varchar_0_"&amp;DBMS_TYPE_SIZES[[#This Row],[i]]</f>
        <v>varchar_0_234</v>
      </c>
      <c r="B247" s="31">
        <f>DBMS_TYPE_SIZES[[#This Row],[i]]</f>
        <v>234</v>
      </c>
      <c r="C247" s="31">
        <f>DBMS_TYPE_SIZES[[#This Row],[i]]</f>
        <v>234</v>
      </c>
      <c r="D247" s="42">
        <f>DBMS_TYPE_SIZES[[#This Row],[i]]+2</f>
        <v>236</v>
      </c>
      <c r="E247">
        <v>234</v>
      </c>
    </row>
    <row r="248" spans="1:5">
      <c r="A248" s="41" t="str">
        <f>"varchar_0_"&amp;DBMS_TYPE_SIZES[[#This Row],[i]]</f>
        <v>varchar_0_235</v>
      </c>
      <c r="B248" s="31">
        <f>DBMS_TYPE_SIZES[[#This Row],[i]]</f>
        <v>235</v>
      </c>
      <c r="C248" s="31">
        <f>DBMS_TYPE_SIZES[[#This Row],[i]]</f>
        <v>235</v>
      </c>
      <c r="D248" s="42">
        <f>DBMS_TYPE_SIZES[[#This Row],[i]]+2</f>
        <v>237</v>
      </c>
      <c r="E248">
        <v>235</v>
      </c>
    </row>
    <row r="249" spans="1:5">
      <c r="A249" s="41" t="str">
        <f>"varchar_0_"&amp;DBMS_TYPE_SIZES[[#This Row],[i]]</f>
        <v>varchar_0_236</v>
      </c>
      <c r="B249" s="31">
        <f>DBMS_TYPE_SIZES[[#This Row],[i]]</f>
        <v>236</v>
      </c>
      <c r="C249" s="31">
        <f>DBMS_TYPE_SIZES[[#This Row],[i]]</f>
        <v>236</v>
      </c>
      <c r="D249" s="42">
        <f>DBMS_TYPE_SIZES[[#This Row],[i]]+2</f>
        <v>238</v>
      </c>
      <c r="E249">
        <v>236</v>
      </c>
    </row>
    <row r="250" spans="1:5">
      <c r="A250" s="41" t="str">
        <f>"varchar_0_"&amp;DBMS_TYPE_SIZES[[#This Row],[i]]</f>
        <v>varchar_0_237</v>
      </c>
      <c r="B250" s="31">
        <f>DBMS_TYPE_SIZES[[#This Row],[i]]</f>
        <v>237</v>
      </c>
      <c r="C250" s="31">
        <f>DBMS_TYPE_SIZES[[#This Row],[i]]</f>
        <v>237</v>
      </c>
      <c r="D250" s="42">
        <f>DBMS_TYPE_SIZES[[#This Row],[i]]+2</f>
        <v>239</v>
      </c>
      <c r="E250">
        <v>237</v>
      </c>
    </row>
    <row r="251" spans="1:5">
      <c r="A251" s="41" t="str">
        <f>"varchar_0_"&amp;DBMS_TYPE_SIZES[[#This Row],[i]]</f>
        <v>varchar_0_238</v>
      </c>
      <c r="B251" s="31">
        <f>DBMS_TYPE_SIZES[[#This Row],[i]]</f>
        <v>238</v>
      </c>
      <c r="C251" s="31">
        <f>DBMS_TYPE_SIZES[[#This Row],[i]]</f>
        <v>238</v>
      </c>
      <c r="D251" s="42">
        <f>DBMS_TYPE_SIZES[[#This Row],[i]]+2</f>
        <v>240</v>
      </c>
      <c r="E251">
        <v>238</v>
      </c>
    </row>
    <row r="252" spans="1:5">
      <c r="A252" s="41" t="str">
        <f>"varchar_0_"&amp;DBMS_TYPE_SIZES[[#This Row],[i]]</f>
        <v>varchar_0_239</v>
      </c>
      <c r="B252" s="31">
        <f>DBMS_TYPE_SIZES[[#This Row],[i]]</f>
        <v>239</v>
      </c>
      <c r="C252" s="31">
        <f>DBMS_TYPE_SIZES[[#This Row],[i]]</f>
        <v>239</v>
      </c>
      <c r="D252" s="42">
        <f>DBMS_TYPE_SIZES[[#This Row],[i]]+2</f>
        <v>241</v>
      </c>
      <c r="E252">
        <v>239</v>
      </c>
    </row>
    <row r="253" spans="1:5">
      <c r="A253" s="41" t="str">
        <f>"varchar_0_"&amp;DBMS_TYPE_SIZES[[#This Row],[i]]</f>
        <v>varchar_0_240</v>
      </c>
      <c r="B253" s="31">
        <f>DBMS_TYPE_SIZES[[#This Row],[i]]</f>
        <v>240</v>
      </c>
      <c r="C253" s="31">
        <f>DBMS_TYPE_SIZES[[#This Row],[i]]</f>
        <v>240</v>
      </c>
      <c r="D253" s="42">
        <f>DBMS_TYPE_SIZES[[#This Row],[i]]+2</f>
        <v>242</v>
      </c>
      <c r="E253">
        <v>240</v>
      </c>
    </row>
    <row r="254" spans="1:5">
      <c r="A254" s="41" t="str">
        <f>"varchar_0_"&amp;DBMS_TYPE_SIZES[[#This Row],[i]]</f>
        <v>varchar_0_241</v>
      </c>
      <c r="B254" s="31">
        <f>DBMS_TYPE_SIZES[[#This Row],[i]]</f>
        <v>241</v>
      </c>
      <c r="C254" s="31">
        <f>DBMS_TYPE_SIZES[[#This Row],[i]]</f>
        <v>241</v>
      </c>
      <c r="D254" s="42">
        <f>DBMS_TYPE_SIZES[[#This Row],[i]]+2</f>
        <v>243</v>
      </c>
      <c r="E254">
        <v>241</v>
      </c>
    </row>
    <row r="255" spans="1:5">
      <c r="A255" s="41" t="str">
        <f>"varchar_0_"&amp;DBMS_TYPE_SIZES[[#This Row],[i]]</f>
        <v>varchar_0_242</v>
      </c>
      <c r="B255" s="31">
        <f>DBMS_TYPE_SIZES[[#This Row],[i]]</f>
        <v>242</v>
      </c>
      <c r="C255" s="31">
        <f>DBMS_TYPE_SIZES[[#This Row],[i]]</f>
        <v>242</v>
      </c>
      <c r="D255" s="42">
        <f>DBMS_TYPE_SIZES[[#This Row],[i]]+2</f>
        <v>244</v>
      </c>
      <c r="E255">
        <v>242</v>
      </c>
    </row>
    <row r="256" spans="1:5">
      <c r="A256" s="41" t="str">
        <f>"varchar_0_"&amp;DBMS_TYPE_SIZES[[#This Row],[i]]</f>
        <v>varchar_0_243</v>
      </c>
      <c r="B256" s="31">
        <f>DBMS_TYPE_SIZES[[#This Row],[i]]</f>
        <v>243</v>
      </c>
      <c r="C256" s="31">
        <f>DBMS_TYPE_SIZES[[#This Row],[i]]</f>
        <v>243</v>
      </c>
      <c r="D256" s="42">
        <f>DBMS_TYPE_SIZES[[#This Row],[i]]+2</f>
        <v>245</v>
      </c>
      <c r="E256">
        <v>243</v>
      </c>
    </row>
    <row r="257" spans="1:5">
      <c r="A257" s="41" t="str">
        <f>"varchar_0_"&amp;DBMS_TYPE_SIZES[[#This Row],[i]]</f>
        <v>varchar_0_244</v>
      </c>
      <c r="B257" s="31">
        <f>DBMS_TYPE_SIZES[[#This Row],[i]]</f>
        <v>244</v>
      </c>
      <c r="C257" s="31">
        <f>DBMS_TYPE_SIZES[[#This Row],[i]]</f>
        <v>244</v>
      </c>
      <c r="D257" s="42">
        <f>DBMS_TYPE_SIZES[[#This Row],[i]]+2</f>
        <v>246</v>
      </c>
      <c r="E257">
        <v>244</v>
      </c>
    </row>
    <row r="258" spans="1:5">
      <c r="A258" s="41" t="str">
        <f>"varchar_0_"&amp;DBMS_TYPE_SIZES[[#This Row],[i]]</f>
        <v>varchar_0_245</v>
      </c>
      <c r="B258" s="31">
        <f>DBMS_TYPE_SIZES[[#This Row],[i]]</f>
        <v>245</v>
      </c>
      <c r="C258" s="31">
        <f>DBMS_TYPE_SIZES[[#This Row],[i]]</f>
        <v>245</v>
      </c>
      <c r="D258" s="42">
        <f>DBMS_TYPE_SIZES[[#This Row],[i]]+2</f>
        <v>247</v>
      </c>
      <c r="E258">
        <v>245</v>
      </c>
    </row>
    <row r="259" spans="1:5">
      <c r="A259" s="41" t="str">
        <f>"varchar_0_"&amp;DBMS_TYPE_SIZES[[#This Row],[i]]</f>
        <v>varchar_0_246</v>
      </c>
      <c r="B259" s="31">
        <f>DBMS_TYPE_SIZES[[#This Row],[i]]</f>
        <v>246</v>
      </c>
      <c r="C259" s="31">
        <f>DBMS_TYPE_SIZES[[#This Row],[i]]</f>
        <v>246</v>
      </c>
      <c r="D259" s="42">
        <f>DBMS_TYPE_SIZES[[#This Row],[i]]+2</f>
        <v>248</v>
      </c>
      <c r="E259">
        <v>246</v>
      </c>
    </row>
    <row r="260" spans="1:5">
      <c r="A260" s="41" t="str">
        <f>"varchar_0_"&amp;DBMS_TYPE_SIZES[[#This Row],[i]]</f>
        <v>varchar_0_247</v>
      </c>
      <c r="B260" s="31">
        <f>DBMS_TYPE_SIZES[[#This Row],[i]]</f>
        <v>247</v>
      </c>
      <c r="C260" s="31">
        <f>DBMS_TYPE_SIZES[[#This Row],[i]]</f>
        <v>247</v>
      </c>
      <c r="D260" s="42">
        <f>DBMS_TYPE_SIZES[[#This Row],[i]]+2</f>
        <v>249</v>
      </c>
      <c r="E260">
        <v>247</v>
      </c>
    </row>
    <row r="261" spans="1:5">
      <c r="A261" s="41" t="str">
        <f>"varchar_0_"&amp;DBMS_TYPE_SIZES[[#This Row],[i]]</f>
        <v>varchar_0_248</v>
      </c>
      <c r="B261" s="31">
        <f>DBMS_TYPE_SIZES[[#This Row],[i]]</f>
        <v>248</v>
      </c>
      <c r="C261" s="31">
        <f>DBMS_TYPE_SIZES[[#This Row],[i]]</f>
        <v>248</v>
      </c>
      <c r="D261" s="42">
        <f>DBMS_TYPE_SIZES[[#This Row],[i]]+2</f>
        <v>250</v>
      </c>
      <c r="E261">
        <v>248</v>
      </c>
    </row>
    <row r="262" spans="1:5">
      <c r="A262" s="41" t="str">
        <f>"varchar_0_"&amp;DBMS_TYPE_SIZES[[#This Row],[i]]</f>
        <v>varchar_0_249</v>
      </c>
      <c r="B262" s="31">
        <f>DBMS_TYPE_SIZES[[#This Row],[i]]</f>
        <v>249</v>
      </c>
      <c r="C262" s="31">
        <f>DBMS_TYPE_SIZES[[#This Row],[i]]</f>
        <v>249</v>
      </c>
      <c r="D262" s="42">
        <f>DBMS_TYPE_SIZES[[#This Row],[i]]+2</f>
        <v>251</v>
      </c>
      <c r="E262">
        <v>249</v>
      </c>
    </row>
    <row r="263" spans="1:5">
      <c r="A263" s="41" t="str">
        <f>"varchar_0_"&amp;DBMS_TYPE_SIZES[[#This Row],[i]]</f>
        <v>varchar_0_250</v>
      </c>
      <c r="B263" s="31">
        <f>DBMS_TYPE_SIZES[[#This Row],[i]]</f>
        <v>250</v>
      </c>
      <c r="C263" s="31">
        <f>DBMS_TYPE_SIZES[[#This Row],[i]]</f>
        <v>250</v>
      </c>
      <c r="D263" s="42">
        <f>DBMS_TYPE_SIZES[[#This Row],[i]]+2</f>
        <v>252</v>
      </c>
      <c r="E263">
        <v>250</v>
      </c>
    </row>
    <row r="264" spans="1:5">
      <c r="A264" s="41" t="str">
        <f>"varchar_0_"&amp;DBMS_TYPE_SIZES[[#This Row],[i]]</f>
        <v>varchar_0_251</v>
      </c>
      <c r="B264" s="31">
        <f>DBMS_TYPE_SIZES[[#This Row],[i]]</f>
        <v>251</v>
      </c>
      <c r="C264" s="31">
        <f>DBMS_TYPE_SIZES[[#This Row],[i]]</f>
        <v>251</v>
      </c>
      <c r="D264" s="42">
        <f>DBMS_TYPE_SIZES[[#This Row],[i]]+2</f>
        <v>253</v>
      </c>
      <c r="E264">
        <v>251</v>
      </c>
    </row>
    <row r="265" spans="1:5">
      <c r="A265" s="41" t="str">
        <f>"varchar_0_"&amp;DBMS_TYPE_SIZES[[#This Row],[i]]</f>
        <v>varchar_0_252</v>
      </c>
      <c r="B265" s="31">
        <f>DBMS_TYPE_SIZES[[#This Row],[i]]</f>
        <v>252</v>
      </c>
      <c r="C265" s="31">
        <f>DBMS_TYPE_SIZES[[#This Row],[i]]</f>
        <v>252</v>
      </c>
      <c r="D265" s="42">
        <f>DBMS_TYPE_SIZES[[#This Row],[i]]+2</f>
        <v>254</v>
      </c>
      <c r="E265">
        <v>252</v>
      </c>
    </row>
    <row r="266" spans="1:5">
      <c r="A266" s="41" t="str">
        <f>"varchar_0_"&amp;DBMS_TYPE_SIZES[[#This Row],[i]]</f>
        <v>varchar_0_253</v>
      </c>
      <c r="B266" s="31">
        <f>DBMS_TYPE_SIZES[[#This Row],[i]]</f>
        <v>253</v>
      </c>
      <c r="C266" s="31">
        <f>DBMS_TYPE_SIZES[[#This Row],[i]]</f>
        <v>253</v>
      </c>
      <c r="D266" s="42">
        <f>DBMS_TYPE_SIZES[[#This Row],[i]]+2</f>
        <v>255</v>
      </c>
      <c r="E266">
        <v>253</v>
      </c>
    </row>
    <row r="267" spans="1:5">
      <c r="A267" s="41" t="str">
        <f>"varchar_0_"&amp;DBMS_TYPE_SIZES[[#This Row],[i]]</f>
        <v>varchar_0_254</v>
      </c>
      <c r="B267" s="31">
        <f>DBMS_TYPE_SIZES[[#This Row],[i]]</f>
        <v>254</v>
      </c>
      <c r="C267" s="31">
        <f>DBMS_TYPE_SIZES[[#This Row],[i]]</f>
        <v>254</v>
      </c>
      <c r="D267" s="42">
        <f>DBMS_TYPE_SIZES[[#This Row],[i]]+2</f>
        <v>256</v>
      </c>
      <c r="E267">
        <v>254</v>
      </c>
    </row>
    <row r="268" spans="1:5">
      <c r="A268" s="41" t="str">
        <f>"varchar_0_"&amp;DBMS_TYPE_SIZES[[#This Row],[i]]</f>
        <v>varchar_0_255</v>
      </c>
      <c r="B268" s="31">
        <f>DBMS_TYPE_SIZES[[#This Row],[i]]</f>
        <v>255</v>
      </c>
      <c r="C268" s="31">
        <f>DBMS_TYPE_SIZES[[#This Row],[i]]</f>
        <v>255</v>
      </c>
      <c r="D268" s="42">
        <f>DBMS_TYPE_SIZES[[#This Row],[i]]+2</f>
        <v>257</v>
      </c>
      <c r="E268">
        <v>255</v>
      </c>
    </row>
    <row r="269" spans="1:5">
      <c r="A269" s="41" t="str">
        <f>"varchar_0_"&amp;DBMS_TYPE_SIZES[[#This Row],[i]]</f>
        <v>varchar_0_256</v>
      </c>
      <c r="B269" s="31">
        <f>DBMS_TYPE_SIZES[[#This Row],[i]]</f>
        <v>256</v>
      </c>
      <c r="C269" s="31">
        <f>DBMS_TYPE_SIZES[[#This Row],[i]]</f>
        <v>256</v>
      </c>
      <c r="D269" s="42">
        <f>DBMS_TYPE_SIZES[[#This Row],[i]]+2</f>
        <v>258</v>
      </c>
      <c r="E269">
        <v>256</v>
      </c>
    </row>
    <row r="270" spans="1:5">
      <c r="A270" s="41" t="str">
        <f>"varchar_0_"&amp;DBMS_TYPE_SIZES[[#This Row],[i]]</f>
        <v>varchar_0_257</v>
      </c>
      <c r="B270" s="31">
        <f>DBMS_TYPE_SIZES[[#This Row],[i]]</f>
        <v>257</v>
      </c>
      <c r="C270" s="31">
        <f>DBMS_TYPE_SIZES[[#This Row],[i]]</f>
        <v>257</v>
      </c>
      <c r="D270" s="42">
        <f>DBMS_TYPE_SIZES[[#This Row],[i]]+2</f>
        <v>259</v>
      </c>
      <c r="E270">
        <v>257</v>
      </c>
    </row>
    <row r="271" spans="1:5">
      <c r="A271" s="41" t="str">
        <f>"varchar_0_"&amp;DBMS_TYPE_SIZES[[#This Row],[i]]</f>
        <v>varchar_0_258</v>
      </c>
      <c r="B271" s="31">
        <f>DBMS_TYPE_SIZES[[#This Row],[i]]</f>
        <v>258</v>
      </c>
      <c r="C271" s="31">
        <f>DBMS_TYPE_SIZES[[#This Row],[i]]</f>
        <v>258</v>
      </c>
      <c r="D271" s="42">
        <f>DBMS_TYPE_SIZES[[#This Row],[i]]+2</f>
        <v>260</v>
      </c>
      <c r="E271">
        <v>258</v>
      </c>
    </row>
    <row r="272" spans="1:5">
      <c r="A272" s="41" t="str">
        <f>"varchar_0_"&amp;DBMS_TYPE_SIZES[[#This Row],[i]]</f>
        <v>varchar_0_259</v>
      </c>
      <c r="B272" s="31">
        <f>DBMS_TYPE_SIZES[[#This Row],[i]]</f>
        <v>259</v>
      </c>
      <c r="C272" s="31">
        <f>DBMS_TYPE_SIZES[[#This Row],[i]]</f>
        <v>259</v>
      </c>
      <c r="D272" s="42">
        <f>DBMS_TYPE_SIZES[[#This Row],[i]]+2</f>
        <v>261</v>
      </c>
      <c r="E272">
        <v>259</v>
      </c>
    </row>
    <row r="273" spans="1:5">
      <c r="A273" s="41" t="str">
        <f>"varchar_0_"&amp;DBMS_TYPE_SIZES[[#This Row],[i]]</f>
        <v>varchar_0_260</v>
      </c>
      <c r="B273" s="31">
        <f>DBMS_TYPE_SIZES[[#This Row],[i]]</f>
        <v>260</v>
      </c>
      <c r="C273" s="31">
        <f>DBMS_TYPE_SIZES[[#This Row],[i]]</f>
        <v>260</v>
      </c>
      <c r="D273" s="42">
        <f>DBMS_TYPE_SIZES[[#This Row],[i]]+2</f>
        <v>262</v>
      </c>
      <c r="E273">
        <v>260</v>
      </c>
    </row>
    <row r="274" spans="1:5">
      <c r="A274" s="41" t="str">
        <f>"varchar_0_"&amp;DBMS_TYPE_SIZES[[#This Row],[i]]</f>
        <v>varchar_0_261</v>
      </c>
      <c r="B274" s="31">
        <f>DBMS_TYPE_SIZES[[#This Row],[i]]</f>
        <v>261</v>
      </c>
      <c r="C274" s="31">
        <f>DBMS_TYPE_SIZES[[#This Row],[i]]</f>
        <v>261</v>
      </c>
      <c r="D274" s="42">
        <f>DBMS_TYPE_SIZES[[#This Row],[i]]+2</f>
        <v>263</v>
      </c>
      <c r="E274">
        <v>261</v>
      </c>
    </row>
    <row r="275" spans="1:5">
      <c r="A275" s="41" t="str">
        <f>"varchar_0_"&amp;DBMS_TYPE_SIZES[[#This Row],[i]]</f>
        <v>varchar_0_262</v>
      </c>
      <c r="B275" s="31">
        <f>DBMS_TYPE_SIZES[[#This Row],[i]]</f>
        <v>262</v>
      </c>
      <c r="C275" s="31">
        <f>DBMS_TYPE_SIZES[[#This Row],[i]]</f>
        <v>262</v>
      </c>
      <c r="D275" s="42">
        <f>DBMS_TYPE_SIZES[[#This Row],[i]]+2</f>
        <v>264</v>
      </c>
      <c r="E275">
        <v>262</v>
      </c>
    </row>
    <row r="276" spans="1:5">
      <c r="A276" s="41" t="str">
        <f>"varchar_0_"&amp;DBMS_TYPE_SIZES[[#This Row],[i]]</f>
        <v>varchar_0_263</v>
      </c>
      <c r="B276" s="31">
        <f>DBMS_TYPE_SIZES[[#This Row],[i]]</f>
        <v>263</v>
      </c>
      <c r="C276" s="31">
        <f>DBMS_TYPE_SIZES[[#This Row],[i]]</f>
        <v>263</v>
      </c>
      <c r="D276" s="42">
        <f>DBMS_TYPE_SIZES[[#This Row],[i]]+2</f>
        <v>265</v>
      </c>
      <c r="E276">
        <v>263</v>
      </c>
    </row>
    <row r="277" spans="1:5">
      <c r="A277" s="41" t="str">
        <f>"varchar_0_"&amp;DBMS_TYPE_SIZES[[#This Row],[i]]</f>
        <v>varchar_0_264</v>
      </c>
      <c r="B277" s="31">
        <f>DBMS_TYPE_SIZES[[#This Row],[i]]</f>
        <v>264</v>
      </c>
      <c r="C277" s="31">
        <f>DBMS_TYPE_SIZES[[#This Row],[i]]</f>
        <v>264</v>
      </c>
      <c r="D277" s="42">
        <f>DBMS_TYPE_SIZES[[#This Row],[i]]+2</f>
        <v>266</v>
      </c>
      <c r="E277">
        <v>264</v>
      </c>
    </row>
    <row r="278" spans="1:5">
      <c r="A278" s="41" t="str">
        <f>"varchar_0_"&amp;DBMS_TYPE_SIZES[[#This Row],[i]]</f>
        <v>varchar_0_265</v>
      </c>
      <c r="B278" s="31">
        <f>DBMS_TYPE_SIZES[[#This Row],[i]]</f>
        <v>265</v>
      </c>
      <c r="C278" s="31">
        <f>DBMS_TYPE_SIZES[[#This Row],[i]]</f>
        <v>265</v>
      </c>
      <c r="D278" s="42">
        <f>DBMS_TYPE_SIZES[[#This Row],[i]]+2</f>
        <v>267</v>
      </c>
      <c r="E278">
        <v>265</v>
      </c>
    </row>
    <row r="279" spans="1:5">
      <c r="A279" s="41" t="str">
        <f>"varchar_0_"&amp;DBMS_TYPE_SIZES[[#This Row],[i]]</f>
        <v>varchar_0_266</v>
      </c>
      <c r="B279" s="31">
        <f>DBMS_TYPE_SIZES[[#This Row],[i]]</f>
        <v>266</v>
      </c>
      <c r="C279" s="31">
        <f>DBMS_TYPE_SIZES[[#This Row],[i]]</f>
        <v>266</v>
      </c>
      <c r="D279" s="42">
        <f>DBMS_TYPE_SIZES[[#This Row],[i]]+2</f>
        <v>268</v>
      </c>
      <c r="E279">
        <v>266</v>
      </c>
    </row>
    <row r="280" spans="1:5">
      <c r="A280" s="41" t="str">
        <f>"varchar_0_"&amp;DBMS_TYPE_SIZES[[#This Row],[i]]</f>
        <v>varchar_0_267</v>
      </c>
      <c r="B280" s="31">
        <f>DBMS_TYPE_SIZES[[#This Row],[i]]</f>
        <v>267</v>
      </c>
      <c r="C280" s="31">
        <f>DBMS_TYPE_SIZES[[#This Row],[i]]</f>
        <v>267</v>
      </c>
      <c r="D280" s="42">
        <f>DBMS_TYPE_SIZES[[#This Row],[i]]+2</f>
        <v>269</v>
      </c>
      <c r="E280">
        <v>267</v>
      </c>
    </row>
    <row r="281" spans="1:5">
      <c r="A281" s="41" t="str">
        <f>"varchar_0_"&amp;DBMS_TYPE_SIZES[[#This Row],[i]]</f>
        <v>varchar_0_268</v>
      </c>
      <c r="B281" s="31">
        <f>DBMS_TYPE_SIZES[[#This Row],[i]]</f>
        <v>268</v>
      </c>
      <c r="C281" s="31">
        <f>DBMS_TYPE_SIZES[[#This Row],[i]]</f>
        <v>268</v>
      </c>
      <c r="D281" s="42">
        <f>DBMS_TYPE_SIZES[[#This Row],[i]]+2</f>
        <v>270</v>
      </c>
      <c r="E281">
        <v>268</v>
      </c>
    </row>
    <row r="282" spans="1:5">
      <c r="A282" s="41" t="str">
        <f>"varchar_0_"&amp;DBMS_TYPE_SIZES[[#This Row],[i]]</f>
        <v>varchar_0_269</v>
      </c>
      <c r="B282" s="31">
        <f>DBMS_TYPE_SIZES[[#This Row],[i]]</f>
        <v>269</v>
      </c>
      <c r="C282" s="31">
        <f>DBMS_TYPE_SIZES[[#This Row],[i]]</f>
        <v>269</v>
      </c>
      <c r="D282" s="42">
        <f>DBMS_TYPE_SIZES[[#This Row],[i]]+2</f>
        <v>271</v>
      </c>
      <c r="E282">
        <v>269</v>
      </c>
    </row>
    <row r="283" spans="1:5">
      <c r="A283" s="41" t="str">
        <f>"varchar_0_"&amp;DBMS_TYPE_SIZES[[#This Row],[i]]</f>
        <v>varchar_0_270</v>
      </c>
      <c r="B283" s="31">
        <f>DBMS_TYPE_SIZES[[#This Row],[i]]</f>
        <v>270</v>
      </c>
      <c r="C283" s="31">
        <f>DBMS_TYPE_SIZES[[#This Row],[i]]</f>
        <v>270</v>
      </c>
      <c r="D283" s="42">
        <f>DBMS_TYPE_SIZES[[#This Row],[i]]+2</f>
        <v>272</v>
      </c>
      <c r="E283">
        <v>270</v>
      </c>
    </row>
    <row r="284" spans="1:5">
      <c r="A284" s="41" t="str">
        <f>"varchar_0_"&amp;DBMS_TYPE_SIZES[[#This Row],[i]]</f>
        <v>varchar_0_271</v>
      </c>
      <c r="B284" s="31">
        <f>DBMS_TYPE_SIZES[[#This Row],[i]]</f>
        <v>271</v>
      </c>
      <c r="C284" s="31">
        <f>DBMS_TYPE_SIZES[[#This Row],[i]]</f>
        <v>271</v>
      </c>
      <c r="D284" s="42">
        <f>DBMS_TYPE_SIZES[[#This Row],[i]]+2</f>
        <v>273</v>
      </c>
      <c r="E284">
        <v>271</v>
      </c>
    </row>
    <row r="285" spans="1:5">
      <c r="A285" s="41" t="str">
        <f>"varchar_0_"&amp;DBMS_TYPE_SIZES[[#This Row],[i]]</f>
        <v>varchar_0_272</v>
      </c>
      <c r="B285" s="31">
        <f>DBMS_TYPE_SIZES[[#This Row],[i]]</f>
        <v>272</v>
      </c>
      <c r="C285" s="31">
        <f>DBMS_TYPE_SIZES[[#This Row],[i]]</f>
        <v>272</v>
      </c>
      <c r="D285" s="42">
        <f>DBMS_TYPE_SIZES[[#This Row],[i]]+2</f>
        <v>274</v>
      </c>
      <c r="E285">
        <v>272</v>
      </c>
    </row>
    <row r="286" spans="1:5">
      <c r="A286" s="41" t="str">
        <f>"varchar_0_"&amp;DBMS_TYPE_SIZES[[#This Row],[i]]</f>
        <v>varchar_0_273</v>
      </c>
      <c r="B286" s="31">
        <f>DBMS_TYPE_SIZES[[#This Row],[i]]</f>
        <v>273</v>
      </c>
      <c r="C286" s="31">
        <f>DBMS_TYPE_SIZES[[#This Row],[i]]</f>
        <v>273</v>
      </c>
      <c r="D286" s="42">
        <f>DBMS_TYPE_SIZES[[#This Row],[i]]+2</f>
        <v>275</v>
      </c>
      <c r="E286">
        <v>273</v>
      </c>
    </row>
    <row r="287" spans="1:5">
      <c r="A287" s="41" t="str">
        <f>"varchar_0_"&amp;DBMS_TYPE_SIZES[[#This Row],[i]]</f>
        <v>varchar_0_274</v>
      </c>
      <c r="B287" s="31">
        <f>DBMS_TYPE_SIZES[[#This Row],[i]]</f>
        <v>274</v>
      </c>
      <c r="C287" s="31">
        <f>DBMS_TYPE_SIZES[[#This Row],[i]]</f>
        <v>274</v>
      </c>
      <c r="D287" s="42">
        <f>DBMS_TYPE_SIZES[[#This Row],[i]]+2</f>
        <v>276</v>
      </c>
      <c r="E287">
        <v>274</v>
      </c>
    </row>
    <row r="288" spans="1:5">
      <c r="A288" s="41" t="str">
        <f>"varchar_0_"&amp;DBMS_TYPE_SIZES[[#This Row],[i]]</f>
        <v>varchar_0_275</v>
      </c>
      <c r="B288" s="31">
        <f>DBMS_TYPE_SIZES[[#This Row],[i]]</f>
        <v>275</v>
      </c>
      <c r="C288" s="31">
        <f>DBMS_TYPE_SIZES[[#This Row],[i]]</f>
        <v>275</v>
      </c>
      <c r="D288" s="42">
        <f>DBMS_TYPE_SIZES[[#This Row],[i]]+2</f>
        <v>277</v>
      </c>
      <c r="E288">
        <v>275</v>
      </c>
    </row>
    <row r="289" spans="1:5">
      <c r="A289" s="41" t="str">
        <f>"varchar_0_"&amp;DBMS_TYPE_SIZES[[#This Row],[i]]</f>
        <v>varchar_0_276</v>
      </c>
      <c r="B289" s="31">
        <f>DBMS_TYPE_SIZES[[#This Row],[i]]</f>
        <v>276</v>
      </c>
      <c r="C289" s="31">
        <f>DBMS_TYPE_SIZES[[#This Row],[i]]</f>
        <v>276</v>
      </c>
      <c r="D289" s="42">
        <f>DBMS_TYPE_SIZES[[#This Row],[i]]+2</f>
        <v>278</v>
      </c>
      <c r="E289">
        <v>276</v>
      </c>
    </row>
    <row r="290" spans="1:5">
      <c r="A290" s="41" t="str">
        <f>"varchar_0_"&amp;DBMS_TYPE_SIZES[[#This Row],[i]]</f>
        <v>varchar_0_277</v>
      </c>
      <c r="B290" s="31">
        <f>DBMS_TYPE_SIZES[[#This Row],[i]]</f>
        <v>277</v>
      </c>
      <c r="C290" s="31">
        <f>DBMS_TYPE_SIZES[[#This Row],[i]]</f>
        <v>277</v>
      </c>
      <c r="D290" s="42">
        <f>DBMS_TYPE_SIZES[[#This Row],[i]]+2</f>
        <v>279</v>
      </c>
      <c r="E290">
        <v>277</v>
      </c>
    </row>
    <row r="291" spans="1:5">
      <c r="A291" s="41" t="str">
        <f>"varchar_0_"&amp;DBMS_TYPE_SIZES[[#This Row],[i]]</f>
        <v>varchar_0_278</v>
      </c>
      <c r="B291" s="31">
        <f>DBMS_TYPE_SIZES[[#This Row],[i]]</f>
        <v>278</v>
      </c>
      <c r="C291" s="31">
        <f>DBMS_TYPE_SIZES[[#This Row],[i]]</f>
        <v>278</v>
      </c>
      <c r="D291" s="42">
        <f>DBMS_TYPE_SIZES[[#This Row],[i]]+2</f>
        <v>280</v>
      </c>
      <c r="E291">
        <v>278</v>
      </c>
    </row>
    <row r="292" spans="1:5">
      <c r="A292" s="41" t="str">
        <f>"varchar_0_"&amp;DBMS_TYPE_SIZES[[#This Row],[i]]</f>
        <v>varchar_0_279</v>
      </c>
      <c r="B292" s="31">
        <f>DBMS_TYPE_SIZES[[#This Row],[i]]</f>
        <v>279</v>
      </c>
      <c r="C292" s="31">
        <f>DBMS_TYPE_SIZES[[#This Row],[i]]</f>
        <v>279</v>
      </c>
      <c r="D292" s="42">
        <f>DBMS_TYPE_SIZES[[#This Row],[i]]+2</f>
        <v>281</v>
      </c>
      <c r="E292">
        <v>279</v>
      </c>
    </row>
    <row r="293" spans="1:5">
      <c r="A293" s="41" t="str">
        <f>"varchar_0_"&amp;DBMS_TYPE_SIZES[[#This Row],[i]]</f>
        <v>varchar_0_280</v>
      </c>
      <c r="B293" s="31">
        <f>DBMS_TYPE_SIZES[[#This Row],[i]]</f>
        <v>280</v>
      </c>
      <c r="C293" s="31">
        <f>DBMS_TYPE_SIZES[[#This Row],[i]]</f>
        <v>280</v>
      </c>
      <c r="D293" s="42">
        <f>DBMS_TYPE_SIZES[[#This Row],[i]]+2</f>
        <v>282</v>
      </c>
      <c r="E293">
        <v>280</v>
      </c>
    </row>
    <row r="294" spans="1:5">
      <c r="A294" s="41" t="str">
        <f>"varchar_0_"&amp;DBMS_TYPE_SIZES[[#This Row],[i]]</f>
        <v>varchar_0_281</v>
      </c>
      <c r="B294" s="31">
        <f>DBMS_TYPE_SIZES[[#This Row],[i]]</f>
        <v>281</v>
      </c>
      <c r="C294" s="31">
        <f>DBMS_TYPE_SIZES[[#This Row],[i]]</f>
        <v>281</v>
      </c>
      <c r="D294" s="42">
        <f>DBMS_TYPE_SIZES[[#This Row],[i]]+2</f>
        <v>283</v>
      </c>
      <c r="E294">
        <v>281</v>
      </c>
    </row>
    <row r="295" spans="1:5">
      <c r="A295" s="41" t="str">
        <f>"varchar_0_"&amp;DBMS_TYPE_SIZES[[#This Row],[i]]</f>
        <v>varchar_0_282</v>
      </c>
      <c r="B295" s="31">
        <f>DBMS_TYPE_SIZES[[#This Row],[i]]</f>
        <v>282</v>
      </c>
      <c r="C295" s="31">
        <f>DBMS_TYPE_SIZES[[#This Row],[i]]</f>
        <v>282</v>
      </c>
      <c r="D295" s="42">
        <f>DBMS_TYPE_SIZES[[#This Row],[i]]+2</f>
        <v>284</v>
      </c>
      <c r="E295">
        <v>282</v>
      </c>
    </row>
    <row r="296" spans="1:5">
      <c r="A296" s="41" t="str">
        <f>"varchar_0_"&amp;DBMS_TYPE_SIZES[[#This Row],[i]]</f>
        <v>varchar_0_283</v>
      </c>
      <c r="B296" s="31">
        <f>DBMS_TYPE_SIZES[[#This Row],[i]]</f>
        <v>283</v>
      </c>
      <c r="C296" s="31">
        <f>DBMS_TYPE_SIZES[[#This Row],[i]]</f>
        <v>283</v>
      </c>
      <c r="D296" s="42">
        <f>DBMS_TYPE_SIZES[[#This Row],[i]]+2</f>
        <v>285</v>
      </c>
      <c r="E296">
        <v>283</v>
      </c>
    </row>
    <row r="297" spans="1:5">
      <c r="A297" s="41" t="str">
        <f>"varchar_0_"&amp;DBMS_TYPE_SIZES[[#This Row],[i]]</f>
        <v>varchar_0_284</v>
      </c>
      <c r="B297" s="31">
        <f>DBMS_TYPE_SIZES[[#This Row],[i]]</f>
        <v>284</v>
      </c>
      <c r="C297" s="31">
        <f>DBMS_TYPE_SIZES[[#This Row],[i]]</f>
        <v>284</v>
      </c>
      <c r="D297" s="42">
        <f>DBMS_TYPE_SIZES[[#This Row],[i]]+2</f>
        <v>286</v>
      </c>
      <c r="E297">
        <v>284</v>
      </c>
    </row>
    <row r="298" spans="1:5">
      <c r="A298" s="41" t="str">
        <f>"varchar_0_"&amp;DBMS_TYPE_SIZES[[#This Row],[i]]</f>
        <v>varchar_0_285</v>
      </c>
      <c r="B298" s="31">
        <f>DBMS_TYPE_SIZES[[#This Row],[i]]</f>
        <v>285</v>
      </c>
      <c r="C298" s="31">
        <f>DBMS_TYPE_SIZES[[#This Row],[i]]</f>
        <v>285</v>
      </c>
      <c r="D298" s="42">
        <f>DBMS_TYPE_SIZES[[#This Row],[i]]+2</f>
        <v>287</v>
      </c>
      <c r="E298">
        <v>285</v>
      </c>
    </row>
    <row r="299" spans="1:5">
      <c r="A299" s="41" t="str">
        <f>"varchar_0_"&amp;DBMS_TYPE_SIZES[[#This Row],[i]]</f>
        <v>varchar_0_286</v>
      </c>
      <c r="B299" s="31">
        <f>DBMS_TYPE_SIZES[[#This Row],[i]]</f>
        <v>286</v>
      </c>
      <c r="C299" s="31">
        <f>DBMS_TYPE_SIZES[[#This Row],[i]]</f>
        <v>286</v>
      </c>
      <c r="D299" s="42">
        <f>DBMS_TYPE_SIZES[[#This Row],[i]]+2</f>
        <v>288</v>
      </c>
      <c r="E299">
        <v>286</v>
      </c>
    </row>
    <row r="300" spans="1:5">
      <c r="A300" s="41" t="str">
        <f>"varchar_0_"&amp;DBMS_TYPE_SIZES[[#This Row],[i]]</f>
        <v>varchar_0_287</v>
      </c>
      <c r="B300" s="31">
        <f>DBMS_TYPE_SIZES[[#This Row],[i]]</f>
        <v>287</v>
      </c>
      <c r="C300" s="31">
        <f>DBMS_TYPE_SIZES[[#This Row],[i]]</f>
        <v>287</v>
      </c>
      <c r="D300" s="42">
        <f>DBMS_TYPE_SIZES[[#This Row],[i]]+2</f>
        <v>289</v>
      </c>
      <c r="E300">
        <v>287</v>
      </c>
    </row>
    <row r="301" spans="1:5">
      <c r="A301" s="41" t="str">
        <f>"varchar_0_"&amp;DBMS_TYPE_SIZES[[#This Row],[i]]</f>
        <v>varchar_0_288</v>
      </c>
      <c r="B301" s="31">
        <f>DBMS_TYPE_SIZES[[#This Row],[i]]</f>
        <v>288</v>
      </c>
      <c r="C301" s="31">
        <f>DBMS_TYPE_SIZES[[#This Row],[i]]</f>
        <v>288</v>
      </c>
      <c r="D301" s="42">
        <f>DBMS_TYPE_SIZES[[#This Row],[i]]+2</f>
        <v>290</v>
      </c>
      <c r="E301">
        <v>288</v>
      </c>
    </row>
    <row r="302" spans="1:5">
      <c r="A302" s="41" t="str">
        <f>"varchar_0_"&amp;DBMS_TYPE_SIZES[[#This Row],[i]]</f>
        <v>varchar_0_289</v>
      </c>
      <c r="B302" s="31">
        <f>DBMS_TYPE_SIZES[[#This Row],[i]]</f>
        <v>289</v>
      </c>
      <c r="C302" s="31">
        <f>DBMS_TYPE_SIZES[[#This Row],[i]]</f>
        <v>289</v>
      </c>
      <c r="D302" s="42">
        <f>DBMS_TYPE_SIZES[[#This Row],[i]]+2</f>
        <v>291</v>
      </c>
      <c r="E302">
        <v>289</v>
      </c>
    </row>
    <row r="303" spans="1:5">
      <c r="A303" s="41" t="str">
        <f>"varchar_0_"&amp;DBMS_TYPE_SIZES[[#This Row],[i]]</f>
        <v>varchar_0_290</v>
      </c>
      <c r="B303" s="31">
        <f>DBMS_TYPE_SIZES[[#This Row],[i]]</f>
        <v>290</v>
      </c>
      <c r="C303" s="31">
        <f>DBMS_TYPE_SIZES[[#This Row],[i]]</f>
        <v>290</v>
      </c>
      <c r="D303" s="42">
        <f>DBMS_TYPE_SIZES[[#This Row],[i]]+2</f>
        <v>292</v>
      </c>
      <c r="E303">
        <v>290</v>
      </c>
    </row>
    <row r="304" spans="1:5">
      <c r="A304" s="41" t="str">
        <f>"varchar_0_"&amp;DBMS_TYPE_SIZES[[#This Row],[i]]</f>
        <v>varchar_0_291</v>
      </c>
      <c r="B304" s="31">
        <f>DBMS_TYPE_SIZES[[#This Row],[i]]</f>
        <v>291</v>
      </c>
      <c r="C304" s="31">
        <f>DBMS_TYPE_SIZES[[#This Row],[i]]</f>
        <v>291</v>
      </c>
      <c r="D304" s="42">
        <f>DBMS_TYPE_SIZES[[#This Row],[i]]+2</f>
        <v>293</v>
      </c>
      <c r="E304">
        <v>291</v>
      </c>
    </row>
    <row r="305" spans="1:5">
      <c r="A305" s="41" t="str">
        <f>"varchar_0_"&amp;DBMS_TYPE_SIZES[[#This Row],[i]]</f>
        <v>varchar_0_292</v>
      </c>
      <c r="B305" s="31">
        <f>DBMS_TYPE_SIZES[[#This Row],[i]]</f>
        <v>292</v>
      </c>
      <c r="C305" s="31">
        <f>DBMS_TYPE_SIZES[[#This Row],[i]]</f>
        <v>292</v>
      </c>
      <c r="D305" s="42">
        <f>DBMS_TYPE_SIZES[[#This Row],[i]]+2</f>
        <v>294</v>
      </c>
      <c r="E305">
        <v>292</v>
      </c>
    </row>
    <row r="306" spans="1:5">
      <c r="A306" s="41" t="str">
        <f>"varchar_0_"&amp;DBMS_TYPE_SIZES[[#This Row],[i]]</f>
        <v>varchar_0_293</v>
      </c>
      <c r="B306" s="31">
        <f>DBMS_TYPE_SIZES[[#This Row],[i]]</f>
        <v>293</v>
      </c>
      <c r="C306" s="31">
        <f>DBMS_TYPE_SIZES[[#This Row],[i]]</f>
        <v>293</v>
      </c>
      <c r="D306" s="42">
        <f>DBMS_TYPE_SIZES[[#This Row],[i]]+2</f>
        <v>295</v>
      </c>
      <c r="E306">
        <v>293</v>
      </c>
    </row>
    <row r="307" spans="1:5">
      <c r="A307" s="41" t="str">
        <f>"varchar_0_"&amp;DBMS_TYPE_SIZES[[#This Row],[i]]</f>
        <v>varchar_0_294</v>
      </c>
      <c r="B307" s="31">
        <f>DBMS_TYPE_SIZES[[#This Row],[i]]</f>
        <v>294</v>
      </c>
      <c r="C307" s="31">
        <f>DBMS_TYPE_SIZES[[#This Row],[i]]</f>
        <v>294</v>
      </c>
      <c r="D307" s="42">
        <f>DBMS_TYPE_SIZES[[#This Row],[i]]+2</f>
        <v>296</v>
      </c>
      <c r="E307">
        <v>294</v>
      </c>
    </row>
    <row r="308" spans="1:5">
      <c r="A308" s="41" t="str">
        <f>"varchar_0_"&amp;DBMS_TYPE_SIZES[[#This Row],[i]]</f>
        <v>varchar_0_295</v>
      </c>
      <c r="B308" s="31">
        <f>DBMS_TYPE_SIZES[[#This Row],[i]]</f>
        <v>295</v>
      </c>
      <c r="C308" s="31">
        <f>DBMS_TYPE_SIZES[[#This Row],[i]]</f>
        <v>295</v>
      </c>
      <c r="D308" s="42">
        <f>DBMS_TYPE_SIZES[[#This Row],[i]]+2</f>
        <v>297</v>
      </c>
      <c r="E308">
        <v>295</v>
      </c>
    </row>
    <row r="309" spans="1:5">
      <c r="A309" s="41" t="str">
        <f>"varchar_0_"&amp;DBMS_TYPE_SIZES[[#This Row],[i]]</f>
        <v>varchar_0_296</v>
      </c>
      <c r="B309" s="31">
        <f>DBMS_TYPE_SIZES[[#This Row],[i]]</f>
        <v>296</v>
      </c>
      <c r="C309" s="31">
        <f>DBMS_TYPE_SIZES[[#This Row],[i]]</f>
        <v>296</v>
      </c>
      <c r="D309" s="42">
        <f>DBMS_TYPE_SIZES[[#This Row],[i]]+2</f>
        <v>298</v>
      </c>
      <c r="E309">
        <v>296</v>
      </c>
    </row>
    <row r="310" spans="1:5">
      <c r="A310" s="41" t="str">
        <f>"varchar_0_"&amp;DBMS_TYPE_SIZES[[#This Row],[i]]</f>
        <v>varchar_0_297</v>
      </c>
      <c r="B310" s="31">
        <f>DBMS_TYPE_SIZES[[#This Row],[i]]</f>
        <v>297</v>
      </c>
      <c r="C310" s="31">
        <f>DBMS_TYPE_SIZES[[#This Row],[i]]</f>
        <v>297</v>
      </c>
      <c r="D310" s="42">
        <f>DBMS_TYPE_SIZES[[#This Row],[i]]+2</f>
        <v>299</v>
      </c>
      <c r="E310">
        <v>297</v>
      </c>
    </row>
    <row r="311" spans="1:5">
      <c r="A311" s="41" t="str">
        <f>"varchar_0_"&amp;DBMS_TYPE_SIZES[[#This Row],[i]]</f>
        <v>varchar_0_298</v>
      </c>
      <c r="B311" s="31">
        <f>DBMS_TYPE_SIZES[[#This Row],[i]]</f>
        <v>298</v>
      </c>
      <c r="C311" s="31">
        <f>DBMS_TYPE_SIZES[[#This Row],[i]]</f>
        <v>298</v>
      </c>
      <c r="D311" s="42">
        <f>DBMS_TYPE_SIZES[[#This Row],[i]]+2</f>
        <v>300</v>
      </c>
      <c r="E311">
        <v>298</v>
      </c>
    </row>
    <row r="312" spans="1:5">
      <c r="A312" s="41" t="str">
        <f>"varchar_0_"&amp;DBMS_TYPE_SIZES[[#This Row],[i]]</f>
        <v>varchar_0_299</v>
      </c>
      <c r="B312" s="31">
        <f>DBMS_TYPE_SIZES[[#This Row],[i]]</f>
        <v>299</v>
      </c>
      <c r="C312" s="31">
        <f>DBMS_TYPE_SIZES[[#This Row],[i]]</f>
        <v>299</v>
      </c>
      <c r="D312" s="42">
        <f>DBMS_TYPE_SIZES[[#This Row],[i]]+2</f>
        <v>301</v>
      </c>
      <c r="E312">
        <v>299</v>
      </c>
    </row>
    <row r="313" spans="1:5">
      <c r="A313" s="41" t="str">
        <f>"varchar_0_"&amp;DBMS_TYPE_SIZES[[#This Row],[i]]</f>
        <v>varchar_0_300</v>
      </c>
      <c r="B313" s="31">
        <f>DBMS_TYPE_SIZES[[#This Row],[i]]</f>
        <v>300</v>
      </c>
      <c r="C313" s="31">
        <f>DBMS_TYPE_SIZES[[#This Row],[i]]</f>
        <v>300</v>
      </c>
      <c r="D313" s="42">
        <f>DBMS_TYPE_SIZES[[#This Row],[i]]+2</f>
        <v>302</v>
      </c>
      <c r="E313">
        <v>300</v>
      </c>
    </row>
    <row r="314" spans="1:5">
      <c r="A314" s="41" t="str">
        <f>"varchar_0_"&amp;DBMS_TYPE_SIZES[[#This Row],[i]]</f>
        <v>varchar_0_301</v>
      </c>
      <c r="B314" s="31">
        <f>DBMS_TYPE_SIZES[[#This Row],[i]]</f>
        <v>301</v>
      </c>
      <c r="C314" s="31">
        <f>DBMS_TYPE_SIZES[[#This Row],[i]]</f>
        <v>301</v>
      </c>
      <c r="D314" s="42">
        <f>DBMS_TYPE_SIZES[[#This Row],[i]]+2</f>
        <v>303</v>
      </c>
      <c r="E314">
        <v>301</v>
      </c>
    </row>
    <row r="315" spans="1:5">
      <c r="A315" s="41" t="str">
        <f>"varchar_0_"&amp;DBMS_TYPE_SIZES[[#This Row],[i]]</f>
        <v>varchar_0_302</v>
      </c>
      <c r="B315" s="31">
        <f>DBMS_TYPE_SIZES[[#This Row],[i]]</f>
        <v>302</v>
      </c>
      <c r="C315" s="31">
        <f>DBMS_TYPE_SIZES[[#This Row],[i]]</f>
        <v>302</v>
      </c>
      <c r="D315" s="42">
        <f>DBMS_TYPE_SIZES[[#This Row],[i]]+2</f>
        <v>304</v>
      </c>
      <c r="E315">
        <v>302</v>
      </c>
    </row>
    <row r="316" spans="1:5">
      <c r="A316" s="41" t="str">
        <f>"varchar_0_"&amp;DBMS_TYPE_SIZES[[#This Row],[i]]</f>
        <v>varchar_0_303</v>
      </c>
      <c r="B316" s="31">
        <f>DBMS_TYPE_SIZES[[#This Row],[i]]</f>
        <v>303</v>
      </c>
      <c r="C316" s="31">
        <f>DBMS_TYPE_SIZES[[#This Row],[i]]</f>
        <v>303</v>
      </c>
      <c r="D316" s="42">
        <f>DBMS_TYPE_SIZES[[#This Row],[i]]+2</f>
        <v>305</v>
      </c>
      <c r="E316">
        <v>303</v>
      </c>
    </row>
    <row r="317" spans="1:5">
      <c r="A317" s="41" t="str">
        <f>"varchar_0_"&amp;DBMS_TYPE_SIZES[[#This Row],[i]]</f>
        <v>varchar_0_304</v>
      </c>
      <c r="B317" s="31">
        <f>DBMS_TYPE_SIZES[[#This Row],[i]]</f>
        <v>304</v>
      </c>
      <c r="C317" s="31">
        <f>DBMS_TYPE_SIZES[[#This Row],[i]]</f>
        <v>304</v>
      </c>
      <c r="D317" s="42">
        <f>DBMS_TYPE_SIZES[[#This Row],[i]]+2</f>
        <v>306</v>
      </c>
      <c r="E317">
        <v>304</v>
      </c>
    </row>
    <row r="318" spans="1:5">
      <c r="A318" s="41" t="str">
        <f>"varchar_0_"&amp;DBMS_TYPE_SIZES[[#This Row],[i]]</f>
        <v>varchar_0_305</v>
      </c>
      <c r="B318" s="31">
        <f>DBMS_TYPE_SIZES[[#This Row],[i]]</f>
        <v>305</v>
      </c>
      <c r="C318" s="31">
        <f>DBMS_TYPE_SIZES[[#This Row],[i]]</f>
        <v>305</v>
      </c>
      <c r="D318" s="42">
        <f>DBMS_TYPE_SIZES[[#This Row],[i]]+2</f>
        <v>307</v>
      </c>
      <c r="E318">
        <v>305</v>
      </c>
    </row>
    <row r="319" spans="1:5">
      <c r="A319" s="41" t="str">
        <f>"varchar_0_"&amp;DBMS_TYPE_SIZES[[#This Row],[i]]</f>
        <v>varchar_0_306</v>
      </c>
      <c r="B319" s="31">
        <f>DBMS_TYPE_SIZES[[#This Row],[i]]</f>
        <v>306</v>
      </c>
      <c r="C319" s="31">
        <f>DBMS_TYPE_SIZES[[#This Row],[i]]</f>
        <v>306</v>
      </c>
      <c r="D319" s="42">
        <f>DBMS_TYPE_SIZES[[#This Row],[i]]+2</f>
        <v>308</v>
      </c>
      <c r="E319">
        <v>306</v>
      </c>
    </row>
    <row r="320" spans="1:5">
      <c r="A320" s="41" t="str">
        <f>"varchar_0_"&amp;DBMS_TYPE_SIZES[[#This Row],[i]]</f>
        <v>varchar_0_307</v>
      </c>
      <c r="B320" s="31">
        <f>DBMS_TYPE_SIZES[[#This Row],[i]]</f>
        <v>307</v>
      </c>
      <c r="C320" s="31">
        <f>DBMS_TYPE_SIZES[[#This Row],[i]]</f>
        <v>307</v>
      </c>
      <c r="D320" s="42">
        <f>DBMS_TYPE_SIZES[[#This Row],[i]]+2</f>
        <v>309</v>
      </c>
      <c r="E320">
        <v>307</v>
      </c>
    </row>
    <row r="321" spans="1:5">
      <c r="A321" s="41" t="str">
        <f>"varchar_0_"&amp;DBMS_TYPE_SIZES[[#This Row],[i]]</f>
        <v>varchar_0_308</v>
      </c>
      <c r="B321" s="31">
        <f>DBMS_TYPE_SIZES[[#This Row],[i]]</f>
        <v>308</v>
      </c>
      <c r="C321" s="31">
        <f>DBMS_TYPE_SIZES[[#This Row],[i]]</f>
        <v>308</v>
      </c>
      <c r="D321" s="42">
        <f>DBMS_TYPE_SIZES[[#This Row],[i]]+2</f>
        <v>310</v>
      </c>
      <c r="E321">
        <v>308</v>
      </c>
    </row>
    <row r="322" spans="1:5">
      <c r="A322" s="41" t="str">
        <f>"varchar_0_"&amp;DBMS_TYPE_SIZES[[#This Row],[i]]</f>
        <v>varchar_0_309</v>
      </c>
      <c r="B322" s="31">
        <f>DBMS_TYPE_SIZES[[#This Row],[i]]</f>
        <v>309</v>
      </c>
      <c r="C322" s="31">
        <f>DBMS_TYPE_SIZES[[#This Row],[i]]</f>
        <v>309</v>
      </c>
      <c r="D322" s="42">
        <f>DBMS_TYPE_SIZES[[#This Row],[i]]+2</f>
        <v>311</v>
      </c>
      <c r="E322">
        <v>309</v>
      </c>
    </row>
    <row r="323" spans="1:5">
      <c r="A323" s="41" t="str">
        <f>"varchar_0_"&amp;DBMS_TYPE_SIZES[[#This Row],[i]]</f>
        <v>varchar_0_310</v>
      </c>
      <c r="B323" s="31">
        <f>DBMS_TYPE_SIZES[[#This Row],[i]]</f>
        <v>310</v>
      </c>
      <c r="C323" s="31">
        <f>DBMS_TYPE_SIZES[[#This Row],[i]]</f>
        <v>310</v>
      </c>
      <c r="D323" s="42">
        <f>DBMS_TYPE_SIZES[[#This Row],[i]]+2</f>
        <v>312</v>
      </c>
      <c r="E323">
        <v>310</v>
      </c>
    </row>
    <row r="324" spans="1:5">
      <c r="A324" s="41" t="str">
        <f>"varchar_0_"&amp;DBMS_TYPE_SIZES[[#This Row],[i]]</f>
        <v>varchar_0_311</v>
      </c>
      <c r="B324" s="31">
        <f>DBMS_TYPE_SIZES[[#This Row],[i]]</f>
        <v>311</v>
      </c>
      <c r="C324" s="31">
        <f>DBMS_TYPE_SIZES[[#This Row],[i]]</f>
        <v>311</v>
      </c>
      <c r="D324" s="42">
        <f>DBMS_TYPE_SIZES[[#This Row],[i]]+2</f>
        <v>313</v>
      </c>
      <c r="E324">
        <v>311</v>
      </c>
    </row>
    <row r="325" spans="1:5">
      <c r="A325" s="41" t="str">
        <f>"varchar_0_"&amp;DBMS_TYPE_SIZES[[#This Row],[i]]</f>
        <v>varchar_0_312</v>
      </c>
      <c r="B325" s="31">
        <f>DBMS_TYPE_SIZES[[#This Row],[i]]</f>
        <v>312</v>
      </c>
      <c r="C325" s="31">
        <f>DBMS_TYPE_SIZES[[#This Row],[i]]</f>
        <v>312</v>
      </c>
      <c r="D325" s="42">
        <f>DBMS_TYPE_SIZES[[#This Row],[i]]+2</f>
        <v>314</v>
      </c>
      <c r="E325">
        <v>312</v>
      </c>
    </row>
    <row r="326" spans="1:5">
      <c r="A326" s="41" t="str">
        <f>"varchar_0_"&amp;DBMS_TYPE_SIZES[[#This Row],[i]]</f>
        <v>varchar_0_313</v>
      </c>
      <c r="B326" s="31">
        <f>DBMS_TYPE_SIZES[[#This Row],[i]]</f>
        <v>313</v>
      </c>
      <c r="C326" s="31">
        <f>DBMS_TYPE_SIZES[[#This Row],[i]]</f>
        <v>313</v>
      </c>
      <c r="D326" s="42">
        <f>DBMS_TYPE_SIZES[[#This Row],[i]]+2</f>
        <v>315</v>
      </c>
      <c r="E326">
        <v>313</v>
      </c>
    </row>
    <row r="327" spans="1:5">
      <c r="A327" s="41" t="str">
        <f>"varchar_0_"&amp;DBMS_TYPE_SIZES[[#This Row],[i]]</f>
        <v>varchar_0_314</v>
      </c>
      <c r="B327" s="31">
        <f>DBMS_TYPE_SIZES[[#This Row],[i]]</f>
        <v>314</v>
      </c>
      <c r="C327" s="31">
        <f>DBMS_TYPE_SIZES[[#This Row],[i]]</f>
        <v>314</v>
      </c>
      <c r="D327" s="42">
        <f>DBMS_TYPE_SIZES[[#This Row],[i]]+2</f>
        <v>316</v>
      </c>
      <c r="E327">
        <v>314</v>
      </c>
    </row>
    <row r="328" spans="1:5">
      <c r="A328" s="41" t="str">
        <f>"varchar_0_"&amp;DBMS_TYPE_SIZES[[#This Row],[i]]</f>
        <v>varchar_0_315</v>
      </c>
      <c r="B328" s="31">
        <f>DBMS_TYPE_SIZES[[#This Row],[i]]</f>
        <v>315</v>
      </c>
      <c r="C328" s="31">
        <f>DBMS_TYPE_SIZES[[#This Row],[i]]</f>
        <v>315</v>
      </c>
      <c r="D328" s="42">
        <f>DBMS_TYPE_SIZES[[#This Row],[i]]+2</f>
        <v>317</v>
      </c>
      <c r="E328">
        <v>315</v>
      </c>
    </row>
    <row r="329" spans="1:5">
      <c r="A329" s="41" t="str">
        <f>"varchar_0_"&amp;DBMS_TYPE_SIZES[[#This Row],[i]]</f>
        <v>varchar_0_316</v>
      </c>
      <c r="B329" s="31">
        <f>DBMS_TYPE_SIZES[[#This Row],[i]]</f>
        <v>316</v>
      </c>
      <c r="C329" s="31">
        <f>DBMS_TYPE_SIZES[[#This Row],[i]]</f>
        <v>316</v>
      </c>
      <c r="D329" s="42">
        <f>DBMS_TYPE_SIZES[[#This Row],[i]]+2</f>
        <v>318</v>
      </c>
      <c r="E329">
        <v>316</v>
      </c>
    </row>
    <row r="330" spans="1:5">
      <c r="A330" s="41" t="str">
        <f>"varchar_0_"&amp;DBMS_TYPE_SIZES[[#This Row],[i]]</f>
        <v>varchar_0_317</v>
      </c>
      <c r="B330" s="31">
        <f>DBMS_TYPE_SIZES[[#This Row],[i]]</f>
        <v>317</v>
      </c>
      <c r="C330" s="31">
        <f>DBMS_TYPE_SIZES[[#This Row],[i]]</f>
        <v>317</v>
      </c>
      <c r="D330" s="42">
        <f>DBMS_TYPE_SIZES[[#This Row],[i]]+2</f>
        <v>319</v>
      </c>
      <c r="E330">
        <v>317</v>
      </c>
    </row>
    <row r="331" spans="1:5">
      <c r="A331" s="41" t="str">
        <f>"varchar_0_"&amp;DBMS_TYPE_SIZES[[#This Row],[i]]</f>
        <v>varchar_0_318</v>
      </c>
      <c r="B331" s="31">
        <f>DBMS_TYPE_SIZES[[#This Row],[i]]</f>
        <v>318</v>
      </c>
      <c r="C331" s="31">
        <f>DBMS_TYPE_SIZES[[#This Row],[i]]</f>
        <v>318</v>
      </c>
      <c r="D331" s="42">
        <f>DBMS_TYPE_SIZES[[#This Row],[i]]+2</f>
        <v>320</v>
      </c>
      <c r="E331">
        <v>318</v>
      </c>
    </row>
    <row r="332" spans="1:5">
      <c r="A332" s="41" t="str">
        <f>"varchar_0_"&amp;DBMS_TYPE_SIZES[[#This Row],[i]]</f>
        <v>varchar_0_319</v>
      </c>
      <c r="B332" s="31">
        <f>DBMS_TYPE_SIZES[[#This Row],[i]]</f>
        <v>319</v>
      </c>
      <c r="C332" s="31">
        <f>DBMS_TYPE_SIZES[[#This Row],[i]]</f>
        <v>319</v>
      </c>
      <c r="D332" s="42">
        <f>DBMS_TYPE_SIZES[[#This Row],[i]]+2</f>
        <v>321</v>
      </c>
      <c r="E332">
        <v>319</v>
      </c>
    </row>
    <row r="333" spans="1:5">
      <c r="A333" s="41" t="str">
        <f>"varchar_0_"&amp;DBMS_TYPE_SIZES[[#This Row],[i]]</f>
        <v>varchar_0_320</v>
      </c>
      <c r="B333" s="31">
        <f>DBMS_TYPE_SIZES[[#This Row],[i]]</f>
        <v>320</v>
      </c>
      <c r="C333" s="31">
        <f>DBMS_TYPE_SIZES[[#This Row],[i]]</f>
        <v>320</v>
      </c>
      <c r="D333" s="42">
        <f>DBMS_TYPE_SIZES[[#This Row],[i]]+2</f>
        <v>322</v>
      </c>
      <c r="E333">
        <v>320</v>
      </c>
    </row>
    <row r="334" spans="1:5">
      <c r="A334" s="41" t="str">
        <f>"varchar_0_"&amp;DBMS_TYPE_SIZES[[#This Row],[i]]</f>
        <v>varchar_0_321</v>
      </c>
      <c r="B334" s="31">
        <f>DBMS_TYPE_SIZES[[#This Row],[i]]</f>
        <v>321</v>
      </c>
      <c r="C334" s="31">
        <f>DBMS_TYPE_SIZES[[#This Row],[i]]</f>
        <v>321</v>
      </c>
      <c r="D334" s="42">
        <f>DBMS_TYPE_SIZES[[#This Row],[i]]+2</f>
        <v>323</v>
      </c>
      <c r="E334">
        <v>321</v>
      </c>
    </row>
    <row r="335" spans="1:5">
      <c r="A335" s="41" t="str">
        <f>"varchar_0_"&amp;DBMS_TYPE_SIZES[[#This Row],[i]]</f>
        <v>varchar_0_322</v>
      </c>
      <c r="B335" s="31">
        <f>DBMS_TYPE_SIZES[[#This Row],[i]]</f>
        <v>322</v>
      </c>
      <c r="C335" s="31">
        <f>DBMS_TYPE_SIZES[[#This Row],[i]]</f>
        <v>322</v>
      </c>
      <c r="D335" s="42">
        <f>DBMS_TYPE_SIZES[[#This Row],[i]]+2</f>
        <v>324</v>
      </c>
      <c r="E335">
        <v>322</v>
      </c>
    </row>
    <row r="336" spans="1:5">
      <c r="A336" s="41" t="str">
        <f>"varchar_0_"&amp;DBMS_TYPE_SIZES[[#This Row],[i]]</f>
        <v>varchar_0_323</v>
      </c>
      <c r="B336" s="31">
        <f>DBMS_TYPE_SIZES[[#This Row],[i]]</f>
        <v>323</v>
      </c>
      <c r="C336" s="31">
        <f>DBMS_TYPE_SIZES[[#This Row],[i]]</f>
        <v>323</v>
      </c>
      <c r="D336" s="42">
        <f>DBMS_TYPE_SIZES[[#This Row],[i]]+2</f>
        <v>325</v>
      </c>
      <c r="E336">
        <v>323</v>
      </c>
    </row>
    <row r="337" spans="1:5">
      <c r="A337" s="41" t="str">
        <f>"varchar_0_"&amp;DBMS_TYPE_SIZES[[#This Row],[i]]</f>
        <v>varchar_0_324</v>
      </c>
      <c r="B337" s="31">
        <f>DBMS_TYPE_SIZES[[#This Row],[i]]</f>
        <v>324</v>
      </c>
      <c r="C337" s="31">
        <f>DBMS_TYPE_SIZES[[#This Row],[i]]</f>
        <v>324</v>
      </c>
      <c r="D337" s="42">
        <f>DBMS_TYPE_SIZES[[#This Row],[i]]+2</f>
        <v>326</v>
      </c>
      <c r="E337">
        <v>324</v>
      </c>
    </row>
    <row r="338" spans="1:5">
      <c r="A338" s="41" t="str">
        <f>"varchar_0_"&amp;DBMS_TYPE_SIZES[[#This Row],[i]]</f>
        <v>varchar_0_325</v>
      </c>
      <c r="B338" s="31">
        <f>DBMS_TYPE_SIZES[[#This Row],[i]]</f>
        <v>325</v>
      </c>
      <c r="C338" s="31">
        <f>DBMS_TYPE_SIZES[[#This Row],[i]]</f>
        <v>325</v>
      </c>
      <c r="D338" s="42">
        <f>DBMS_TYPE_SIZES[[#This Row],[i]]+2</f>
        <v>327</v>
      </c>
      <c r="E338">
        <v>325</v>
      </c>
    </row>
    <row r="339" spans="1:5">
      <c r="A339" s="41" t="str">
        <f>"varchar_0_"&amp;DBMS_TYPE_SIZES[[#This Row],[i]]</f>
        <v>varchar_0_326</v>
      </c>
      <c r="B339" s="31">
        <f>DBMS_TYPE_SIZES[[#This Row],[i]]</f>
        <v>326</v>
      </c>
      <c r="C339" s="31">
        <f>DBMS_TYPE_SIZES[[#This Row],[i]]</f>
        <v>326</v>
      </c>
      <c r="D339" s="42">
        <f>DBMS_TYPE_SIZES[[#This Row],[i]]+2</f>
        <v>328</v>
      </c>
      <c r="E339">
        <v>326</v>
      </c>
    </row>
    <row r="340" spans="1:5">
      <c r="A340" s="41" t="str">
        <f>"varchar_0_"&amp;DBMS_TYPE_SIZES[[#This Row],[i]]</f>
        <v>varchar_0_327</v>
      </c>
      <c r="B340" s="31">
        <f>DBMS_TYPE_SIZES[[#This Row],[i]]</f>
        <v>327</v>
      </c>
      <c r="C340" s="31">
        <f>DBMS_TYPE_SIZES[[#This Row],[i]]</f>
        <v>327</v>
      </c>
      <c r="D340" s="42">
        <f>DBMS_TYPE_SIZES[[#This Row],[i]]+2</f>
        <v>329</v>
      </c>
      <c r="E340">
        <v>327</v>
      </c>
    </row>
    <row r="341" spans="1:5">
      <c r="A341" s="41" t="str">
        <f>"varchar_0_"&amp;DBMS_TYPE_SIZES[[#This Row],[i]]</f>
        <v>varchar_0_328</v>
      </c>
      <c r="B341" s="31">
        <f>DBMS_TYPE_SIZES[[#This Row],[i]]</f>
        <v>328</v>
      </c>
      <c r="C341" s="31">
        <f>DBMS_TYPE_SIZES[[#This Row],[i]]</f>
        <v>328</v>
      </c>
      <c r="D341" s="42">
        <f>DBMS_TYPE_SIZES[[#This Row],[i]]+2</f>
        <v>330</v>
      </c>
      <c r="E341">
        <v>328</v>
      </c>
    </row>
    <row r="342" spans="1:5">
      <c r="A342" s="41" t="str">
        <f>"varchar_0_"&amp;DBMS_TYPE_SIZES[[#This Row],[i]]</f>
        <v>varchar_0_329</v>
      </c>
      <c r="B342" s="31">
        <f>DBMS_TYPE_SIZES[[#This Row],[i]]</f>
        <v>329</v>
      </c>
      <c r="C342" s="31">
        <f>DBMS_TYPE_SIZES[[#This Row],[i]]</f>
        <v>329</v>
      </c>
      <c r="D342" s="42">
        <f>DBMS_TYPE_SIZES[[#This Row],[i]]+2</f>
        <v>331</v>
      </c>
      <c r="E342">
        <v>329</v>
      </c>
    </row>
    <row r="343" spans="1:5">
      <c r="A343" s="41" t="str">
        <f>"varchar_0_"&amp;DBMS_TYPE_SIZES[[#This Row],[i]]</f>
        <v>varchar_0_330</v>
      </c>
      <c r="B343" s="31">
        <f>DBMS_TYPE_SIZES[[#This Row],[i]]</f>
        <v>330</v>
      </c>
      <c r="C343" s="31">
        <f>DBMS_TYPE_SIZES[[#This Row],[i]]</f>
        <v>330</v>
      </c>
      <c r="D343" s="42">
        <f>DBMS_TYPE_SIZES[[#This Row],[i]]+2</f>
        <v>332</v>
      </c>
      <c r="E343">
        <v>330</v>
      </c>
    </row>
    <row r="344" spans="1:5">
      <c r="A344" s="41" t="str">
        <f>"varchar_0_"&amp;DBMS_TYPE_SIZES[[#This Row],[i]]</f>
        <v>varchar_0_331</v>
      </c>
      <c r="B344" s="31">
        <f>DBMS_TYPE_SIZES[[#This Row],[i]]</f>
        <v>331</v>
      </c>
      <c r="C344" s="31">
        <f>DBMS_TYPE_SIZES[[#This Row],[i]]</f>
        <v>331</v>
      </c>
      <c r="D344" s="42">
        <f>DBMS_TYPE_SIZES[[#This Row],[i]]+2</f>
        <v>333</v>
      </c>
      <c r="E344">
        <v>331</v>
      </c>
    </row>
    <row r="345" spans="1:5">
      <c r="A345" s="41" t="str">
        <f>"varchar_0_"&amp;DBMS_TYPE_SIZES[[#This Row],[i]]</f>
        <v>varchar_0_332</v>
      </c>
      <c r="B345" s="31">
        <f>DBMS_TYPE_SIZES[[#This Row],[i]]</f>
        <v>332</v>
      </c>
      <c r="C345" s="31">
        <f>DBMS_TYPE_SIZES[[#This Row],[i]]</f>
        <v>332</v>
      </c>
      <c r="D345" s="42">
        <f>DBMS_TYPE_SIZES[[#This Row],[i]]+2</f>
        <v>334</v>
      </c>
      <c r="E345">
        <v>332</v>
      </c>
    </row>
    <row r="346" spans="1:5">
      <c r="A346" s="41" t="str">
        <f>"varchar_0_"&amp;DBMS_TYPE_SIZES[[#This Row],[i]]</f>
        <v>varchar_0_333</v>
      </c>
      <c r="B346" s="31">
        <f>DBMS_TYPE_SIZES[[#This Row],[i]]</f>
        <v>333</v>
      </c>
      <c r="C346" s="31">
        <f>DBMS_TYPE_SIZES[[#This Row],[i]]</f>
        <v>333</v>
      </c>
      <c r="D346" s="42">
        <f>DBMS_TYPE_SIZES[[#This Row],[i]]+2</f>
        <v>335</v>
      </c>
      <c r="E346">
        <v>333</v>
      </c>
    </row>
    <row r="347" spans="1:5">
      <c r="A347" s="41" t="str">
        <f>"varchar_0_"&amp;DBMS_TYPE_SIZES[[#This Row],[i]]</f>
        <v>varchar_0_334</v>
      </c>
      <c r="B347" s="31">
        <f>DBMS_TYPE_SIZES[[#This Row],[i]]</f>
        <v>334</v>
      </c>
      <c r="C347" s="31">
        <f>DBMS_TYPE_SIZES[[#This Row],[i]]</f>
        <v>334</v>
      </c>
      <c r="D347" s="42">
        <f>DBMS_TYPE_SIZES[[#This Row],[i]]+2</f>
        <v>336</v>
      </c>
      <c r="E347">
        <v>334</v>
      </c>
    </row>
    <row r="348" spans="1:5">
      <c r="A348" s="41" t="str">
        <f>"varchar_0_"&amp;DBMS_TYPE_SIZES[[#This Row],[i]]</f>
        <v>varchar_0_335</v>
      </c>
      <c r="B348" s="31">
        <f>DBMS_TYPE_SIZES[[#This Row],[i]]</f>
        <v>335</v>
      </c>
      <c r="C348" s="31">
        <f>DBMS_TYPE_SIZES[[#This Row],[i]]</f>
        <v>335</v>
      </c>
      <c r="D348" s="42">
        <f>DBMS_TYPE_SIZES[[#This Row],[i]]+2</f>
        <v>337</v>
      </c>
      <c r="E348">
        <v>335</v>
      </c>
    </row>
    <row r="349" spans="1:5">
      <c r="A349" s="41" t="str">
        <f>"varchar_0_"&amp;DBMS_TYPE_SIZES[[#This Row],[i]]</f>
        <v>varchar_0_336</v>
      </c>
      <c r="B349" s="31">
        <f>DBMS_TYPE_SIZES[[#This Row],[i]]</f>
        <v>336</v>
      </c>
      <c r="C349" s="31">
        <f>DBMS_TYPE_SIZES[[#This Row],[i]]</f>
        <v>336</v>
      </c>
      <c r="D349" s="42">
        <f>DBMS_TYPE_SIZES[[#This Row],[i]]+2</f>
        <v>338</v>
      </c>
      <c r="E349">
        <v>336</v>
      </c>
    </row>
    <row r="350" spans="1:5">
      <c r="A350" s="41" t="str">
        <f>"varchar_0_"&amp;DBMS_TYPE_SIZES[[#This Row],[i]]</f>
        <v>varchar_0_337</v>
      </c>
      <c r="B350" s="31">
        <f>DBMS_TYPE_SIZES[[#This Row],[i]]</f>
        <v>337</v>
      </c>
      <c r="C350" s="31">
        <f>DBMS_TYPE_SIZES[[#This Row],[i]]</f>
        <v>337</v>
      </c>
      <c r="D350" s="42">
        <f>DBMS_TYPE_SIZES[[#This Row],[i]]+2</f>
        <v>339</v>
      </c>
      <c r="E350">
        <v>337</v>
      </c>
    </row>
    <row r="351" spans="1:5">
      <c r="A351" s="41" t="str">
        <f>"varchar_0_"&amp;DBMS_TYPE_SIZES[[#This Row],[i]]</f>
        <v>varchar_0_338</v>
      </c>
      <c r="B351" s="31">
        <f>DBMS_TYPE_SIZES[[#This Row],[i]]</f>
        <v>338</v>
      </c>
      <c r="C351" s="31">
        <f>DBMS_TYPE_SIZES[[#This Row],[i]]</f>
        <v>338</v>
      </c>
      <c r="D351" s="42">
        <f>DBMS_TYPE_SIZES[[#This Row],[i]]+2</f>
        <v>340</v>
      </c>
      <c r="E351">
        <v>338</v>
      </c>
    </row>
    <row r="352" spans="1:5">
      <c r="A352" s="41" t="str">
        <f>"varchar_0_"&amp;DBMS_TYPE_SIZES[[#This Row],[i]]</f>
        <v>varchar_0_339</v>
      </c>
      <c r="B352" s="31">
        <f>DBMS_TYPE_SIZES[[#This Row],[i]]</f>
        <v>339</v>
      </c>
      <c r="C352" s="31">
        <f>DBMS_TYPE_SIZES[[#This Row],[i]]</f>
        <v>339</v>
      </c>
      <c r="D352" s="42">
        <f>DBMS_TYPE_SIZES[[#This Row],[i]]+2</f>
        <v>341</v>
      </c>
      <c r="E352">
        <v>339</v>
      </c>
    </row>
    <row r="353" spans="1:5">
      <c r="A353" s="41" t="str">
        <f>"varchar_0_"&amp;DBMS_TYPE_SIZES[[#This Row],[i]]</f>
        <v>varchar_0_340</v>
      </c>
      <c r="B353" s="31">
        <f>DBMS_TYPE_SIZES[[#This Row],[i]]</f>
        <v>340</v>
      </c>
      <c r="C353" s="31">
        <f>DBMS_TYPE_SIZES[[#This Row],[i]]</f>
        <v>340</v>
      </c>
      <c r="D353" s="42">
        <f>DBMS_TYPE_SIZES[[#This Row],[i]]+2</f>
        <v>342</v>
      </c>
      <c r="E353">
        <v>340</v>
      </c>
    </row>
    <row r="354" spans="1:5">
      <c r="A354" s="41" t="str">
        <f>"varchar_0_"&amp;DBMS_TYPE_SIZES[[#This Row],[i]]</f>
        <v>varchar_0_341</v>
      </c>
      <c r="B354" s="31">
        <f>DBMS_TYPE_SIZES[[#This Row],[i]]</f>
        <v>341</v>
      </c>
      <c r="C354" s="31">
        <f>DBMS_TYPE_SIZES[[#This Row],[i]]</f>
        <v>341</v>
      </c>
      <c r="D354" s="42">
        <f>DBMS_TYPE_SIZES[[#This Row],[i]]+2</f>
        <v>343</v>
      </c>
      <c r="E354">
        <v>341</v>
      </c>
    </row>
    <row r="355" spans="1:5">
      <c r="A355" s="41" t="str">
        <f>"varchar_0_"&amp;DBMS_TYPE_SIZES[[#This Row],[i]]</f>
        <v>varchar_0_342</v>
      </c>
      <c r="B355" s="31">
        <f>DBMS_TYPE_SIZES[[#This Row],[i]]</f>
        <v>342</v>
      </c>
      <c r="C355" s="31">
        <f>DBMS_TYPE_SIZES[[#This Row],[i]]</f>
        <v>342</v>
      </c>
      <c r="D355" s="42">
        <f>DBMS_TYPE_SIZES[[#This Row],[i]]+2</f>
        <v>344</v>
      </c>
      <c r="E355">
        <v>342</v>
      </c>
    </row>
    <row r="356" spans="1:5">
      <c r="A356" s="41" t="str">
        <f>"varchar_0_"&amp;DBMS_TYPE_SIZES[[#This Row],[i]]</f>
        <v>varchar_0_343</v>
      </c>
      <c r="B356" s="31">
        <f>DBMS_TYPE_SIZES[[#This Row],[i]]</f>
        <v>343</v>
      </c>
      <c r="C356" s="31">
        <f>DBMS_TYPE_SIZES[[#This Row],[i]]</f>
        <v>343</v>
      </c>
      <c r="D356" s="42">
        <f>DBMS_TYPE_SIZES[[#This Row],[i]]+2</f>
        <v>345</v>
      </c>
      <c r="E356">
        <v>343</v>
      </c>
    </row>
    <row r="357" spans="1:5">
      <c r="A357" s="41" t="str">
        <f>"varchar_0_"&amp;DBMS_TYPE_SIZES[[#This Row],[i]]</f>
        <v>varchar_0_344</v>
      </c>
      <c r="B357" s="31">
        <f>DBMS_TYPE_SIZES[[#This Row],[i]]</f>
        <v>344</v>
      </c>
      <c r="C357" s="31">
        <f>DBMS_TYPE_SIZES[[#This Row],[i]]</f>
        <v>344</v>
      </c>
      <c r="D357" s="42">
        <f>DBMS_TYPE_SIZES[[#This Row],[i]]+2</f>
        <v>346</v>
      </c>
      <c r="E357">
        <v>344</v>
      </c>
    </row>
    <row r="358" spans="1:5">
      <c r="A358" s="41" t="str">
        <f>"varchar_0_"&amp;DBMS_TYPE_SIZES[[#This Row],[i]]</f>
        <v>varchar_0_345</v>
      </c>
      <c r="B358" s="31">
        <f>DBMS_TYPE_SIZES[[#This Row],[i]]</f>
        <v>345</v>
      </c>
      <c r="C358" s="31">
        <f>DBMS_TYPE_SIZES[[#This Row],[i]]</f>
        <v>345</v>
      </c>
      <c r="D358" s="42">
        <f>DBMS_TYPE_SIZES[[#This Row],[i]]+2</f>
        <v>347</v>
      </c>
      <c r="E358">
        <v>345</v>
      </c>
    </row>
    <row r="359" spans="1:5">
      <c r="A359" s="41" t="str">
        <f>"varchar_0_"&amp;DBMS_TYPE_SIZES[[#This Row],[i]]</f>
        <v>varchar_0_346</v>
      </c>
      <c r="B359" s="31">
        <f>DBMS_TYPE_SIZES[[#This Row],[i]]</f>
        <v>346</v>
      </c>
      <c r="C359" s="31">
        <f>DBMS_TYPE_SIZES[[#This Row],[i]]</f>
        <v>346</v>
      </c>
      <c r="D359" s="42">
        <f>DBMS_TYPE_SIZES[[#This Row],[i]]+2</f>
        <v>348</v>
      </c>
      <c r="E359">
        <v>346</v>
      </c>
    </row>
    <row r="360" spans="1:5">
      <c r="A360" s="41" t="str">
        <f>"varchar_0_"&amp;DBMS_TYPE_SIZES[[#This Row],[i]]</f>
        <v>varchar_0_347</v>
      </c>
      <c r="B360" s="31">
        <f>DBMS_TYPE_SIZES[[#This Row],[i]]</f>
        <v>347</v>
      </c>
      <c r="C360" s="31">
        <f>DBMS_TYPE_SIZES[[#This Row],[i]]</f>
        <v>347</v>
      </c>
      <c r="D360" s="42">
        <f>DBMS_TYPE_SIZES[[#This Row],[i]]+2</f>
        <v>349</v>
      </c>
      <c r="E360">
        <v>347</v>
      </c>
    </row>
    <row r="361" spans="1:5">
      <c r="A361" s="41" t="str">
        <f>"varchar_0_"&amp;DBMS_TYPE_SIZES[[#This Row],[i]]</f>
        <v>varchar_0_348</v>
      </c>
      <c r="B361" s="31">
        <f>DBMS_TYPE_SIZES[[#This Row],[i]]</f>
        <v>348</v>
      </c>
      <c r="C361" s="31">
        <f>DBMS_TYPE_SIZES[[#This Row],[i]]</f>
        <v>348</v>
      </c>
      <c r="D361" s="42">
        <f>DBMS_TYPE_SIZES[[#This Row],[i]]+2</f>
        <v>350</v>
      </c>
      <c r="E361">
        <v>348</v>
      </c>
    </row>
    <row r="362" spans="1:5">
      <c r="A362" s="41" t="str">
        <f>"varchar_0_"&amp;DBMS_TYPE_SIZES[[#This Row],[i]]</f>
        <v>varchar_0_349</v>
      </c>
      <c r="B362" s="31">
        <f>DBMS_TYPE_SIZES[[#This Row],[i]]</f>
        <v>349</v>
      </c>
      <c r="C362" s="31">
        <f>DBMS_TYPE_SIZES[[#This Row],[i]]</f>
        <v>349</v>
      </c>
      <c r="D362" s="42">
        <f>DBMS_TYPE_SIZES[[#This Row],[i]]+2</f>
        <v>351</v>
      </c>
      <c r="E362">
        <v>349</v>
      </c>
    </row>
    <row r="363" spans="1:5">
      <c r="A363" s="41" t="str">
        <f>"varchar_0_"&amp;DBMS_TYPE_SIZES[[#This Row],[i]]</f>
        <v>varchar_0_350</v>
      </c>
      <c r="B363" s="31">
        <f>DBMS_TYPE_SIZES[[#This Row],[i]]</f>
        <v>350</v>
      </c>
      <c r="C363" s="31">
        <f>DBMS_TYPE_SIZES[[#This Row],[i]]</f>
        <v>350</v>
      </c>
      <c r="D363" s="42">
        <f>DBMS_TYPE_SIZES[[#This Row],[i]]+2</f>
        <v>352</v>
      </c>
      <c r="E363">
        <v>350</v>
      </c>
    </row>
    <row r="364" spans="1:5">
      <c r="A364" s="41" t="str">
        <f>"varchar_0_"&amp;DBMS_TYPE_SIZES[[#This Row],[i]]</f>
        <v>varchar_0_351</v>
      </c>
      <c r="B364" s="31">
        <f>DBMS_TYPE_SIZES[[#This Row],[i]]</f>
        <v>351</v>
      </c>
      <c r="C364" s="31">
        <f>DBMS_TYPE_SIZES[[#This Row],[i]]</f>
        <v>351</v>
      </c>
      <c r="D364" s="42">
        <f>DBMS_TYPE_SIZES[[#This Row],[i]]+2</f>
        <v>353</v>
      </c>
      <c r="E364">
        <v>351</v>
      </c>
    </row>
    <row r="365" spans="1:5">
      <c r="A365" s="41" t="str">
        <f>"varchar_0_"&amp;DBMS_TYPE_SIZES[[#This Row],[i]]</f>
        <v>varchar_0_352</v>
      </c>
      <c r="B365" s="31">
        <f>DBMS_TYPE_SIZES[[#This Row],[i]]</f>
        <v>352</v>
      </c>
      <c r="C365" s="31">
        <f>DBMS_TYPE_SIZES[[#This Row],[i]]</f>
        <v>352</v>
      </c>
      <c r="D365" s="42">
        <f>DBMS_TYPE_SIZES[[#This Row],[i]]+2</f>
        <v>354</v>
      </c>
      <c r="E365">
        <v>352</v>
      </c>
    </row>
    <row r="366" spans="1:5">
      <c r="A366" s="41" t="str">
        <f>"varchar_0_"&amp;DBMS_TYPE_SIZES[[#This Row],[i]]</f>
        <v>varchar_0_353</v>
      </c>
      <c r="B366" s="31">
        <f>DBMS_TYPE_SIZES[[#This Row],[i]]</f>
        <v>353</v>
      </c>
      <c r="C366" s="31">
        <f>DBMS_TYPE_SIZES[[#This Row],[i]]</f>
        <v>353</v>
      </c>
      <c r="D366" s="42">
        <f>DBMS_TYPE_SIZES[[#This Row],[i]]+2</f>
        <v>355</v>
      </c>
      <c r="E366">
        <v>353</v>
      </c>
    </row>
    <row r="367" spans="1:5">
      <c r="A367" s="41" t="str">
        <f>"varchar_0_"&amp;DBMS_TYPE_SIZES[[#This Row],[i]]</f>
        <v>varchar_0_354</v>
      </c>
      <c r="B367" s="31">
        <f>DBMS_TYPE_SIZES[[#This Row],[i]]</f>
        <v>354</v>
      </c>
      <c r="C367" s="31">
        <f>DBMS_TYPE_SIZES[[#This Row],[i]]</f>
        <v>354</v>
      </c>
      <c r="D367" s="42">
        <f>DBMS_TYPE_SIZES[[#This Row],[i]]+2</f>
        <v>356</v>
      </c>
      <c r="E367">
        <v>354</v>
      </c>
    </row>
    <row r="368" spans="1:5">
      <c r="A368" s="41" t="str">
        <f>"varchar_0_"&amp;DBMS_TYPE_SIZES[[#This Row],[i]]</f>
        <v>varchar_0_355</v>
      </c>
      <c r="B368" s="31">
        <f>DBMS_TYPE_SIZES[[#This Row],[i]]</f>
        <v>355</v>
      </c>
      <c r="C368" s="31">
        <f>DBMS_TYPE_SIZES[[#This Row],[i]]</f>
        <v>355</v>
      </c>
      <c r="D368" s="42">
        <f>DBMS_TYPE_SIZES[[#This Row],[i]]+2</f>
        <v>357</v>
      </c>
      <c r="E368">
        <v>355</v>
      </c>
    </row>
    <row r="369" spans="1:5">
      <c r="A369" s="41" t="str">
        <f>"varchar_0_"&amp;DBMS_TYPE_SIZES[[#This Row],[i]]</f>
        <v>varchar_0_356</v>
      </c>
      <c r="B369" s="31">
        <f>DBMS_TYPE_SIZES[[#This Row],[i]]</f>
        <v>356</v>
      </c>
      <c r="C369" s="31">
        <f>DBMS_TYPE_SIZES[[#This Row],[i]]</f>
        <v>356</v>
      </c>
      <c r="D369" s="42">
        <f>DBMS_TYPE_SIZES[[#This Row],[i]]+2</f>
        <v>358</v>
      </c>
      <c r="E369">
        <v>356</v>
      </c>
    </row>
    <row r="370" spans="1:5">
      <c r="A370" s="41" t="str">
        <f>"varchar_0_"&amp;DBMS_TYPE_SIZES[[#This Row],[i]]</f>
        <v>varchar_0_357</v>
      </c>
      <c r="B370" s="31">
        <f>DBMS_TYPE_SIZES[[#This Row],[i]]</f>
        <v>357</v>
      </c>
      <c r="C370" s="31">
        <f>DBMS_TYPE_SIZES[[#This Row],[i]]</f>
        <v>357</v>
      </c>
      <c r="D370" s="42">
        <f>DBMS_TYPE_SIZES[[#This Row],[i]]+2</f>
        <v>359</v>
      </c>
      <c r="E370">
        <v>357</v>
      </c>
    </row>
    <row r="371" spans="1:5">
      <c r="A371" s="41" t="str">
        <f>"varchar_0_"&amp;DBMS_TYPE_SIZES[[#This Row],[i]]</f>
        <v>varchar_0_358</v>
      </c>
      <c r="B371" s="31">
        <f>DBMS_TYPE_SIZES[[#This Row],[i]]</f>
        <v>358</v>
      </c>
      <c r="C371" s="31">
        <f>DBMS_TYPE_SIZES[[#This Row],[i]]</f>
        <v>358</v>
      </c>
      <c r="D371" s="42">
        <f>DBMS_TYPE_SIZES[[#This Row],[i]]+2</f>
        <v>360</v>
      </c>
      <c r="E371">
        <v>358</v>
      </c>
    </row>
    <row r="372" spans="1:5">
      <c r="A372" s="41" t="str">
        <f>"varchar_0_"&amp;DBMS_TYPE_SIZES[[#This Row],[i]]</f>
        <v>varchar_0_359</v>
      </c>
      <c r="B372" s="31">
        <f>DBMS_TYPE_SIZES[[#This Row],[i]]</f>
        <v>359</v>
      </c>
      <c r="C372" s="31">
        <f>DBMS_TYPE_SIZES[[#This Row],[i]]</f>
        <v>359</v>
      </c>
      <c r="D372" s="42">
        <f>DBMS_TYPE_SIZES[[#This Row],[i]]+2</f>
        <v>361</v>
      </c>
      <c r="E372">
        <v>359</v>
      </c>
    </row>
    <row r="373" spans="1:5">
      <c r="A373" s="41" t="str">
        <f>"varchar_0_"&amp;DBMS_TYPE_SIZES[[#This Row],[i]]</f>
        <v>varchar_0_360</v>
      </c>
      <c r="B373" s="31">
        <f>DBMS_TYPE_SIZES[[#This Row],[i]]</f>
        <v>360</v>
      </c>
      <c r="C373" s="31">
        <f>DBMS_TYPE_SIZES[[#This Row],[i]]</f>
        <v>360</v>
      </c>
      <c r="D373" s="42">
        <f>DBMS_TYPE_SIZES[[#This Row],[i]]+2</f>
        <v>362</v>
      </c>
      <c r="E373">
        <v>360</v>
      </c>
    </row>
    <row r="374" spans="1:5">
      <c r="A374" s="41" t="str">
        <f>"varchar_0_"&amp;DBMS_TYPE_SIZES[[#This Row],[i]]</f>
        <v>varchar_0_361</v>
      </c>
      <c r="B374" s="31">
        <f>DBMS_TYPE_SIZES[[#This Row],[i]]</f>
        <v>361</v>
      </c>
      <c r="C374" s="31">
        <f>DBMS_TYPE_SIZES[[#This Row],[i]]</f>
        <v>361</v>
      </c>
      <c r="D374" s="42">
        <f>DBMS_TYPE_SIZES[[#This Row],[i]]+2</f>
        <v>363</v>
      </c>
      <c r="E374">
        <v>361</v>
      </c>
    </row>
    <row r="375" spans="1:5">
      <c r="A375" s="41" t="str">
        <f>"varchar_0_"&amp;DBMS_TYPE_SIZES[[#This Row],[i]]</f>
        <v>varchar_0_362</v>
      </c>
      <c r="B375" s="31">
        <f>DBMS_TYPE_SIZES[[#This Row],[i]]</f>
        <v>362</v>
      </c>
      <c r="C375" s="31">
        <f>DBMS_TYPE_SIZES[[#This Row],[i]]</f>
        <v>362</v>
      </c>
      <c r="D375" s="42">
        <f>DBMS_TYPE_SIZES[[#This Row],[i]]+2</f>
        <v>364</v>
      </c>
      <c r="E375">
        <v>362</v>
      </c>
    </row>
    <row r="376" spans="1:5">
      <c r="A376" s="41" t="str">
        <f>"varchar_0_"&amp;DBMS_TYPE_SIZES[[#This Row],[i]]</f>
        <v>varchar_0_363</v>
      </c>
      <c r="B376" s="31">
        <f>DBMS_TYPE_SIZES[[#This Row],[i]]</f>
        <v>363</v>
      </c>
      <c r="C376" s="31">
        <f>DBMS_TYPE_SIZES[[#This Row],[i]]</f>
        <v>363</v>
      </c>
      <c r="D376" s="42">
        <f>DBMS_TYPE_SIZES[[#This Row],[i]]+2</f>
        <v>365</v>
      </c>
      <c r="E376">
        <v>363</v>
      </c>
    </row>
    <row r="377" spans="1:5">
      <c r="A377" s="41" t="str">
        <f>"varchar_0_"&amp;DBMS_TYPE_SIZES[[#This Row],[i]]</f>
        <v>varchar_0_364</v>
      </c>
      <c r="B377" s="31">
        <f>DBMS_TYPE_SIZES[[#This Row],[i]]</f>
        <v>364</v>
      </c>
      <c r="C377" s="31">
        <f>DBMS_TYPE_SIZES[[#This Row],[i]]</f>
        <v>364</v>
      </c>
      <c r="D377" s="42">
        <f>DBMS_TYPE_SIZES[[#This Row],[i]]+2</f>
        <v>366</v>
      </c>
      <c r="E377">
        <v>364</v>
      </c>
    </row>
    <row r="378" spans="1:5">
      <c r="A378" s="41" t="str">
        <f>"varchar_0_"&amp;DBMS_TYPE_SIZES[[#This Row],[i]]</f>
        <v>varchar_0_365</v>
      </c>
      <c r="B378" s="31">
        <f>DBMS_TYPE_SIZES[[#This Row],[i]]</f>
        <v>365</v>
      </c>
      <c r="C378" s="31">
        <f>DBMS_TYPE_SIZES[[#This Row],[i]]</f>
        <v>365</v>
      </c>
      <c r="D378" s="42">
        <f>DBMS_TYPE_SIZES[[#This Row],[i]]+2</f>
        <v>367</v>
      </c>
      <c r="E378">
        <v>365</v>
      </c>
    </row>
    <row r="379" spans="1:5">
      <c r="A379" s="41" t="str">
        <f>"varchar_0_"&amp;DBMS_TYPE_SIZES[[#This Row],[i]]</f>
        <v>varchar_0_366</v>
      </c>
      <c r="B379" s="31">
        <f>DBMS_TYPE_SIZES[[#This Row],[i]]</f>
        <v>366</v>
      </c>
      <c r="C379" s="31">
        <f>DBMS_TYPE_SIZES[[#This Row],[i]]</f>
        <v>366</v>
      </c>
      <c r="D379" s="42">
        <f>DBMS_TYPE_SIZES[[#This Row],[i]]+2</f>
        <v>368</v>
      </c>
      <c r="E379">
        <v>366</v>
      </c>
    </row>
    <row r="380" spans="1:5">
      <c r="A380" s="41" t="str">
        <f>"varchar_0_"&amp;DBMS_TYPE_SIZES[[#This Row],[i]]</f>
        <v>varchar_0_367</v>
      </c>
      <c r="B380" s="31">
        <f>DBMS_TYPE_SIZES[[#This Row],[i]]</f>
        <v>367</v>
      </c>
      <c r="C380" s="31">
        <f>DBMS_TYPE_SIZES[[#This Row],[i]]</f>
        <v>367</v>
      </c>
      <c r="D380" s="42">
        <f>DBMS_TYPE_SIZES[[#This Row],[i]]+2</f>
        <v>369</v>
      </c>
      <c r="E380">
        <v>367</v>
      </c>
    </row>
    <row r="381" spans="1:5">
      <c r="A381" s="41" t="str">
        <f>"varchar_0_"&amp;DBMS_TYPE_SIZES[[#This Row],[i]]</f>
        <v>varchar_0_368</v>
      </c>
      <c r="B381" s="31">
        <f>DBMS_TYPE_SIZES[[#This Row],[i]]</f>
        <v>368</v>
      </c>
      <c r="C381" s="31">
        <f>DBMS_TYPE_SIZES[[#This Row],[i]]</f>
        <v>368</v>
      </c>
      <c r="D381" s="42">
        <f>DBMS_TYPE_SIZES[[#This Row],[i]]+2</f>
        <v>370</v>
      </c>
      <c r="E381">
        <v>368</v>
      </c>
    </row>
    <row r="382" spans="1:5">
      <c r="A382" s="41" t="str">
        <f>"varchar_0_"&amp;DBMS_TYPE_SIZES[[#This Row],[i]]</f>
        <v>varchar_0_369</v>
      </c>
      <c r="B382" s="31">
        <f>DBMS_TYPE_SIZES[[#This Row],[i]]</f>
        <v>369</v>
      </c>
      <c r="C382" s="31">
        <f>DBMS_TYPE_SIZES[[#This Row],[i]]</f>
        <v>369</v>
      </c>
      <c r="D382" s="42">
        <f>DBMS_TYPE_SIZES[[#This Row],[i]]+2</f>
        <v>371</v>
      </c>
      <c r="E382">
        <v>369</v>
      </c>
    </row>
    <row r="383" spans="1:5">
      <c r="A383" s="41" t="str">
        <f>"varchar_0_"&amp;DBMS_TYPE_SIZES[[#This Row],[i]]</f>
        <v>varchar_0_370</v>
      </c>
      <c r="B383" s="31">
        <f>DBMS_TYPE_SIZES[[#This Row],[i]]</f>
        <v>370</v>
      </c>
      <c r="C383" s="31">
        <f>DBMS_TYPE_SIZES[[#This Row],[i]]</f>
        <v>370</v>
      </c>
      <c r="D383" s="42">
        <f>DBMS_TYPE_SIZES[[#This Row],[i]]+2</f>
        <v>372</v>
      </c>
      <c r="E383">
        <v>370</v>
      </c>
    </row>
    <row r="384" spans="1:5">
      <c r="A384" s="41" t="str">
        <f>"varchar_0_"&amp;DBMS_TYPE_SIZES[[#This Row],[i]]</f>
        <v>varchar_0_371</v>
      </c>
      <c r="B384" s="31">
        <f>DBMS_TYPE_SIZES[[#This Row],[i]]</f>
        <v>371</v>
      </c>
      <c r="C384" s="31">
        <f>DBMS_TYPE_SIZES[[#This Row],[i]]</f>
        <v>371</v>
      </c>
      <c r="D384" s="42">
        <f>DBMS_TYPE_SIZES[[#This Row],[i]]+2</f>
        <v>373</v>
      </c>
      <c r="E384">
        <v>371</v>
      </c>
    </row>
    <row r="385" spans="1:5">
      <c r="A385" s="41" t="str">
        <f>"varchar_0_"&amp;DBMS_TYPE_SIZES[[#This Row],[i]]</f>
        <v>varchar_0_372</v>
      </c>
      <c r="B385" s="31">
        <f>DBMS_TYPE_SIZES[[#This Row],[i]]</f>
        <v>372</v>
      </c>
      <c r="C385" s="31">
        <f>DBMS_TYPE_SIZES[[#This Row],[i]]</f>
        <v>372</v>
      </c>
      <c r="D385" s="42">
        <f>DBMS_TYPE_SIZES[[#This Row],[i]]+2</f>
        <v>374</v>
      </c>
      <c r="E385">
        <v>372</v>
      </c>
    </row>
    <row r="386" spans="1:5">
      <c r="A386" s="41" t="str">
        <f>"varchar_0_"&amp;DBMS_TYPE_SIZES[[#This Row],[i]]</f>
        <v>varchar_0_373</v>
      </c>
      <c r="B386" s="31">
        <f>DBMS_TYPE_SIZES[[#This Row],[i]]</f>
        <v>373</v>
      </c>
      <c r="C386" s="31">
        <f>DBMS_TYPE_SIZES[[#This Row],[i]]</f>
        <v>373</v>
      </c>
      <c r="D386" s="42">
        <f>DBMS_TYPE_SIZES[[#This Row],[i]]+2</f>
        <v>375</v>
      </c>
      <c r="E386">
        <v>373</v>
      </c>
    </row>
    <row r="387" spans="1:5">
      <c r="A387" s="41" t="str">
        <f>"varchar_0_"&amp;DBMS_TYPE_SIZES[[#This Row],[i]]</f>
        <v>varchar_0_374</v>
      </c>
      <c r="B387" s="31">
        <f>DBMS_TYPE_SIZES[[#This Row],[i]]</f>
        <v>374</v>
      </c>
      <c r="C387" s="31">
        <f>DBMS_TYPE_SIZES[[#This Row],[i]]</f>
        <v>374</v>
      </c>
      <c r="D387" s="42">
        <f>DBMS_TYPE_SIZES[[#This Row],[i]]+2</f>
        <v>376</v>
      </c>
      <c r="E387">
        <v>374</v>
      </c>
    </row>
    <row r="388" spans="1:5">
      <c r="A388" s="41" t="str">
        <f>"varchar_0_"&amp;DBMS_TYPE_SIZES[[#This Row],[i]]</f>
        <v>varchar_0_375</v>
      </c>
      <c r="B388" s="31">
        <f>DBMS_TYPE_SIZES[[#This Row],[i]]</f>
        <v>375</v>
      </c>
      <c r="C388" s="31">
        <f>DBMS_TYPE_SIZES[[#This Row],[i]]</f>
        <v>375</v>
      </c>
      <c r="D388" s="42">
        <f>DBMS_TYPE_SIZES[[#This Row],[i]]+2</f>
        <v>377</v>
      </c>
      <c r="E388">
        <v>375</v>
      </c>
    </row>
    <row r="389" spans="1:5">
      <c r="A389" s="41" t="str">
        <f>"varchar_0_"&amp;DBMS_TYPE_SIZES[[#This Row],[i]]</f>
        <v>varchar_0_376</v>
      </c>
      <c r="B389" s="31">
        <f>DBMS_TYPE_SIZES[[#This Row],[i]]</f>
        <v>376</v>
      </c>
      <c r="C389" s="31">
        <f>DBMS_TYPE_SIZES[[#This Row],[i]]</f>
        <v>376</v>
      </c>
      <c r="D389" s="42">
        <f>DBMS_TYPE_SIZES[[#This Row],[i]]+2</f>
        <v>378</v>
      </c>
      <c r="E389">
        <v>376</v>
      </c>
    </row>
    <row r="390" spans="1:5">
      <c r="A390" s="41" t="str">
        <f>"varchar_0_"&amp;DBMS_TYPE_SIZES[[#This Row],[i]]</f>
        <v>varchar_0_377</v>
      </c>
      <c r="B390" s="31">
        <f>DBMS_TYPE_SIZES[[#This Row],[i]]</f>
        <v>377</v>
      </c>
      <c r="C390" s="31">
        <f>DBMS_TYPE_SIZES[[#This Row],[i]]</f>
        <v>377</v>
      </c>
      <c r="D390" s="42">
        <f>DBMS_TYPE_SIZES[[#This Row],[i]]+2</f>
        <v>379</v>
      </c>
      <c r="E390">
        <v>377</v>
      </c>
    </row>
    <row r="391" spans="1:5">
      <c r="A391" s="41" t="str">
        <f>"varchar_0_"&amp;DBMS_TYPE_SIZES[[#This Row],[i]]</f>
        <v>varchar_0_378</v>
      </c>
      <c r="B391" s="31">
        <f>DBMS_TYPE_SIZES[[#This Row],[i]]</f>
        <v>378</v>
      </c>
      <c r="C391" s="31">
        <f>DBMS_TYPE_SIZES[[#This Row],[i]]</f>
        <v>378</v>
      </c>
      <c r="D391" s="42">
        <f>DBMS_TYPE_SIZES[[#This Row],[i]]+2</f>
        <v>380</v>
      </c>
      <c r="E391">
        <v>378</v>
      </c>
    </row>
    <row r="392" spans="1:5">
      <c r="A392" s="41" t="str">
        <f>"varchar_0_"&amp;DBMS_TYPE_SIZES[[#This Row],[i]]</f>
        <v>varchar_0_379</v>
      </c>
      <c r="B392" s="31">
        <f>DBMS_TYPE_SIZES[[#This Row],[i]]</f>
        <v>379</v>
      </c>
      <c r="C392" s="31">
        <f>DBMS_TYPE_SIZES[[#This Row],[i]]</f>
        <v>379</v>
      </c>
      <c r="D392" s="42">
        <f>DBMS_TYPE_SIZES[[#This Row],[i]]+2</f>
        <v>381</v>
      </c>
      <c r="E392">
        <v>379</v>
      </c>
    </row>
    <row r="393" spans="1:5">
      <c r="A393" s="41" t="str">
        <f>"varchar_0_"&amp;DBMS_TYPE_SIZES[[#This Row],[i]]</f>
        <v>varchar_0_380</v>
      </c>
      <c r="B393" s="31">
        <f>DBMS_TYPE_SIZES[[#This Row],[i]]</f>
        <v>380</v>
      </c>
      <c r="C393" s="31">
        <f>DBMS_TYPE_SIZES[[#This Row],[i]]</f>
        <v>380</v>
      </c>
      <c r="D393" s="42">
        <f>DBMS_TYPE_SIZES[[#This Row],[i]]+2</f>
        <v>382</v>
      </c>
      <c r="E393">
        <v>380</v>
      </c>
    </row>
    <row r="394" spans="1:5">
      <c r="A394" s="41" t="str">
        <f>"varchar_0_"&amp;DBMS_TYPE_SIZES[[#This Row],[i]]</f>
        <v>varchar_0_381</v>
      </c>
      <c r="B394" s="31">
        <f>DBMS_TYPE_SIZES[[#This Row],[i]]</f>
        <v>381</v>
      </c>
      <c r="C394" s="31">
        <f>DBMS_TYPE_SIZES[[#This Row],[i]]</f>
        <v>381</v>
      </c>
      <c r="D394" s="42">
        <f>DBMS_TYPE_SIZES[[#This Row],[i]]+2</f>
        <v>383</v>
      </c>
      <c r="E394">
        <v>381</v>
      </c>
    </row>
    <row r="395" spans="1:5">
      <c r="A395" s="41" t="str">
        <f>"varchar_0_"&amp;DBMS_TYPE_SIZES[[#This Row],[i]]</f>
        <v>varchar_0_382</v>
      </c>
      <c r="B395" s="31">
        <f>DBMS_TYPE_SIZES[[#This Row],[i]]</f>
        <v>382</v>
      </c>
      <c r="C395" s="31">
        <f>DBMS_TYPE_SIZES[[#This Row],[i]]</f>
        <v>382</v>
      </c>
      <c r="D395" s="42">
        <f>DBMS_TYPE_SIZES[[#This Row],[i]]+2</f>
        <v>384</v>
      </c>
      <c r="E395">
        <v>382</v>
      </c>
    </row>
    <row r="396" spans="1:5">
      <c r="A396" s="41" t="str">
        <f>"varchar_0_"&amp;DBMS_TYPE_SIZES[[#This Row],[i]]</f>
        <v>varchar_0_383</v>
      </c>
      <c r="B396" s="31">
        <f>DBMS_TYPE_SIZES[[#This Row],[i]]</f>
        <v>383</v>
      </c>
      <c r="C396" s="31">
        <f>DBMS_TYPE_SIZES[[#This Row],[i]]</f>
        <v>383</v>
      </c>
      <c r="D396" s="42">
        <f>DBMS_TYPE_SIZES[[#This Row],[i]]+2</f>
        <v>385</v>
      </c>
      <c r="E396">
        <v>383</v>
      </c>
    </row>
    <row r="397" spans="1:5">
      <c r="A397" s="41" t="str">
        <f>"varchar_0_"&amp;DBMS_TYPE_SIZES[[#This Row],[i]]</f>
        <v>varchar_0_384</v>
      </c>
      <c r="B397" s="31">
        <f>DBMS_TYPE_SIZES[[#This Row],[i]]</f>
        <v>384</v>
      </c>
      <c r="C397" s="31">
        <f>DBMS_TYPE_SIZES[[#This Row],[i]]</f>
        <v>384</v>
      </c>
      <c r="D397" s="42">
        <f>DBMS_TYPE_SIZES[[#This Row],[i]]+2</f>
        <v>386</v>
      </c>
      <c r="E397">
        <v>384</v>
      </c>
    </row>
    <row r="398" spans="1:5">
      <c r="A398" s="41" t="str">
        <f>"varchar_0_"&amp;DBMS_TYPE_SIZES[[#This Row],[i]]</f>
        <v>varchar_0_385</v>
      </c>
      <c r="B398" s="31">
        <f>DBMS_TYPE_SIZES[[#This Row],[i]]</f>
        <v>385</v>
      </c>
      <c r="C398" s="31">
        <f>DBMS_TYPE_SIZES[[#This Row],[i]]</f>
        <v>385</v>
      </c>
      <c r="D398" s="42">
        <f>DBMS_TYPE_SIZES[[#This Row],[i]]+2</f>
        <v>387</v>
      </c>
      <c r="E398">
        <v>385</v>
      </c>
    </row>
    <row r="399" spans="1:5">
      <c r="A399" s="41" t="str">
        <f>"varchar_0_"&amp;DBMS_TYPE_SIZES[[#This Row],[i]]</f>
        <v>varchar_0_386</v>
      </c>
      <c r="B399" s="31">
        <f>DBMS_TYPE_SIZES[[#This Row],[i]]</f>
        <v>386</v>
      </c>
      <c r="C399" s="31">
        <f>DBMS_TYPE_SIZES[[#This Row],[i]]</f>
        <v>386</v>
      </c>
      <c r="D399" s="42">
        <f>DBMS_TYPE_SIZES[[#This Row],[i]]+2</f>
        <v>388</v>
      </c>
      <c r="E399">
        <v>386</v>
      </c>
    </row>
    <row r="400" spans="1:5">
      <c r="A400" s="41" t="str">
        <f>"varchar_0_"&amp;DBMS_TYPE_SIZES[[#This Row],[i]]</f>
        <v>varchar_0_387</v>
      </c>
      <c r="B400" s="31">
        <f>DBMS_TYPE_SIZES[[#This Row],[i]]</f>
        <v>387</v>
      </c>
      <c r="C400" s="31">
        <f>DBMS_TYPE_SIZES[[#This Row],[i]]</f>
        <v>387</v>
      </c>
      <c r="D400" s="42">
        <f>DBMS_TYPE_SIZES[[#This Row],[i]]+2</f>
        <v>389</v>
      </c>
      <c r="E400">
        <v>387</v>
      </c>
    </row>
    <row r="401" spans="1:5">
      <c r="A401" s="41" t="str">
        <f>"varchar_0_"&amp;DBMS_TYPE_SIZES[[#This Row],[i]]</f>
        <v>varchar_0_388</v>
      </c>
      <c r="B401" s="31">
        <f>DBMS_TYPE_SIZES[[#This Row],[i]]</f>
        <v>388</v>
      </c>
      <c r="C401" s="31">
        <f>DBMS_TYPE_SIZES[[#This Row],[i]]</f>
        <v>388</v>
      </c>
      <c r="D401" s="42">
        <f>DBMS_TYPE_SIZES[[#This Row],[i]]+2</f>
        <v>390</v>
      </c>
      <c r="E401">
        <v>388</v>
      </c>
    </row>
    <row r="402" spans="1:5">
      <c r="A402" s="41" t="str">
        <f>"varchar_0_"&amp;DBMS_TYPE_SIZES[[#This Row],[i]]</f>
        <v>varchar_0_389</v>
      </c>
      <c r="B402" s="31">
        <f>DBMS_TYPE_SIZES[[#This Row],[i]]</f>
        <v>389</v>
      </c>
      <c r="C402" s="31">
        <f>DBMS_TYPE_SIZES[[#This Row],[i]]</f>
        <v>389</v>
      </c>
      <c r="D402" s="42">
        <f>DBMS_TYPE_SIZES[[#This Row],[i]]+2</f>
        <v>391</v>
      </c>
      <c r="E402">
        <v>389</v>
      </c>
    </row>
    <row r="403" spans="1:5">
      <c r="A403" s="41" t="str">
        <f>"varchar_0_"&amp;DBMS_TYPE_SIZES[[#This Row],[i]]</f>
        <v>varchar_0_390</v>
      </c>
      <c r="B403" s="31">
        <f>DBMS_TYPE_SIZES[[#This Row],[i]]</f>
        <v>390</v>
      </c>
      <c r="C403" s="31">
        <f>DBMS_TYPE_SIZES[[#This Row],[i]]</f>
        <v>390</v>
      </c>
      <c r="D403" s="42">
        <f>DBMS_TYPE_SIZES[[#This Row],[i]]+2</f>
        <v>392</v>
      </c>
      <c r="E403">
        <v>390</v>
      </c>
    </row>
    <row r="404" spans="1:5">
      <c r="A404" s="41" t="str">
        <f>"varchar_0_"&amp;DBMS_TYPE_SIZES[[#This Row],[i]]</f>
        <v>varchar_0_391</v>
      </c>
      <c r="B404" s="31">
        <f>DBMS_TYPE_SIZES[[#This Row],[i]]</f>
        <v>391</v>
      </c>
      <c r="C404" s="31">
        <f>DBMS_TYPE_SIZES[[#This Row],[i]]</f>
        <v>391</v>
      </c>
      <c r="D404" s="42">
        <f>DBMS_TYPE_SIZES[[#This Row],[i]]+2</f>
        <v>393</v>
      </c>
      <c r="E404">
        <v>391</v>
      </c>
    </row>
    <row r="405" spans="1:5">
      <c r="A405" s="41" t="str">
        <f>"varchar_0_"&amp;DBMS_TYPE_SIZES[[#This Row],[i]]</f>
        <v>varchar_0_392</v>
      </c>
      <c r="B405" s="31">
        <f>DBMS_TYPE_SIZES[[#This Row],[i]]</f>
        <v>392</v>
      </c>
      <c r="C405" s="31">
        <f>DBMS_TYPE_SIZES[[#This Row],[i]]</f>
        <v>392</v>
      </c>
      <c r="D405" s="42">
        <f>DBMS_TYPE_SIZES[[#This Row],[i]]+2</f>
        <v>394</v>
      </c>
      <c r="E405">
        <v>392</v>
      </c>
    </row>
    <row r="406" spans="1:5">
      <c r="A406" s="41" t="str">
        <f>"varchar_0_"&amp;DBMS_TYPE_SIZES[[#This Row],[i]]</f>
        <v>varchar_0_393</v>
      </c>
      <c r="B406" s="31">
        <f>DBMS_TYPE_SIZES[[#This Row],[i]]</f>
        <v>393</v>
      </c>
      <c r="C406" s="31">
        <f>DBMS_TYPE_SIZES[[#This Row],[i]]</f>
        <v>393</v>
      </c>
      <c r="D406" s="42">
        <f>DBMS_TYPE_SIZES[[#This Row],[i]]+2</f>
        <v>395</v>
      </c>
      <c r="E406">
        <v>393</v>
      </c>
    </row>
    <row r="407" spans="1:5">
      <c r="A407" s="41" t="str">
        <f>"varchar_0_"&amp;DBMS_TYPE_SIZES[[#This Row],[i]]</f>
        <v>varchar_0_394</v>
      </c>
      <c r="B407" s="31">
        <f>DBMS_TYPE_SIZES[[#This Row],[i]]</f>
        <v>394</v>
      </c>
      <c r="C407" s="31">
        <f>DBMS_TYPE_SIZES[[#This Row],[i]]</f>
        <v>394</v>
      </c>
      <c r="D407" s="42">
        <f>DBMS_TYPE_SIZES[[#This Row],[i]]+2</f>
        <v>396</v>
      </c>
      <c r="E407">
        <v>394</v>
      </c>
    </row>
    <row r="408" spans="1:5">
      <c r="A408" s="41" t="str">
        <f>"varchar_0_"&amp;DBMS_TYPE_SIZES[[#This Row],[i]]</f>
        <v>varchar_0_395</v>
      </c>
      <c r="B408" s="31">
        <f>DBMS_TYPE_SIZES[[#This Row],[i]]</f>
        <v>395</v>
      </c>
      <c r="C408" s="31">
        <f>DBMS_TYPE_SIZES[[#This Row],[i]]</f>
        <v>395</v>
      </c>
      <c r="D408" s="42">
        <f>DBMS_TYPE_SIZES[[#This Row],[i]]+2</f>
        <v>397</v>
      </c>
      <c r="E408">
        <v>395</v>
      </c>
    </row>
    <row r="409" spans="1:5">
      <c r="A409" s="41" t="str">
        <f>"varchar_0_"&amp;DBMS_TYPE_SIZES[[#This Row],[i]]</f>
        <v>varchar_0_396</v>
      </c>
      <c r="B409" s="31">
        <f>DBMS_TYPE_SIZES[[#This Row],[i]]</f>
        <v>396</v>
      </c>
      <c r="C409" s="31">
        <f>DBMS_TYPE_SIZES[[#This Row],[i]]</f>
        <v>396</v>
      </c>
      <c r="D409" s="42">
        <f>DBMS_TYPE_SIZES[[#This Row],[i]]+2</f>
        <v>398</v>
      </c>
      <c r="E409">
        <v>396</v>
      </c>
    </row>
    <row r="410" spans="1:5">
      <c r="A410" s="41" t="str">
        <f>"varchar_0_"&amp;DBMS_TYPE_SIZES[[#This Row],[i]]</f>
        <v>varchar_0_397</v>
      </c>
      <c r="B410" s="31">
        <f>DBMS_TYPE_SIZES[[#This Row],[i]]</f>
        <v>397</v>
      </c>
      <c r="C410" s="31">
        <f>DBMS_TYPE_SIZES[[#This Row],[i]]</f>
        <v>397</v>
      </c>
      <c r="D410" s="42">
        <f>DBMS_TYPE_SIZES[[#This Row],[i]]+2</f>
        <v>399</v>
      </c>
      <c r="E410">
        <v>397</v>
      </c>
    </row>
    <row r="411" spans="1:5">
      <c r="A411" s="41" t="str">
        <f>"varchar_0_"&amp;DBMS_TYPE_SIZES[[#This Row],[i]]</f>
        <v>varchar_0_398</v>
      </c>
      <c r="B411" s="31">
        <f>DBMS_TYPE_SIZES[[#This Row],[i]]</f>
        <v>398</v>
      </c>
      <c r="C411" s="31">
        <f>DBMS_TYPE_SIZES[[#This Row],[i]]</f>
        <v>398</v>
      </c>
      <c r="D411" s="42">
        <f>DBMS_TYPE_SIZES[[#This Row],[i]]+2</f>
        <v>400</v>
      </c>
      <c r="E411">
        <v>398</v>
      </c>
    </row>
    <row r="412" spans="1:5">
      <c r="A412" s="41" t="str">
        <f>"varchar_0_"&amp;DBMS_TYPE_SIZES[[#This Row],[i]]</f>
        <v>varchar_0_399</v>
      </c>
      <c r="B412" s="31">
        <f>DBMS_TYPE_SIZES[[#This Row],[i]]</f>
        <v>399</v>
      </c>
      <c r="C412" s="31">
        <f>DBMS_TYPE_SIZES[[#This Row],[i]]</f>
        <v>399</v>
      </c>
      <c r="D412" s="42">
        <f>DBMS_TYPE_SIZES[[#This Row],[i]]+2</f>
        <v>401</v>
      </c>
      <c r="E412">
        <v>399</v>
      </c>
    </row>
    <row r="413" spans="1:5">
      <c r="A413" s="41" t="str">
        <f>"varchar_0_"&amp;DBMS_TYPE_SIZES[[#This Row],[i]]</f>
        <v>varchar_0_400</v>
      </c>
      <c r="B413" s="31">
        <f>DBMS_TYPE_SIZES[[#This Row],[i]]</f>
        <v>400</v>
      </c>
      <c r="C413" s="31">
        <f>DBMS_TYPE_SIZES[[#This Row],[i]]</f>
        <v>400</v>
      </c>
      <c r="D413" s="42">
        <f>DBMS_TYPE_SIZES[[#This Row],[i]]+2</f>
        <v>402</v>
      </c>
      <c r="E413">
        <v>400</v>
      </c>
    </row>
    <row r="414" spans="1:5">
      <c r="A414" s="41" t="str">
        <f>"varchar_0_"&amp;DBMS_TYPE_SIZES[[#This Row],[i]]</f>
        <v>varchar_0_401</v>
      </c>
      <c r="B414" s="31">
        <f>DBMS_TYPE_SIZES[[#This Row],[i]]</f>
        <v>401</v>
      </c>
      <c r="C414" s="31">
        <f>DBMS_TYPE_SIZES[[#This Row],[i]]</f>
        <v>401</v>
      </c>
      <c r="D414" s="42">
        <f>DBMS_TYPE_SIZES[[#This Row],[i]]+2</f>
        <v>403</v>
      </c>
      <c r="E414">
        <v>401</v>
      </c>
    </row>
    <row r="415" spans="1:5">
      <c r="A415" s="41" t="str">
        <f>"varchar_0_"&amp;DBMS_TYPE_SIZES[[#This Row],[i]]</f>
        <v>varchar_0_402</v>
      </c>
      <c r="B415" s="31">
        <f>DBMS_TYPE_SIZES[[#This Row],[i]]</f>
        <v>402</v>
      </c>
      <c r="C415" s="31">
        <f>DBMS_TYPE_SIZES[[#This Row],[i]]</f>
        <v>402</v>
      </c>
      <c r="D415" s="42">
        <f>DBMS_TYPE_SIZES[[#This Row],[i]]+2</f>
        <v>404</v>
      </c>
      <c r="E415">
        <v>402</v>
      </c>
    </row>
    <row r="416" spans="1:5">
      <c r="A416" s="41" t="str">
        <f>"varchar_0_"&amp;DBMS_TYPE_SIZES[[#This Row],[i]]</f>
        <v>varchar_0_403</v>
      </c>
      <c r="B416" s="31">
        <f>DBMS_TYPE_SIZES[[#This Row],[i]]</f>
        <v>403</v>
      </c>
      <c r="C416" s="31">
        <f>DBMS_TYPE_SIZES[[#This Row],[i]]</f>
        <v>403</v>
      </c>
      <c r="D416" s="42">
        <f>DBMS_TYPE_SIZES[[#This Row],[i]]+2</f>
        <v>405</v>
      </c>
      <c r="E416">
        <v>403</v>
      </c>
    </row>
    <row r="417" spans="1:5">
      <c r="A417" s="41" t="str">
        <f>"varchar_0_"&amp;DBMS_TYPE_SIZES[[#This Row],[i]]</f>
        <v>varchar_0_404</v>
      </c>
      <c r="B417" s="31">
        <f>DBMS_TYPE_SIZES[[#This Row],[i]]</f>
        <v>404</v>
      </c>
      <c r="C417" s="31">
        <f>DBMS_TYPE_SIZES[[#This Row],[i]]</f>
        <v>404</v>
      </c>
      <c r="D417" s="42">
        <f>DBMS_TYPE_SIZES[[#This Row],[i]]+2</f>
        <v>406</v>
      </c>
      <c r="E417">
        <v>404</v>
      </c>
    </row>
    <row r="418" spans="1:5">
      <c r="A418" s="41" t="str">
        <f>"varchar_0_"&amp;DBMS_TYPE_SIZES[[#This Row],[i]]</f>
        <v>varchar_0_405</v>
      </c>
      <c r="B418" s="31">
        <f>DBMS_TYPE_SIZES[[#This Row],[i]]</f>
        <v>405</v>
      </c>
      <c r="C418" s="31">
        <f>DBMS_TYPE_SIZES[[#This Row],[i]]</f>
        <v>405</v>
      </c>
      <c r="D418" s="42">
        <f>DBMS_TYPE_SIZES[[#This Row],[i]]+2</f>
        <v>407</v>
      </c>
      <c r="E418">
        <v>405</v>
      </c>
    </row>
    <row r="419" spans="1:5">
      <c r="A419" s="41" t="str">
        <f>"varchar_0_"&amp;DBMS_TYPE_SIZES[[#This Row],[i]]</f>
        <v>varchar_0_406</v>
      </c>
      <c r="B419" s="31">
        <f>DBMS_TYPE_SIZES[[#This Row],[i]]</f>
        <v>406</v>
      </c>
      <c r="C419" s="31">
        <f>DBMS_TYPE_SIZES[[#This Row],[i]]</f>
        <v>406</v>
      </c>
      <c r="D419" s="42">
        <f>DBMS_TYPE_SIZES[[#This Row],[i]]+2</f>
        <v>408</v>
      </c>
      <c r="E419">
        <v>406</v>
      </c>
    </row>
    <row r="420" spans="1:5">
      <c r="A420" s="41" t="str">
        <f>"varchar_0_"&amp;DBMS_TYPE_SIZES[[#This Row],[i]]</f>
        <v>varchar_0_407</v>
      </c>
      <c r="B420" s="31">
        <f>DBMS_TYPE_SIZES[[#This Row],[i]]</f>
        <v>407</v>
      </c>
      <c r="C420" s="31">
        <f>DBMS_TYPE_SIZES[[#This Row],[i]]</f>
        <v>407</v>
      </c>
      <c r="D420" s="42">
        <f>DBMS_TYPE_SIZES[[#This Row],[i]]+2</f>
        <v>409</v>
      </c>
      <c r="E420">
        <v>407</v>
      </c>
    </row>
    <row r="421" spans="1:5">
      <c r="A421" s="41" t="str">
        <f>"varchar_0_"&amp;DBMS_TYPE_SIZES[[#This Row],[i]]</f>
        <v>varchar_0_408</v>
      </c>
      <c r="B421" s="31">
        <f>DBMS_TYPE_SIZES[[#This Row],[i]]</f>
        <v>408</v>
      </c>
      <c r="C421" s="31">
        <f>DBMS_TYPE_SIZES[[#This Row],[i]]</f>
        <v>408</v>
      </c>
      <c r="D421" s="42">
        <f>DBMS_TYPE_SIZES[[#This Row],[i]]+2</f>
        <v>410</v>
      </c>
      <c r="E421">
        <v>408</v>
      </c>
    </row>
    <row r="422" spans="1:5">
      <c r="A422" s="41" t="str">
        <f>"varchar_0_"&amp;DBMS_TYPE_SIZES[[#This Row],[i]]</f>
        <v>varchar_0_409</v>
      </c>
      <c r="B422" s="31">
        <f>DBMS_TYPE_SIZES[[#This Row],[i]]</f>
        <v>409</v>
      </c>
      <c r="C422" s="31">
        <f>DBMS_TYPE_SIZES[[#This Row],[i]]</f>
        <v>409</v>
      </c>
      <c r="D422" s="42">
        <f>DBMS_TYPE_SIZES[[#This Row],[i]]+2</f>
        <v>411</v>
      </c>
      <c r="E422">
        <v>409</v>
      </c>
    </row>
    <row r="423" spans="1:5">
      <c r="A423" s="41" t="str">
        <f>"varchar_0_"&amp;DBMS_TYPE_SIZES[[#This Row],[i]]</f>
        <v>varchar_0_410</v>
      </c>
      <c r="B423" s="31">
        <f>DBMS_TYPE_SIZES[[#This Row],[i]]</f>
        <v>410</v>
      </c>
      <c r="C423" s="31">
        <f>DBMS_TYPE_SIZES[[#This Row],[i]]</f>
        <v>410</v>
      </c>
      <c r="D423" s="42">
        <f>DBMS_TYPE_SIZES[[#This Row],[i]]+2</f>
        <v>412</v>
      </c>
      <c r="E423">
        <v>410</v>
      </c>
    </row>
    <row r="424" spans="1:5">
      <c r="A424" s="41" t="str">
        <f>"varchar_0_"&amp;DBMS_TYPE_SIZES[[#This Row],[i]]</f>
        <v>varchar_0_411</v>
      </c>
      <c r="B424" s="31">
        <f>DBMS_TYPE_SIZES[[#This Row],[i]]</f>
        <v>411</v>
      </c>
      <c r="C424" s="31">
        <f>DBMS_TYPE_SIZES[[#This Row],[i]]</f>
        <v>411</v>
      </c>
      <c r="D424" s="42">
        <f>DBMS_TYPE_SIZES[[#This Row],[i]]+2</f>
        <v>413</v>
      </c>
      <c r="E424">
        <v>411</v>
      </c>
    </row>
    <row r="425" spans="1:5">
      <c r="A425" s="41" t="str">
        <f>"varchar_0_"&amp;DBMS_TYPE_SIZES[[#This Row],[i]]</f>
        <v>varchar_0_412</v>
      </c>
      <c r="B425" s="31">
        <f>DBMS_TYPE_SIZES[[#This Row],[i]]</f>
        <v>412</v>
      </c>
      <c r="C425" s="31">
        <f>DBMS_TYPE_SIZES[[#This Row],[i]]</f>
        <v>412</v>
      </c>
      <c r="D425" s="42">
        <f>DBMS_TYPE_SIZES[[#This Row],[i]]+2</f>
        <v>414</v>
      </c>
      <c r="E425">
        <v>412</v>
      </c>
    </row>
    <row r="426" spans="1:5">
      <c r="A426" s="41" t="str">
        <f>"varchar_0_"&amp;DBMS_TYPE_SIZES[[#This Row],[i]]</f>
        <v>varchar_0_413</v>
      </c>
      <c r="B426" s="31">
        <f>DBMS_TYPE_SIZES[[#This Row],[i]]</f>
        <v>413</v>
      </c>
      <c r="C426" s="31">
        <f>DBMS_TYPE_SIZES[[#This Row],[i]]</f>
        <v>413</v>
      </c>
      <c r="D426" s="42">
        <f>DBMS_TYPE_SIZES[[#This Row],[i]]+2</f>
        <v>415</v>
      </c>
      <c r="E426">
        <v>413</v>
      </c>
    </row>
    <row r="427" spans="1:5">
      <c r="A427" s="41" t="str">
        <f>"varchar_0_"&amp;DBMS_TYPE_SIZES[[#This Row],[i]]</f>
        <v>varchar_0_414</v>
      </c>
      <c r="B427" s="31">
        <f>DBMS_TYPE_SIZES[[#This Row],[i]]</f>
        <v>414</v>
      </c>
      <c r="C427" s="31">
        <f>DBMS_TYPE_SIZES[[#This Row],[i]]</f>
        <v>414</v>
      </c>
      <c r="D427" s="42">
        <f>DBMS_TYPE_SIZES[[#This Row],[i]]+2</f>
        <v>416</v>
      </c>
      <c r="E427">
        <v>414</v>
      </c>
    </row>
    <row r="428" spans="1:5">
      <c r="A428" s="41" t="str">
        <f>"varchar_0_"&amp;DBMS_TYPE_SIZES[[#This Row],[i]]</f>
        <v>varchar_0_415</v>
      </c>
      <c r="B428" s="31">
        <f>DBMS_TYPE_SIZES[[#This Row],[i]]</f>
        <v>415</v>
      </c>
      <c r="C428" s="31">
        <f>DBMS_TYPE_SIZES[[#This Row],[i]]</f>
        <v>415</v>
      </c>
      <c r="D428" s="42">
        <f>DBMS_TYPE_SIZES[[#This Row],[i]]+2</f>
        <v>417</v>
      </c>
      <c r="E428">
        <v>415</v>
      </c>
    </row>
    <row r="429" spans="1:5">
      <c r="A429" s="41" t="str">
        <f>"varchar_0_"&amp;DBMS_TYPE_SIZES[[#This Row],[i]]</f>
        <v>varchar_0_416</v>
      </c>
      <c r="B429" s="31">
        <f>DBMS_TYPE_SIZES[[#This Row],[i]]</f>
        <v>416</v>
      </c>
      <c r="C429" s="31">
        <f>DBMS_TYPE_SIZES[[#This Row],[i]]</f>
        <v>416</v>
      </c>
      <c r="D429" s="42">
        <f>DBMS_TYPE_SIZES[[#This Row],[i]]+2</f>
        <v>418</v>
      </c>
      <c r="E429">
        <v>416</v>
      </c>
    </row>
    <row r="430" spans="1:5">
      <c r="A430" s="41" t="str">
        <f>"varchar_0_"&amp;DBMS_TYPE_SIZES[[#This Row],[i]]</f>
        <v>varchar_0_417</v>
      </c>
      <c r="B430" s="31">
        <f>DBMS_TYPE_SIZES[[#This Row],[i]]</f>
        <v>417</v>
      </c>
      <c r="C430" s="31">
        <f>DBMS_TYPE_SIZES[[#This Row],[i]]</f>
        <v>417</v>
      </c>
      <c r="D430" s="42">
        <f>DBMS_TYPE_SIZES[[#This Row],[i]]+2</f>
        <v>419</v>
      </c>
      <c r="E430">
        <v>417</v>
      </c>
    </row>
    <row r="431" spans="1:5">
      <c r="A431" s="41" t="str">
        <f>"varchar_0_"&amp;DBMS_TYPE_SIZES[[#This Row],[i]]</f>
        <v>varchar_0_418</v>
      </c>
      <c r="B431" s="31">
        <f>DBMS_TYPE_SIZES[[#This Row],[i]]</f>
        <v>418</v>
      </c>
      <c r="C431" s="31">
        <f>DBMS_TYPE_SIZES[[#This Row],[i]]</f>
        <v>418</v>
      </c>
      <c r="D431" s="42">
        <f>DBMS_TYPE_SIZES[[#This Row],[i]]+2</f>
        <v>420</v>
      </c>
      <c r="E431">
        <v>418</v>
      </c>
    </row>
    <row r="432" spans="1:5">
      <c r="A432" s="41" t="str">
        <f>"varchar_0_"&amp;DBMS_TYPE_SIZES[[#This Row],[i]]</f>
        <v>varchar_0_419</v>
      </c>
      <c r="B432" s="31">
        <f>DBMS_TYPE_SIZES[[#This Row],[i]]</f>
        <v>419</v>
      </c>
      <c r="C432" s="31">
        <f>DBMS_TYPE_SIZES[[#This Row],[i]]</f>
        <v>419</v>
      </c>
      <c r="D432" s="42">
        <f>DBMS_TYPE_SIZES[[#This Row],[i]]+2</f>
        <v>421</v>
      </c>
      <c r="E432">
        <v>419</v>
      </c>
    </row>
    <row r="433" spans="1:5">
      <c r="A433" s="41" t="str">
        <f>"varchar_0_"&amp;DBMS_TYPE_SIZES[[#This Row],[i]]</f>
        <v>varchar_0_420</v>
      </c>
      <c r="B433" s="31">
        <f>DBMS_TYPE_SIZES[[#This Row],[i]]</f>
        <v>420</v>
      </c>
      <c r="C433" s="31">
        <f>DBMS_TYPE_SIZES[[#This Row],[i]]</f>
        <v>420</v>
      </c>
      <c r="D433" s="42">
        <f>DBMS_TYPE_SIZES[[#This Row],[i]]+2</f>
        <v>422</v>
      </c>
      <c r="E433">
        <v>420</v>
      </c>
    </row>
    <row r="434" spans="1:5">
      <c r="A434" s="41" t="str">
        <f>"varchar_0_"&amp;DBMS_TYPE_SIZES[[#This Row],[i]]</f>
        <v>varchar_0_421</v>
      </c>
      <c r="B434" s="31">
        <f>DBMS_TYPE_SIZES[[#This Row],[i]]</f>
        <v>421</v>
      </c>
      <c r="C434" s="31">
        <f>DBMS_TYPE_SIZES[[#This Row],[i]]</f>
        <v>421</v>
      </c>
      <c r="D434" s="42">
        <f>DBMS_TYPE_SIZES[[#This Row],[i]]+2</f>
        <v>423</v>
      </c>
      <c r="E434">
        <v>421</v>
      </c>
    </row>
    <row r="435" spans="1:5">
      <c r="A435" s="41" t="str">
        <f>"varchar_0_"&amp;DBMS_TYPE_SIZES[[#This Row],[i]]</f>
        <v>varchar_0_422</v>
      </c>
      <c r="B435" s="31">
        <f>DBMS_TYPE_SIZES[[#This Row],[i]]</f>
        <v>422</v>
      </c>
      <c r="C435" s="31">
        <f>DBMS_TYPE_SIZES[[#This Row],[i]]</f>
        <v>422</v>
      </c>
      <c r="D435" s="42">
        <f>DBMS_TYPE_SIZES[[#This Row],[i]]+2</f>
        <v>424</v>
      </c>
      <c r="E435">
        <v>422</v>
      </c>
    </row>
    <row r="436" spans="1:5">
      <c r="A436" s="41" t="str">
        <f>"varchar_0_"&amp;DBMS_TYPE_SIZES[[#This Row],[i]]</f>
        <v>varchar_0_423</v>
      </c>
      <c r="B436" s="31">
        <f>DBMS_TYPE_SIZES[[#This Row],[i]]</f>
        <v>423</v>
      </c>
      <c r="C436" s="31">
        <f>DBMS_TYPE_SIZES[[#This Row],[i]]</f>
        <v>423</v>
      </c>
      <c r="D436" s="42">
        <f>DBMS_TYPE_SIZES[[#This Row],[i]]+2</f>
        <v>425</v>
      </c>
      <c r="E436">
        <v>423</v>
      </c>
    </row>
    <row r="437" spans="1:5">
      <c r="A437" s="41" t="str">
        <f>"varchar_0_"&amp;DBMS_TYPE_SIZES[[#This Row],[i]]</f>
        <v>varchar_0_424</v>
      </c>
      <c r="B437" s="31">
        <f>DBMS_TYPE_SIZES[[#This Row],[i]]</f>
        <v>424</v>
      </c>
      <c r="C437" s="31">
        <f>DBMS_TYPE_SIZES[[#This Row],[i]]</f>
        <v>424</v>
      </c>
      <c r="D437" s="42">
        <f>DBMS_TYPE_SIZES[[#This Row],[i]]+2</f>
        <v>426</v>
      </c>
      <c r="E437">
        <v>424</v>
      </c>
    </row>
    <row r="438" spans="1:5">
      <c r="A438" s="41" t="str">
        <f>"varchar_0_"&amp;DBMS_TYPE_SIZES[[#This Row],[i]]</f>
        <v>varchar_0_425</v>
      </c>
      <c r="B438" s="31">
        <f>DBMS_TYPE_SIZES[[#This Row],[i]]</f>
        <v>425</v>
      </c>
      <c r="C438" s="31">
        <f>DBMS_TYPE_SIZES[[#This Row],[i]]</f>
        <v>425</v>
      </c>
      <c r="D438" s="42">
        <f>DBMS_TYPE_SIZES[[#This Row],[i]]+2</f>
        <v>427</v>
      </c>
      <c r="E438">
        <v>425</v>
      </c>
    </row>
    <row r="439" spans="1:5">
      <c r="A439" s="41" t="str">
        <f>"varchar_0_"&amp;DBMS_TYPE_SIZES[[#This Row],[i]]</f>
        <v>varchar_0_426</v>
      </c>
      <c r="B439" s="31">
        <f>DBMS_TYPE_SIZES[[#This Row],[i]]</f>
        <v>426</v>
      </c>
      <c r="C439" s="31">
        <f>DBMS_TYPE_SIZES[[#This Row],[i]]</f>
        <v>426</v>
      </c>
      <c r="D439" s="42">
        <f>DBMS_TYPE_SIZES[[#This Row],[i]]+2</f>
        <v>428</v>
      </c>
      <c r="E439">
        <v>426</v>
      </c>
    </row>
    <row r="440" spans="1:5">
      <c r="A440" s="41" t="str">
        <f>"varchar_0_"&amp;DBMS_TYPE_SIZES[[#This Row],[i]]</f>
        <v>varchar_0_427</v>
      </c>
      <c r="B440" s="31">
        <f>DBMS_TYPE_SIZES[[#This Row],[i]]</f>
        <v>427</v>
      </c>
      <c r="C440" s="31">
        <f>DBMS_TYPE_SIZES[[#This Row],[i]]</f>
        <v>427</v>
      </c>
      <c r="D440" s="42">
        <f>DBMS_TYPE_SIZES[[#This Row],[i]]+2</f>
        <v>429</v>
      </c>
      <c r="E440">
        <v>427</v>
      </c>
    </row>
    <row r="441" spans="1:5">
      <c r="A441" s="41" t="str">
        <f>"varchar_0_"&amp;DBMS_TYPE_SIZES[[#This Row],[i]]</f>
        <v>varchar_0_428</v>
      </c>
      <c r="B441" s="31">
        <f>DBMS_TYPE_SIZES[[#This Row],[i]]</f>
        <v>428</v>
      </c>
      <c r="C441" s="31">
        <f>DBMS_TYPE_SIZES[[#This Row],[i]]</f>
        <v>428</v>
      </c>
      <c r="D441" s="42">
        <f>DBMS_TYPE_SIZES[[#This Row],[i]]+2</f>
        <v>430</v>
      </c>
      <c r="E441">
        <v>428</v>
      </c>
    </row>
    <row r="442" spans="1:5">
      <c r="A442" s="41" t="str">
        <f>"varchar_0_"&amp;DBMS_TYPE_SIZES[[#This Row],[i]]</f>
        <v>varchar_0_429</v>
      </c>
      <c r="B442" s="31">
        <f>DBMS_TYPE_SIZES[[#This Row],[i]]</f>
        <v>429</v>
      </c>
      <c r="C442" s="31">
        <f>DBMS_TYPE_SIZES[[#This Row],[i]]</f>
        <v>429</v>
      </c>
      <c r="D442" s="42">
        <f>DBMS_TYPE_SIZES[[#This Row],[i]]+2</f>
        <v>431</v>
      </c>
      <c r="E442">
        <v>429</v>
      </c>
    </row>
    <row r="443" spans="1:5">
      <c r="A443" s="41" t="str">
        <f>"varchar_0_"&amp;DBMS_TYPE_SIZES[[#This Row],[i]]</f>
        <v>varchar_0_430</v>
      </c>
      <c r="B443" s="31">
        <f>DBMS_TYPE_SIZES[[#This Row],[i]]</f>
        <v>430</v>
      </c>
      <c r="C443" s="31">
        <f>DBMS_TYPE_SIZES[[#This Row],[i]]</f>
        <v>430</v>
      </c>
      <c r="D443" s="42">
        <f>DBMS_TYPE_SIZES[[#This Row],[i]]+2</f>
        <v>432</v>
      </c>
      <c r="E443">
        <v>430</v>
      </c>
    </row>
    <row r="444" spans="1:5">
      <c r="A444" s="41" t="str">
        <f>"varchar_0_"&amp;DBMS_TYPE_SIZES[[#This Row],[i]]</f>
        <v>varchar_0_431</v>
      </c>
      <c r="B444" s="31">
        <f>DBMS_TYPE_SIZES[[#This Row],[i]]</f>
        <v>431</v>
      </c>
      <c r="C444" s="31">
        <f>DBMS_TYPE_SIZES[[#This Row],[i]]</f>
        <v>431</v>
      </c>
      <c r="D444" s="42">
        <f>DBMS_TYPE_SIZES[[#This Row],[i]]+2</f>
        <v>433</v>
      </c>
      <c r="E444">
        <v>431</v>
      </c>
    </row>
    <row r="445" spans="1:5">
      <c r="A445" s="41" t="str">
        <f>"varchar_0_"&amp;DBMS_TYPE_SIZES[[#This Row],[i]]</f>
        <v>varchar_0_432</v>
      </c>
      <c r="B445" s="31">
        <f>DBMS_TYPE_SIZES[[#This Row],[i]]</f>
        <v>432</v>
      </c>
      <c r="C445" s="31">
        <f>DBMS_TYPE_SIZES[[#This Row],[i]]</f>
        <v>432</v>
      </c>
      <c r="D445" s="42">
        <f>DBMS_TYPE_SIZES[[#This Row],[i]]+2</f>
        <v>434</v>
      </c>
      <c r="E445">
        <v>432</v>
      </c>
    </row>
    <row r="446" spans="1:5">
      <c r="A446" s="41" t="str">
        <f>"varchar_0_"&amp;DBMS_TYPE_SIZES[[#This Row],[i]]</f>
        <v>varchar_0_433</v>
      </c>
      <c r="B446" s="31">
        <f>DBMS_TYPE_SIZES[[#This Row],[i]]</f>
        <v>433</v>
      </c>
      <c r="C446" s="31">
        <f>DBMS_TYPE_SIZES[[#This Row],[i]]</f>
        <v>433</v>
      </c>
      <c r="D446" s="42">
        <f>DBMS_TYPE_SIZES[[#This Row],[i]]+2</f>
        <v>435</v>
      </c>
      <c r="E446">
        <v>433</v>
      </c>
    </row>
    <row r="447" spans="1:5">
      <c r="A447" s="41" t="str">
        <f>"varchar_0_"&amp;DBMS_TYPE_SIZES[[#This Row],[i]]</f>
        <v>varchar_0_434</v>
      </c>
      <c r="B447" s="31">
        <f>DBMS_TYPE_SIZES[[#This Row],[i]]</f>
        <v>434</v>
      </c>
      <c r="C447" s="31">
        <f>DBMS_TYPE_SIZES[[#This Row],[i]]</f>
        <v>434</v>
      </c>
      <c r="D447" s="42">
        <f>DBMS_TYPE_SIZES[[#This Row],[i]]+2</f>
        <v>436</v>
      </c>
      <c r="E447">
        <v>434</v>
      </c>
    </row>
    <row r="448" spans="1:5">
      <c r="A448" s="41" t="str">
        <f>"varchar_0_"&amp;DBMS_TYPE_SIZES[[#This Row],[i]]</f>
        <v>varchar_0_435</v>
      </c>
      <c r="B448" s="31">
        <f>DBMS_TYPE_SIZES[[#This Row],[i]]</f>
        <v>435</v>
      </c>
      <c r="C448" s="31">
        <f>DBMS_TYPE_SIZES[[#This Row],[i]]</f>
        <v>435</v>
      </c>
      <c r="D448" s="42">
        <f>DBMS_TYPE_SIZES[[#This Row],[i]]+2</f>
        <v>437</v>
      </c>
      <c r="E448">
        <v>435</v>
      </c>
    </row>
    <row r="449" spans="1:5">
      <c r="A449" s="41" t="str">
        <f>"varchar_0_"&amp;DBMS_TYPE_SIZES[[#This Row],[i]]</f>
        <v>varchar_0_436</v>
      </c>
      <c r="B449" s="31">
        <f>DBMS_TYPE_SIZES[[#This Row],[i]]</f>
        <v>436</v>
      </c>
      <c r="C449" s="31">
        <f>DBMS_TYPE_SIZES[[#This Row],[i]]</f>
        <v>436</v>
      </c>
      <c r="D449" s="42">
        <f>DBMS_TYPE_SIZES[[#This Row],[i]]+2</f>
        <v>438</v>
      </c>
      <c r="E449">
        <v>436</v>
      </c>
    </row>
    <row r="450" spans="1:5">
      <c r="A450" s="41" t="str">
        <f>"varchar_0_"&amp;DBMS_TYPE_SIZES[[#This Row],[i]]</f>
        <v>varchar_0_437</v>
      </c>
      <c r="B450" s="31">
        <f>DBMS_TYPE_SIZES[[#This Row],[i]]</f>
        <v>437</v>
      </c>
      <c r="C450" s="31">
        <f>DBMS_TYPE_SIZES[[#This Row],[i]]</f>
        <v>437</v>
      </c>
      <c r="D450" s="42">
        <f>DBMS_TYPE_SIZES[[#This Row],[i]]+2</f>
        <v>439</v>
      </c>
      <c r="E450">
        <v>437</v>
      </c>
    </row>
    <row r="451" spans="1:5">
      <c r="A451" s="41" t="str">
        <f>"varchar_0_"&amp;DBMS_TYPE_SIZES[[#This Row],[i]]</f>
        <v>varchar_0_438</v>
      </c>
      <c r="B451" s="31">
        <f>DBMS_TYPE_SIZES[[#This Row],[i]]</f>
        <v>438</v>
      </c>
      <c r="C451" s="31">
        <f>DBMS_TYPE_SIZES[[#This Row],[i]]</f>
        <v>438</v>
      </c>
      <c r="D451" s="42">
        <f>DBMS_TYPE_SIZES[[#This Row],[i]]+2</f>
        <v>440</v>
      </c>
      <c r="E451">
        <v>438</v>
      </c>
    </row>
    <row r="452" spans="1:5">
      <c r="A452" s="41" t="str">
        <f>"varchar_0_"&amp;DBMS_TYPE_SIZES[[#This Row],[i]]</f>
        <v>varchar_0_439</v>
      </c>
      <c r="B452" s="31">
        <f>DBMS_TYPE_SIZES[[#This Row],[i]]</f>
        <v>439</v>
      </c>
      <c r="C452" s="31">
        <f>DBMS_TYPE_SIZES[[#This Row],[i]]</f>
        <v>439</v>
      </c>
      <c r="D452" s="42">
        <f>DBMS_TYPE_SIZES[[#This Row],[i]]+2</f>
        <v>441</v>
      </c>
      <c r="E452">
        <v>439</v>
      </c>
    </row>
    <row r="453" spans="1:5">
      <c r="A453" s="41" t="str">
        <f>"varchar_0_"&amp;DBMS_TYPE_SIZES[[#This Row],[i]]</f>
        <v>varchar_0_440</v>
      </c>
      <c r="B453" s="31">
        <f>DBMS_TYPE_SIZES[[#This Row],[i]]</f>
        <v>440</v>
      </c>
      <c r="C453" s="31">
        <f>DBMS_TYPE_SIZES[[#This Row],[i]]</f>
        <v>440</v>
      </c>
      <c r="D453" s="42">
        <f>DBMS_TYPE_SIZES[[#This Row],[i]]+2</f>
        <v>442</v>
      </c>
      <c r="E453">
        <v>440</v>
      </c>
    </row>
    <row r="454" spans="1:5">
      <c r="A454" s="41" t="str">
        <f>"varchar_0_"&amp;DBMS_TYPE_SIZES[[#This Row],[i]]</f>
        <v>varchar_0_441</v>
      </c>
      <c r="B454" s="31">
        <f>DBMS_TYPE_SIZES[[#This Row],[i]]</f>
        <v>441</v>
      </c>
      <c r="C454" s="31">
        <f>DBMS_TYPE_SIZES[[#This Row],[i]]</f>
        <v>441</v>
      </c>
      <c r="D454" s="42">
        <f>DBMS_TYPE_SIZES[[#This Row],[i]]+2</f>
        <v>443</v>
      </c>
      <c r="E454">
        <v>441</v>
      </c>
    </row>
    <row r="455" spans="1:5">
      <c r="A455" s="41" t="str">
        <f>"varchar_0_"&amp;DBMS_TYPE_SIZES[[#This Row],[i]]</f>
        <v>varchar_0_442</v>
      </c>
      <c r="B455" s="31">
        <f>DBMS_TYPE_SIZES[[#This Row],[i]]</f>
        <v>442</v>
      </c>
      <c r="C455" s="31">
        <f>DBMS_TYPE_SIZES[[#This Row],[i]]</f>
        <v>442</v>
      </c>
      <c r="D455" s="42">
        <f>DBMS_TYPE_SIZES[[#This Row],[i]]+2</f>
        <v>444</v>
      </c>
      <c r="E455">
        <v>442</v>
      </c>
    </row>
    <row r="456" spans="1:5">
      <c r="A456" s="41" t="str">
        <f>"varchar_0_"&amp;DBMS_TYPE_SIZES[[#This Row],[i]]</f>
        <v>varchar_0_443</v>
      </c>
      <c r="B456" s="31">
        <f>DBMS_TYPE_SIZES[[#This Row],[i]]</f>
        <v>443</v>
      </c>
      <c r="C456" s="31">
        <f>DBMS_TYPE_SIZES[[#This Row],[i]]</f>
        <v>443</v>
      </c>
      <c r="D456" s="42">
        <f>DBMS_TYPE_SIZES[[#This Row],[i]]+2</f>
        <v>445</v>
      </c>
      <c r="E456">
        <v>443</v>
      </c>
    </row>
    <row r="457" spans="1:5">
      <c r="A457" s="41" t="str">
        <f>"varchar_0_"&amp;DBMS_TYPE_SIZES[[#This Row],[i]]</f>
        <v>varchar_0_444</v>
      </c>
      <c r="B457" s="31">
        <f>DBMS_TYPE_SIZES[[#This Row],[i]]</f>
        <v>444</v>
      </c>
      <c r="C457" s="31">
        <f>DBMS_TYPE_SIZES[[#This Row],[i]]</f>
        <v>444</v>
      </c>
      <c r="D457" s="42">
        <f>DBMS_TYPE_SIZES[[#This Row],[i]]+2</f>
        <v>446</v>
      </c>
      <c r="E457">
        <v>444</v>
      </c>
    </row>
    <row r="458" spans="1:5">
      <c r="A458" s="41" t="str">
        <f>"varchar_0_"&amp;DBMS_TYPE_SIZES[[#This Row],[i]]</f>
        <v>varchar_0_445</v>
      </c>
      <c r="B458" s="31">
        <f>DBMS_TYPE_SIZES[[#This Row],[i]]</f>
        <v>445</v>
      </c>
      <c r="C458" s="31">
        <f>DBMS_TYPE_SIZES[[#This Row],[i]]</f>
        <v>445</v>
      </c>
      <c r="D458" s="42">
        <f>DBMS_TYPE_SIZES[[#This Row],[i]]+2</f>
        <v>447</v>
      </c>
      <c r="E458">
        <v>445</v>
      </c>
    </row>
    <row r="459" spans="1:5">
      <c r="A459" s="41" t="str">
        <f>"varchar_0_"&amp;DBMS_TYPE_SIZES[[#This Row],[i]]</f>
        <v>varchar_0_446</v>
      </c>
      <c r="B459" s="31">
        <f>DBMS_TYPE_SIZES[[#This Row],[i]]</f>
        <v>446</v>
      </c>
      <c r="C459" s="31">
        <f>DBMS_TYPE_SIZES[[#This Row],[i]]</f>
        <v>446</v>
      </c>
      <c r="D459" s="42">
        <f>DBMS_TYPE_SIZES[[#This Row],[i]]+2</f>
        <v>448</v>
      </c>
      <c r="E459">
        <v>446</v>
      </c>
    </row>
    <row r="460" spans="1:5">
      <c r="A460" s="41" t="str">
        <f>"varchar_0_"&amp;DBMS_TYPE_SIZES[[#This Row],[i]]</f>
        <v>varchar_0_447</v>
      </c>
      <c r="B460" s="31">
        <f>DBMS_TYPE_SIZES[[#This Row],[i]]</f>
        <v>447</v>
      </c>
      <c r="C460" s="31">
        <f>DBMS_TYPE_SIZES[[#This Row],[i]]</f>
        <v>447</v>
      </c>
      <c r="D460" s="42">
        <f>DBMS_TYPE_SIZES[[#This Row],[i]]+2</f>
        <v>449</v>
      </c>
      <c r="E460">
        <v>447</v>
      </c>
    </row>
    <row r="461" spans="1:5">
      <c r="A461" s="41" t="str">
        <f>"varchar_0_"&amp;DBMS_TYPE_SIZES[[#This Row],[i]]</f>
        <v>varchar_0_448</v>
      </c>
      <c r="B461" s="31">
        <f>DBMS_TYPE_SIZES[[#This Row],[i]]</f>
        <v>448</v>
      </c>
      <c r="C461" s="31">
        <f>DBMS_TYPE_SIZES[[#This Row],[i]]</f>
        <v>448</v>
      </c>
      <c r="D461" s="42">
        <f>DBMS_TYPE_SIZES[[#This Row],[i]]+2</f>
        <v>450</v>
      </c>
      <c r="E461">
        <v>448</v>
      </c>
    </row>
    <row r="462" spans="1:5">
      <c r="A462" s="41" t="str">
        <f>"varchar_0_"&amp;DBMS_TYPE_SIZES[[#This Row],[i]]</f>
        <v>varchar_0_449</v>
      </c>
      <c r="B462" s="31">
        <f>DBMS_TYPE_SIZES[[#This Row],[i]]</f>
        <v>449</v>
      </c>
      <c r="C462" s="31">
        <f>DBMS_TYPE_SIZES[[#This Row],[i]]</f>
        <v>449</v>
      </c>
      <c r="D462" s="42">
        <f>DBMS_TYPE_SIZES[[#This Row],[i]]+2</f>
        <v>451</v>
      </c>
      <c r="E462">
        <v>449</v>
      </c>
    </row>
    <row r="463" spans="1:5">
      <c r="A463" s="41" t="str">
        <f>"varchar_0_"&amp;DBMS_TYPE_SIZES[[#This Row],[i]]</f>
        <v>varchar_0_450</v>
      </c>
      <c r="B463" s="31">
        <f>DBMS_TYPE_SIZES[[#This Row],[i]]</f>
        <v>450</v>
      </c>
      <c r="C463" s="31">
        <f>DBMS_TYPE_SIZES[[#This Row],[i]]</f>
        <v>450</v>
      </c>
      <c r="D463" s="42">
        <f>DBMS_TYPE_SIZES[[#This Row],[i]]+2</f>
        <v>452</v>
      </c>
      <c r="E463">
        <v>450</v>
      </c>
    </row>
    <row r="464" spans="1:5">
      <c r="A464" s="41" t="str">
        <f>"varchar_0_"&amp;DBMS_TYPE_SIZES[[#This Row],[i]]</f>
        <v>varchar_0_451</v>
      </c>
      <c r="B464" s="31">
        <f>DBMS_TYPE_SIZES[[#This Row],[i]]</f>
        <v>451</v>
      </c>
      <c r="C464" s="31">
        <f>DBMS_TYPE_SIZES[[#This Row],[i]]</f>
        <v>451</v>
      </c>
      <c r="D464" s="42">
        <f>DBMS_TYPE_SIZES[[#This Row],[i]]+2</f>
        <v>453</v>
      </c>
      <c r="E464">
        <v>451</v>
      </c>
    </row>
    <row r="465" spans="1:5">
      <c r="A465" s="41" t="str">
        <f>"varchar_0_"&amp;DBMS_TYPE_SIZES[[#This Row],[i]]</f>
        <v>varchar_0_452</v>
      </c>
      <c r="B465" s="31">
        <f>DBMS_TYPE_SIZES[[#This Row],[i]]</f>
        <v>452</v>
      </c>
      <c r="C465" s="31">
        <f>DBMS_TYPE_SIZES[[#This Row],[i]]</f>
        <v>452</v>
      </c>
      <c r="D465" s="42">
        <f>DBMS_TYPE_SIZES[[#This Row],[i]]+2</f>
        <v>454</v>
      </c>
      <c r="E465">
        <v>452</v>
      </c>
    </row>
    <row r="466" spans="1:5">
      <c r="A466" s="41" t="str">
        <f>"varchar_0_"&amp;DBMS_TYPE_SIZES[[#This Row],[i]]</f>
        <v>varchar_0_453</v>
      </c>
      <c r="B466" s="31">
        <f>DBMS_TYPE_SIZES[[#This Row],[i]]</f>
        <v>453</v>
      </c>
      <c r="C466" s="31">
        <f>DBMS_TYPE_SIZES[[#This Row],[i]]</f>
        <v>453</v>
      </c>
      <c r="D466" s="42">
        <f>DBMS_TYPE_SIZES[[#This Row],[i]]+2</f>
        <v>455</v>
      </c>
      <c r="E466">
        <v>453</v>
      </c>
    </row>
    <row r="467" spans="1:5">
      <c r="A467" s="41" t="str">
        <f>"varchar_0_"&amp;DBMS_TYPE_SIZES[[#This Row],[i]]</f>
        <v>varchar_0_454</v>
      </c>
      <c r="B467" s="31">
        <f>DBMS_TYPE_SIZES[[#This Row],[i]]</f>
        <v>454</v>
      </c>
      <c r="C467" s="31">
        <f>DBMS_TYPE_SIZES[[#This Row],[i]]</f>
        <v>454</v>
      </c>
      <c r="D467" s="42">
        <f>DBMS_TYPE_SIZES[[#This Row],[i]]+2</f>
        <v>456</v>
      </c>
      <c r="E467">
        <v>454</v>
      </c>
    </row>
    <row r="468" spans="1:5">
      <c r="A468" s="41" t="str">
        <f>"varchar_0_"&amp;DBMS_TYPE_SIZES[[#This Row],[i]]</f>
        <v>varchar_0_455</v>
      </c>
      <c r="B468" s="31">
        <f>DBMS_TYPE_SIZES[[#This Row],[i]]</f>
        <v>455</v>
      </c>
      <c r="C468" s="31">
        <f>DBMS_TYPE_SIZES[[#This Row],[i]]</f>
        <v>455</v>
      </c>
      <c r="D468" s="42">
        <f>DBMS_TYPE_SIZES[[#This Row],[i]]+2</f>
        <v>457</v>
      </c>
      <c r="E468">
        <v>455</v>
      </c>
    </row>
    <row r="469" spans="1:5">
      <c r="A469" s="41" t="str">
        <f>"varchar_0_"&amp;DBMS_TYPE_SIZES[[#This Row],[i]]</f>
        <v>varchar_0_456</v>
      </c>
      <c r="B469" s="31">
        <f>DBMS_TYPE_SIZES[[#This Row],[i]]</f>
        <v>456</v>
      </c>
      <c r="C469" s="31">
        <f>DBMS_TYPE_SIZES[[#This Row],[i]]</f>
        <v>456</v>
      </c>
      <c r="D469" s="42">
        <f>DBMS_TYPE_SIZES[[#This Row],[i]]+2</f>
        <v>458</v>
      </c>
      <c r="E469">
        <v>456</v>
      </c>
    </row>
    <row r="470" spans="1:5">
      <c r="A470" s="41" t="str">
        <f>"varchar_0_"&amp;DBMS_TYPE_SIZES[[#This Row],[i]]</f>
        <v>varchar_0_457</v>
      </c>
      <c r="B470" s="31">
        <f>DBMS_TYPE_SIZES[[#This Row],[i]]</f>
        <v>457</v>
      </c>
      <c r="C470" s="31">
        <f>DBMS_TYPE_SIZES[[#This Row],[i]]</f>
        <v>457</v>
      </c>
      <c r="D470" s="42">
        <f>DBMS_TYPE_SIZES[[#This Row],[i]]+2</f>
        <v>459</v>
      </c>
      <c r="E470">
        <v>457</v>
      </c>
    </row>
    <row r="471" spans="1:5">
      <c r="A471" s="41" t="str">
        <f>"varchar_0_"&amp;DBMS_TYPE_SIZES[[#This Row],[i]]</f>
        <v>varchar_0_458</v>
      </c>
      <c r="B471" s="31">
        <f>DBMS_TYPE_SIZES[[#This Row],[i]]</f>
        <v>458</v>
      </c>
      <c r="C471" s="31">
        <f>DBMS_TYPE_SIZES[[#This Row],[i]]</f>
        <v>458</v>
      </c>
      <c r="D471" s="42">
        <f>DBMS_TYPE_SIZES[[#This Row],[i]]+2</f>
        <v>460</v>
      </c>
      <c r="E471">
        <v>458</v>
      </c>
    </row>
    <row r="472" spans="1:5">
      <c r="A472" s="41" t="str">
        <f>"varchar_0_"&amp;DBMS_TYPE_SIZES[[#This Row],[i]]</f>
        <v>varchar_0_459</v>
      </c>
      <c r="B472" s="31">
        <f>DBMS_TYPE_SIZES[[#This Row],[i]]</f>
        <v>459</v>
      </c>
      <c r="C472" s="31">
        <f>DBMS_TYPE_SIZES[[#This Row],[i]]</f>
        <v>459</v>
      </c>
      <c r="D472" s="42">
        <f>DBMS_TYPE_SIZES[[#This Row],[i]]+2</f>
        <v>461</v>
      </c>
      <c r="E472">
        <v>459</v>
      </c>
    </row>
    <row r="473" spans="1:5">
      <c r="A473" s="41" t="str">
        <f>"varchar_0_"&amp;DBMS_TYPE_SIZES[[#This Row],[i]]</f>
        <v>varchar_0_460</v>
      </c>
      <c r="B473" s="31">
        <f>DBMS_TYPE_SIZES[[#This Row],[i]]</f>
        <v>460</v>
      </c>
      <c r="C473" s="31">
        <f>DBMS_TYPE_SIZES[[#This Row],[i]]</f>
        <v>460</v>
      </c>
      <c r="D473" s="42">
        <f>DBMS_TYPE_SIZES[[#This Row],[i]]+2</f>
        <v>462</v>
      </c>
      <c r="E473">
        <v>460</v>
      </c>
    </row>
    <row r="474" spans="1:5">
      <c r="A474" s="41" t="str">
        <f>"varchar_0_"&amp;DBMS_TYPE_SIZES[[#This Row],[i]]</f>
        <v>varchar_0_461</v>
      </c>
      <c r="B474" s="31">
        <f>DBMS_TYPE_SIZES[[#This Row],[i]]</f>
        <v>461</v>
      </c>
      <c r="C474" s="31">
        <f>DBMS_TYPE_SIZES[[#This Row],[i]]</f>
        <v>461</v>
      </c>
      <c r="D474" s="42">
        <f>DBMS_TYPE_SIZES[[#This Row],[i]]+2</f>
        <v>463</v>
      </c>
      <c r="E474">
        <v>461</v>
      </c>
    </row>
    <row r="475" spans="1:5">
      <c r="A475" s="41" t="str">
        <f>"varchar_0_"&amp;DBMS_TYPE_SIZES[[#This Row],[i]]</f>
        <v>varchar_0_462</v>
      </c>
      <c r="B475" s="31">
        <f>DBMS_TYPE_SIZES[[#This Row],[i]]</f>
        <v>462</v>
      </c>
      <c r="C475" s="31">
        <f>DBMS_TYPE_SIZES[[#This Row],[i]]</f>
        <v>462</v>
      </c>
      <c r="D475" s="42">
        <f>DBMS_TYPE_SIZES[[#This Row],[i]]+2</f>
        <v>464</v>
      </c>
      <c r="E475">
        <v>462</v>
      </c>
    </row>
    <row r="476" spans="1:5">
      <c r="A476" s="41" t="str">
        <f>"varchar_0_"&amp;DBMS_TYPE_SIZES[[#This Row],[i]]</f>
        <v>varchar_0_463</v>
      </c>
      <c r="B476" s="31">
        <f>DBMS_TYPE_SIZES[[#This Row],[i]]</f>
        <v>463</v>
      </c>
      <c r="C476" s="31">
        <f>DBMS_TYPE_SIZES[[#This Row],[i]]</f>
        <v>463</v>
      </c>
      <c r="D476" s="42">
        <f>DBMS_TYPE_SIZES[[#This Row],[i]]+2</f>
        <v>465</v>
      </c>
      <c r="E476">
        <v>463</v>
      </c>
    </row>
    <row r="477" spans="1:5">
      <c r="A477" s="41" t="str">
        <f>"varchar_0_"&amp;DBMS_TYPE_SIZES[[#This Row],[i]]</f>
        <v>varchar_0_464</v>
      </c>
      <c r="B477" s="31">
        <f>DBMS_TYPE_SIZES[[#This Row],[i]]</f>
        <v>464</v>
      </c>
      <c r="C477" s="31">
        <f>DBMS_TYPE_SIZES[[#This Row],[i]]</f>
        <v>464</v>
      </c>
      <c r="D477" s="42">
        <f>DBMS_TYPE_SIZES[[#This Row],[i]]+2</f>
        <v>466</v>
      </c>
      <c r="E477">
        <v>464</v>
      </c>
    </row>
    <row r="478" spans="1:5">
      <c r="A478" s="41" t="str">
        <f>"varchar_0_"&amp;DBMS_TYPE_SIZES[[#This Row],[i]]</f>
        <v>varchar_0_465</v>
      </c>
      <c r="B478" s="31">
        <f>DBMS_TYPE_SIZES[[#This Row],[i]]</f>
        <v>465</v>
      </c>
      <c r="C478" s="31">
        <f>DBMS_TYPE_SIZES[[#This Row],[i]]</f>
        <v>465</v>
      </c>
      <c r="D478" s="42">
        <f>DBMS_TYPE_SIZES[[#This Row],[i]]+2</f>
        <v>467</v>
      </c>
      <c r="E478">
        <v>465</v>
      </c>
    </row>
    <row r="479" spans="1:5">
      <c r="A479" s="41" t="str">
        <f>"varchar_0_"&amp;DBMS_TYPE_SIZES[[#This Row],[i]]</f>
        <v>varchar_0_466</v>
      </c>
      <c r="B479" s="31">
        <f>DBMS_TYPE_SIZES[[#This Row],[i]]</f>
        <v>466</v>
      </c>
      <c r="C479" s="31">
        <f>DBMS_TYPE_SIZES[[#This Row],[i]]</f>
        <v>466</v>
      </c>
      <c r="D479" s="42">
        <f>DBMS_TYPE_SIZES[[#This Row],[i]]+2</f>
        <v>468</v>
      </c>
      <c r="E479">
        <v>466</v>
      </c>
    </row>
    <row r="480" spans="1:5">
      <c r="A480" s="41" t="str">
        <f>"varchar_0_"&amp;DBMS_TYPE_SIZES[[#This Row],[i]]</f>
        <v>varchar_0_467</v>
      </c>
      <c r="B480" s="31">
        <f>DBMS_TYPE_SIZES[[#This Row],[i]]</f>
        <v>467</v>
      </c>
      <c r="C480" s="31">
        <f>DBMS_TYPE_SIZES[[#This Row],[i]]</f>
        <v>467</v>
      </c>
      <c r="D480" s="42">
        <f>DBMS_TYPE_SIZES[[#This Row],[i]]+2</f>
        <v>469</v>
      </c>
      <c r="E480">
        <v>467</v>
      </c>
    </row>
    <row r="481" spans="1:5">
      <c r="A481" s="41" t="str">
        <f>"varchar_0_"&amp;DBMS_TYPE_SIZES[[#This Row],[i]]</f>
        <v>varchar_0_468</v>
      </c>
      <c r="B481" s="31">
        <f>DBMS_TYPE_SIZES[[#This Row],[i]]</f>
        <v>468</v>
      </c>
      <c r="C481" s="31">
        <f>DBMS_TYPE_SIZES[[#This Row],[i]]</f>
        <v>468</v>
      </c>
      <c r="D481" s="42">
        <f>DBMS_TYPE_SIZES[[#This Row],[i]]+2</f>
        <v>470</v>
      </c>
      <c r="E481">
        <v>468</v>
      </c>
    </row>
    <row r="482" spans="1:5">
      <c r="A482" s="41" t="str">
        <f>"varchar_0_"&amp;DBMS_TYPE_SIZES[[#This Row],[i]]</f>
        <v>varchar_0_469</v>
      </c>
      <c r="B482" s="31">
        <f>DBMS_TYPE_SIZES[[#This Row],[i]]</f>
        <v>469</v>
      </c>
      <c r="C482" s="31">
        <f>DBMS_TYPE_SIZES[[#This Row],[i]]</f>
        <v>469</v>
      </c>
      <c r="D482" s="42">
        <f>DBMS_TYPE_SIZES[[#This Row],[i]]+2</f>
        <v>471</v>
      </c>
      <c r="E482">
        <v>469</v>
      </c>
    </row>
    <row r="483" spans="1:5">
      <c r="A483" s="41" t="str">
        <f>"varchar_0_"&amp;DBMS_TYPE_SIZES[[#This Row],[i]]</f>
        <v>varchar_0_470</v>
      </c>
      <c r="B483" s="31">
        <f>DBMS_TYPE_SIZES[[#This Row],[i]]</f>
        <v>470</v>
      </c>
      <c r="C483" s="31">
        <f>DBMS_TYPE_SIZES[[#This Row],[i]]</f>
        <v>470</v>
      </c>
      <c r="D483" s="42">
        <f>DBMS_TYPE_SIZES[[#This Row],[i]]+2</f>
        <v>472</v>
      </c>
      <c r="E483">
        <v>470</v>
      </c>
    </row>
    <row r="484" spans="1:5">
      <c r="A484" s="41" t="str">
        <f>"varchar_0_"&amp;DBMS_TYPE_SIZES[[#This Row],[i]]</f>
        <v>varchar_0_471</v>
      </c>
      <c r="B484" s="31">
        <f>DBMS_TYPE_SIZES[[#This Row],[i]]</f>
        <v>471</v>
      </c>
      <c r="C484" s="31">
        <f>DBMS_TYPE_SIZES[[#This Row],[i]]</f>
        <v>471</v>
      </c>
      <c r="D484" s="42">
        <f>DBMS_TYPE_SIZES[[#This Row],[i]]+2</f>
        <v>473</v>
      </c>
      <c r="E484">
        <v>471</v>
      </c>
    </row>
    <row r="485" spans="1:5">
      <c r="A485" s="41" t="str">
        <f>"varchar_0_"&amp;DBMS_TYPE_SIZES[[#This Row],[i]]</f>
        <v>varchar_0_472</v>
      </c>
      <c r="B485" s="31">
        <f>DBMS_TYPE_SIZES[[#This Row],[i]]</f>
        <v>472</v>
      </c>
      <c r="C485" s="31">
        <f>DBMS_TYPE_SIZES[[#This Row],[i]]</f>
        <v>472</v>
      </c>
      <c r="D485" s="42">
        <f>DBMS_TYPE_SIZES[[#This Row],[i]]+2</f>
        <v>474</v>
      </c>
      <c r="E485">
        <v>472</v>
      </c>
    </row>
    <row r="486" spans="1:5">
      <c r="A486" s="41" t="str">
        <f>"varchar_0_"&amp;DBMS_TYPE_SIZES[[#This Row],[i]]</f>
        <v>varchar_0_473</v>
      </c>
      <c r="B486" s="31">
        <f>DBMS_TYPE_SIZES[[#This Row],[i]]</f>
        <v>473</v>
      </c>
      <c r="C486" s="31">
        <f>DBMS_TYPE_SIZES[[#This Row],[i]]</f>
        <v>473</v>
      </c>
      <c r="D486" s="42">
        <f>DBMS_TYPE_SIZES[[#This Row],[i]]+2</f>
        <v>475</v>
      </c>
      <c r="E486">
        <v>473</v>
      </c>
    </row>
    <row r="487" spans="1:5">
      <c r="A487" s="41" t="str">
        <f>"varchar_0_"&amp;DBMS_TYPE_SIZES[[#This Row],[i]]</f>
        <v>varchar_0_474</v>
      </c>
      <c r="B487" s="31">
        <f>DBMS_TYPE_SIZES[[#This Row],[i]]</f>
        <v>474</v>
      </c>
      <c r="C487" s="31">
        <f>DBMS_TYPE_SIZES[[#This Row],[i]]</f>
        <v>474</v>
      </c>
      <c r="D487" s="42">
        <f>DBMS_TYPE_SIZES[[#This Row],[i]]+2</f>
        <v>476</v>
      </c>
      <c r="E487">
        <v>474</v>
      </c>
    </row>
    <row r="488" spans="1:5">
      <c r="A488" s="41" t="str">
        <f>"varchar_0_"&amp;DBMS_TYPE_SIZES[[#This Row],[i]]</f>
        <v>varchar_0_475</v>
      </c>
      <c r="B488" s="31">
        <f>DBMS_TYPE_SIZES[[#This Row],[i]]</f>
        <v>475</v>
      </c>
      <c r="C488" s="31">
        <f>DBMS_TYPE_SIZES[[#This Row],[i]]</f>
        <v>475</v>
      </c>
      <c r="D488" s="42">
        <f>DBMS_TYPE_SIZES[[#This Row],[i]]+2</f>
        <v>477</v>
      </c>
      <c r="E488">
        <v>475</v>
      </c>
    </row>
    <row r="489" spans="1:5">
      <c r="A489" s="41" t="str">
        <f>"varchar_0_"&amp;DBMS_TYPE_SIZES[[#This Row],[i]]</f>
        <v>varchar_0_476</v>
      </c>
      <c r="B489" s="31">
        <f>DBMS_TYPE_SIZES[[#This Row],[i]]</f>
        <v>476</v>
      </c>
      <c r="C489" s="31">
        <f>DBMS_TYPE_SIZES[[#This Row],[i]]</f>
        <v>476</v>
      </c>
      <c r="D489" s="42">
        <f>DBMS_TYPE_SIZES[[#This Row],[i]]+2</f>
        <v>478</v>
      </c>
      <c r="E489">
        <v>476</v>
      </c>
    </row>
    <row r="490" spans="1:5">
      <c r="A490" s="41" t="str">
        <f>"varchar_0_"&amp;DBMS_TYPE_SIZES[[#This Row],[i]]</f>
        <v>varchar_0_477</v>
      </c>
      <c r="B490" s="31">
        <f>DBMS_TYPE_SIZES[[#This Row],[i]]</f>
        <v>477</v>
      </c>
      <c r="C490" s="31">
        <f>DBMS_TYPE_SIZES[[#This Row],[i]]</f>
        <v>477</v>
      </c>
      <c r="D490" s="42">
        <f>DBMS_TYPE_SIZES[[#This Row],[i]]+2</f>
        <v>479</v>
      </c>
      <c r="E490">
        <v>477</v>
      </c>
    </row>
    <row r="491" spans="1:5">
      <c r="A491" s="41" t="str">
        <f>"varchar_0_"&amp;DBMS_TYPE_SIZES[[#This Row],[i]]</f>
        <v>varchar_0_478</v>
      </c>
      <c r="B491" s="31">
        <f>DBMS_TYPE_SIZES[[#This Row],[i]]</f>
        <v>478</v>
      </c>
      <c r="C491" s="31">
        <f>DBMS_TYPE_SIZES[[#This Row],[i]]</f>
        <v>478</v>
      </c>
      <c r="D491" s="42">
        <f>DBMS_TYPE_SIZES[[#This Row],[i]]+2</f>
        <v>480</v>
      </c>
      <c r="E491">
        <v>478</v>
      </c>
    </row>
    <row r="492" spans="1:5">
      <c r="A492" s="41" t="str">
        <f>"varchar_0_"&amp;DBMS_TYPE_SIZES[[#This Row],[i]]</f>
        <v>varchar_0_479</v>
      </c>
      <c r="B492" s="31">
        <f>DBMS_TYPE_SIZES[[#This Row],[i]]</f>
        <v>479</v>
      </c>
      <c r="C492" s="31">
        <f>DBMS_TYPE_SIZES[[#This Row],[i]]</f>
        <v>479</v>
      </c>
      <c r="D492" s="42">
        <f>DBMS_TYPE_SIZES[[#This Row],[i]]+2</f>
        <v>481</v>
      </c>
      <c r="E492">
        <v>479</v>
      </c>
    </row>
    <row r="493" spans="1:5">
      <c r="A493" s="41" t="str">
        <f>"varchar_0_"&amp;DBMS_TYPE_SIZES[[#This Row],[i]]</f>
        <v>varchar_0_480</v>
      </c>
      <c r="B493" s="31">
        <f>DBMS_TYPE_SIZES[[#This Row],[i]]</f>
        <v>480</v>
      </c>
      <c r="C493" s="31">
        <f>DBMS_TYPE_SIZES[[#This Row],[i]]</f>
        <v>480</v>
      </c>
      <c r="D493" s="42">
        <f>DBMS_TYPE_SIZES[[#This Row],[i]]+2</f>
        <v>482</v>
      </c>
      <c r="E493">
        <v>480</v>
      </c>
    </row>
    <row r="494" spans="1:5">
      <c r="A494" s="41" t="str">
        <f>"varchar_0_"&amp;DBMS_TYPE_SIZES[[#This Row],[i]]</f>
        <v>varchar_0_481</v>
      </c>
      <c r="B494" s="31">
        <f>DBMS_TYPE_SIZES[[#This Row],[i]]</f>
        <v>481</v>
      </c>
      <c r="C494" s="31">
        <f>DBMS_TYPE_SIZES[[#This Row],[i]]</f>
        <v>481</v>
      </c>
      <c r="D494" s="42">
        <f>DBMS_TYPE_SIZES[[#This Row],[i]]+2</f>
        <v>483</v>
      </c>
      <c r="E494">
        <v>481</v>
      </c>
    </row>
    <row r="495" spans="1:5">
      <c r="A495" s="41" t="str">
        <f>"varchar_0_"&amp;DBMS_TYPE_SIZES[[#This Row],[i]]</f>
        <v>varchar_0_482</v>
      </c>
      <c r="B495" s="31">
        <f>DBMS_TYPE_SIZES[[#This Row],[i]]</f>
        <v>482</v>
      </c>
      <c r="C495" s="31">
        <f>DBMS_TYPE_SIZES[[#This Row],[i]]</f>
        <v>482</v>
      </c>
      <c r="D495" s="42">
        <f>DBMS_TYPE_SIZES[[#This Row],[i]]+2</f>
        <v>484</v>
      </c>
      <c r="E495">
        <v>482</v>
      </c>
    </row>
    <row r="496" spans="1:5">
      <c r="A496" s="41" t="str">
        <f>"varchar_0_"&amp;DBMS_TYPE_SIZES[[#This Row],[i]]</f>
        <v>varchar_0_483</v>
      </c>
      <c r="B496" s="31">
        <f>DBMS_TYPE_SIZES[[#This Row],[i]]</f>
        <v>483</v>
      </c>
      <c r="C496" s="31">
        <f>DBMS_TYPE_SIZES[[#This Row],[i]]</f>
        <v>483</v>
      </c>
      <c r="D496" s="42">
        <f>DBMS_TYPE_SIZES[[#This Row],[i]]+2</f>
        <v>485</v>
      </c>
      <c r="E496">
        <v>483</v>
      </c>
    </row>
    <row r="497" spans="1:5">
      <c r="A497" s="41" t="str">
        <f>"varchar_0_"&amp;DBMS_TYPE_SIZES[[#This Row],[i]]</f>
        <v>varchar_0_484</v>
      </c>
      <c r="B497" s="31">
        <f>DBMS_TYPE_SIZES[[#This Row],[i]]</f>
        <v>484</v>
      </c>
      <c r="C497" s="31">
        <f>DBMS_TYPE_SIZES[[#This Row],[i]]</f>
        <v>484</v>
      </c>
      <c r="D497" s="42">
        <f>DBMS_TYPE_SIZES[[#This Row],[i]]+2</f>
        <v>486</v>
      </c>
      <c r="E497">
        <v>484</v>
      </c>
    </row>
    <row r="498" spans="1:5">
      <c r="A498" s="41" t="str">
        <f>"varchar_0_"&amp;DBMS_TYPE_SIZES[[#This Row],[i]]</f>
        <v>varchar_0_485</v>
      </c>
      <c r="B498" s="31">
        <f>DBMS_TYPE_SIZES[[#This Row],[i]]</f>
        <v>485</v>
      </c>
      <c r="C498" s="31">
        <f>DBMS_TYPE_SIZES[[#This Row],[i]]</f>
        <v>485</v>
      </c>
      <c r="D498" s="42">
        <f>DBMS_TYPE_SIZES[[#This Row],[i]]+2</f>
        <v>487</v>
      </c>
      <c r="E498">
        <v>485</v>
      </c>
    </row>
    <row r="499" spans="1:5">
      <c r="A499" s="41" t="str">
        <f>"varchar_0_"&amp;DBMS_TYPE_SIZES[[#This Row],[i]]</f>
        <v>varchar_0_486</v>
      </c>
      <c r="B499" s="31">
        <f>DBMS_TYPE_SIZES[[#This Row],[i]]</f>
        <v>486</v>
      </c>
      <c r="C499" s="31">
        <f>DBMS_TYPE_SIZES[[#This Row],[i]]</f>
        <v>486</v>
      </c>
      <c r="D499" s="42">
        <f>DBMS_TYPE_SIZES[[#This Row],[i]]+2</f>
        <v>488</v>
      </c>
      <c r="E499">
        <v>486</v>
      </c>
    </row>
    <row r="500" spans="1:5">
      <c r="A500" s="41" t="str">
        <f>"varchar_0_"&amp;DBMS_TYPE_SIZES[[#This Row],[i]]</f>
        <v>varchar_0_487</v>
      </c>
      <c r="B500" s="31">
        <f>DBMS_TYPE_SIZES[[#This Row],[i]]</f>
        <v>487</v>
      </c>
      <c r="C500" s="31">
        <f>DBMS_TYPE_SIZES[[#This Row],[i]]</f>
        <v>487</v>
      </c>
      <c r="D500" s="42">
        <f>DBMS_TYPE_SIZES[[#This Row],[i]]+2</f>
        <v>489</v>
      </c>
      <c r="E500">
        <v>487</v>
      </c>
    </row>
    <row r="501" spans="1:5">
      <c r="A501" s="41" t="str">
        <f>"varchar_0_"&amp;DBMS_TYPE_SIZES[[#This Row],[i]]</f>
        <v>varchar_0_488</v>
      </c>
      <c r="B501" s="31">
        <f>DBMS_TYPE_SIZES[[#This Row],[i]]</f>
        <v>488</v>
      </c>
      <c r="C501" s="31">
        <f>DBMS_TYPE_SIZES[[#This Row],[i]]</f>
        <v>488</v>
      </c>
      <c r="D501" s="42">
        <f>DBMS_TYPE_SIZES[[#This Row],[i]]+2</f>
        <v>490</v>
      </c>
      <c r="E501">
        <v>488</v>
      </c>
    </row>
    <row r="502" spans="1:5">
      <c r="A502" s="41" t="str">
        <f>"varchar_0_"&amp;DBMS_TYPE_SIZES[[#This Row],[i]]</f>
        <v>varchar_0_489</v>
      </c>
      <c r="B502" s="31">
        <f>DBMS_TYPE_SIZES[[#This Row],[i]]</f>
        <v>489</v>
      </c>
      <c r="C502" s="31">
        <f>DBMS_TYPE_SIZES[[#This Row],[i]]</f>
        <v>489</v>
      </c>
      <c r="D502" s="42">
        <f>DBMS_TYPE_SIZES[[#This Row],[i]]+2</f>
        <v>491</v>
      </c>
      <c r="E502">
        <v>489</v>
      </c>
    </row>
    <row r="503" spans="1:5">
      <c r="A503" s="41" t="str">
        <f>"varchar_0_"&amp;DBMS_TYPE_SIZES[[#This Row],[i]]</f>
        <v>varchar_0_490</v>
      </c>
      <c r="B503" s="31">
        <f>DBMS_TYPE_SIZES[[#This Row],[i]]</f>
        <v>490</v>
      </c>
      <c r="C503" s="31">
        <f>DBMS_TYPE_SIZES[[#This Row],[i]]</f>
        <v>490</v>
      </c>
      <c r="D503" s="42">
        <f>DBMS_TYPE_SIZES[[#This Row],[i]]+2</f>
        <v>492</v>
      </c>
      <c r="E503">
        <v>490</v>
      </c>
    </row>
    <row r="504" spans="1:5">
      <c r="A504" s="41" t="str">
        <f>"varchar_0_"&amp;DBMS_TYPE_SIZES[[#This Row],[i]]</f>
        <v>varchar_0_491</v>
      </c>
      <c r="B504" s="31">
        <f>DBMS_TYPE_SIZES[[#This Row],[i]]</f>
        <v>491</v>
      </c>
      <c r="C504" s="31">
        <f>DBMS_TYPE_SIZES[[#This Row],[i]]</f>
        <v>491</v>
      </c>
      <c r="D504" s="42">
        <f>DBMS_TYPE_SIZES[[#This Row],[i]]+2</f>
        <v>493</v>
      </c>
      <c r="E504">
        <v>491</v>
      </c>
    </row>
    <row r="505" spans="1:5">
      <c r="A505" s="41" t="str">
        <f>"varchar_0_"&amp;DBMS_TYPE_SIZES[[#This Row],[i]]</f>
        <v>varchar_0_492</v>
      </c>
      <c r="B505" s="31">
        <f>DBMS_TYPE_SIZES[[#This Row],[i]]</f>
        <v>492</v>
      </c>
      <c r="C505" s="31">
        <f>DBMS_TYPE_SIZES[[#This Row],[i]]</f>
        <v>492</v>
      </c>
      <c r="D505" s="42">
        <f>DBMS_TYPE_SIZES[[#This Row],[i]]+2</f>
        <v>494</v>
      </c>
      <c r="E505">
        <v>492</v>
      </c>
    </row>
    <row r="506" spans="1:5">
      <c r="A506" s="41" t="str">
        <f>"varchar_0_"&amp;DBMS_TYPE_SIZES[[#This Row],[i]]</f>
        <v>varchar_0_493</v>
      </c>
      <c r="B506" s="31">
        <f>DBMS_TYPE_SIZES[[#This Row],[i]]</f>
        <v>493</v>
      </c>
      <c r="C506" s="31">
        <f>DBMS_TYPE_SIZES[[#This Row],[i]]</f>
        <v>493</v>
      </c>
      <c r="D506" s="42">
        <f>DBMS_TYPE_SIZES[[#This Row],[i]]+2</f>
        <v>495</v>
      </c>
      <c r="E506">
        <v>493</v>
      </c>
    </row>
    <row r="507" spans="1:5">
      <c r="A507" s="41" t="str">
        <f>"varchar_0_"&amp;DBMS_TYPE_SIZES[[#This Row],[i]]</f>
        <v>varchar_0_494</v>
      </c>
      <c r="B507" s="31">
        <f>DBMS_TYPE_SIZES[[#This Row],[i]]</f>
        <v>494</v>
      </c>
      <c r="C507" s="31">
        <f>DBMS_TYPE_SIZES[[#This Row],[i]]</f>
        <v>494</v>
      </c>
      <c r="D507" s="42">
        <f>DBMS_TYPE_SIZES[[#This Row],[i]]+2</f>
        <v>496</v>
      </c>
      <c r="E507">
        <v>494</v>
      </c>
    </row>
    <row r="508" spans="1:5">
      <c r="A508" s="41" t="str">
        <f>"varchar_0_"&amp;DBMS_TYPE_SIZES[[#This Row],[i]]</f>
        <v>varchar_0_495</v>
      </c>
      <c r="B508" s="31">
        <f>DBMS_TYPE_SIZES[[#This Row],[i]]</f>
        <v>495</v>
      </c>
      <c r="C508" s="31">
        <f>DBMS_TYPE_SIZES[[#This Row],[i]]</f>
        <v>495</v>
      </c>
      <c r="D508" s="42">
        <f>DBMS_TYPE_SIZES[[#This Row],[i]]+2</f>
        <v>497</v>
      </c>
      <c r="E508">
        <v>495</v>
      </c>
    </row>
    <row r="509" spans="1:5">
      <c r="A509" s="41" t="str">
        <f>"varchar_0_"&amp;DBMS_TYPE_SIZES[[#This Row],[i]]</f>
        <v>varchar_0_496</v>
      </c>
      <c r="B509" s="31">
        <f>DBMS_TYPE_SIZES[[#This Row],[i]]</f>
        <v>496</v>
      </c>
      <c r="C509" s="31">
        <f>DBMS_TYPE_SIZES[[#This Row],[i]]</f>
        <v>496</v>
      </c>
      <c r="D509" s="42">
        <f>DBMS_TYPE_SIZES[[#This Row],[i]]+2</f>
        <v>498</v>
      </c>
      <c r="E509">
        <v>496</v>
      </c>
    </row>
    <row r="510" spans="1:5">
      <c r="A510" s="41" t="str">
        <f>"varchar_0_"&amp;DBMS_TYPE_SIZES[[#This Row],[i]]</f>
        <v>varchar_0_497</v>
      </c>
      <c r="B510" s="31">
        <f>DBMS_TYPE_SIZES[[#This Row],[i]]</f>
        <v>497</v>
      </c>
      <c r="C510" s="31">
        <f>DBMS_TYPE_SIZES[[#This Row],[i]]</f>
        <v>497</v>
      </c>
      <c r="D510" s="42">
        <f>DBMS_TYPE_SIZES[[#This Row],[i]]+2</f>
        <v>499</v>
      </c>
      <c r="E510">
        <v>497</v>
      </c>
    </row>
    <row r="511" spans="1:5">
      <c r="A511" s="41" t="str">
        <f>"varchar_0_"&amp;DBMS_TYPE_SIZES[[#This Row],[i]]</f>
        <v>varchar_0_498</v>
      </c>
      <c r="B511" s="31">
        <f>DBMS_TYPE_SIZES[[#This Row],[i]]</f>
        <v>498</v>
      </c>
      <c r="C511" s="31">
        <f>DBMS_TYPE_SIZES[[#This Row],[i]]</f>
        <v>498</v>
      </c>
      <c r="D511" s="42">
        <f>DBMS_TYPE_SIZES[[#This Row],[i]]+2</f>
        <v>500</v>
      </c>
      <c r="E511">
        <v>498</v>
      </c>
    </row>
    <row r="512" spans="1:5">
      <c r="A512" s="41" t="str">
        <f>"varchar_0_"&amp;DBMS_TYPE_SIZES[[#This Row],[i]]</f>
        <v>varchar_0_499</v>
      </c>
      <c r="B512" s="31">
        <f>DBMS_TYPE_SIZES[[#This Row],[i]]</f>
        <v>499</v>
      </c>
      <c r="C512" s="31">
        <f>DBMS_TYPE_SIZES[[#This Row],[i]]</f>
        <v>499</v>
      </c>
      <c r="D512" s="42">
        <f>DBMS_TYPE_SIZES[[#This Row],[i]]+2</f>
        <v>501</v>
      </c>
      <c r="E512">
        <v>499</v>
      </c>
    </row>
    <row r="513" spans="1:5">
      <c r="A513" s="41" t="str">
        <f>"varchar_0_"&amp;DBMS_TYPE_SIZES[[#This Row],[i]]</f>
        <v>varchar_0_500</v>
      </c>
      <c r="B513" s="31">
        <f>DBMS_TYPE_SIZES[[#This Row],[i]]</f>
        <v>500</v>
      </c>
      <c r="C513" s="31">
        <f>DBMS_TYPE_SIZES[[#This Row],[i]]</f>
        <v>500</v>
      </c>
      <c r="D513" s="42">
        <f>DBMS_TYPE_SIZES[[#This Row],[i]]+2</f>
        <v>502</v>
      </c>
      <c r="E513">
        <v>500</v>
      </c>
    </row>
    <row r="514" spans="1:5">
      <c r="A514" s="41" t="str">
        <f>"varchar_0_"&amp;DBMS_TYPE_SIZES[[#This Row],[i]]</f>
        <v>varchar_0_501</v>
      </c>
      <c r="B514" s="31">
        <f>DBMS_TYPE_SIZES[[#This Row],[i]]</f>
        <v>501</v>
      </c>
      <c r="C514" s="31">
        <f>DBMS_TYPE_SIZES[[#This Row],[i]]</f>
        <v>501</v>
      </c>
      <c r="D514" s="42">
        <f>DBMS_TYPE_SIZES[[#This Row],[i]]+2</f>
        <v>503</v>
      </c>
      <c r="E514">
        <v>501</v>
      </c>
    </row>
    <row r="515" spans="1:5">
      <c r="A515" s="41" t="str">
        <f>"varchar_0_"&amp;DBMS_TYPE_SIZES[[#This Row],[i]]</f>
        <v>varchar_0_502</v>
      </c>
      <c r="B515" s="31">
        <f>DBMS_TYPE_SIZES[[#This Row],[i]]</f>
        <v>502</v>
      </c>
      <c r="C515" s="31">
        <f>DBMS_TYPE_SIZES[[#This Row],[i]]</f>
        <v>502</v>
      </c>
      <c r="D515" s="42">
        <f>DBMS_TYPE_SIZES[[#This Row],[i]]+2</f>
        <v>504</v>
      </c>
      <c r="E515">
        <v>502</v>
      </c>
    </row>
    <row r="516" spans="1:5">
      <c r="A516" s="41" t="str">
        <f>"varchar_0_"&amp;DBMS_TYPE_SIZES[[#This Row],[i]]</f>
        <v>varchar_0_503</v>
      </c>
      <c r="B516" s="31">
        <f>DBMS_TYPE_SIZES[[#This Row],[i]]</f>
        <v>503</v>
      </c>
      <c r="C516" s="31">
        <f>DBMS_TYPE_SIZES[[#This Row],[i]]</f>
        <v>503</v>
      </c>
      <c r="D516" s="42">
        <f>DBMS_TYPE_SIZES[[#This Row],[i]]+2</f>
        <v>505</v>
      </c>
      <c r="E516">
        <v>503</v>
      </c>
    </row>
    <row r="517" spans="1:5">
      <c r="A517" s="41" t="str">
        <f>"varchar_0_"&amp;DBMS_TYPE_SIZES[[#This Row],[i]]</f>
        <v>varchar_0_504</v>
      </c>
      <c r="B517" s="31">
        <f>DBMS_TYPE_SIZES[[#This Row],[i]]</f>
        <v>504</v>
      </c>
      <c r="C517" s="31">
        <f>DBMS_TYPE_SIZES[[#This Row],[i]]</f>
        <v>504</v>
      </c>
      <c r="D517" s="42">
        <f>DBMS_TYPE_SIZES[[#This Row],[i]]+2</f>
        <v>506</v>
      </c>
      <c r="E517">
        <v>504</v>
      </c>
    </row>
    <row r="518" spans="1:5">
      <c r="A518" s="41" t="str">
        <f>"varchar_0_"&amp;DBMS_TYPE_SIZES[[#This Row],[i]]</f>
        <v>varchar_0_505</v>
      </c>
      <c r="B518" s="31">
        <f>DBMS_TYPE_SIZES[[#This Row],[i]]</f>
        <v>505</v>
      </c>
      <c r="C518" s="31">
        <f>DBMS_TYPE_SIZES[[#This Row],[i]]</f>
        <v>505</v>
      </c>
      <c r="D518" s="42">
        <f>DBMS_TYPE_SIZES[[#This Row],[i]]+2</f>
        <v>507</v>
      </c>
      <c r="E518">
        <v>505</v>
      </c>
    </row>
    <row r="519" spans="1:5">
      <c r="A519" s="41" t="str">
        <f>"varchar_0_"&amp;DBMS_TYPE_SIZES[[#This Row],[i]]</f>
        <v>varchar_0_506</v>
      </c>
      <c r="B519" s="31">
        <f>DBMS_TYPE_SIZES[[#This Row],[i]]</f>
        <v>506</v>
      </c>
      <c r="C519" s="31">
        <f>DBMS_TYPE_SIZES[[#This Row],[i]]</f>
        <v>506</v>
      </c>
      <c r="D519" s="42">
        <f>DBMS_TYPE_SIZES[[#This Row],[i]]+2</f>
        <v>508</v>
      </c>
      <c r="E519">
        <v>506</v>
      </c>
    </row>
    <row r="520" spans="1:5">
      <c r="A520" s="41" t="str">
        <f>"varchar_0_"&amp;DBMS_TYPE_SIZES[[#This Row],[i]]</f>
        <v>varchar_0_507</v>
      </c>
      <c r="B520" s="31">
        <f>DBMS_TYPE_SIZES[[#This Row],[i]]</f>
        <v>507</v>
      </c>
      <c r="C520" s="31">
        <f>DBMS_TYPE_SIZES[[#This Row],[i]]</f>
        <v>507</v>
      </c>
      <c r="D520" s="42">
        <f>DBMS_TYPE_SIZES[[#This Row],[i]]+2</f>
        <v>509</v>
      </c>
      <c r="E520">
        <v>507</v>
      </c>
    </row>
    <row r="521" spans="1:5">
      <c r="A521" s="41" t="str">
        <f>"varchar_0_"&amp;DBMS_TYPE_SIZES[[#This Row],[i]]</f>
        <v>varchar_0_508</v>
      </c>
      <c r="B521" s="31">
        <f>DBMS_TYPE_SIZES[[#This Row],[i]]</f>
        <v>508</v>
      </c>
      <c r="C521" s="31">
        <f>DBMS_TYPE_SIZES[[#This Row],[i]]</f>
        <v>508</v>
      </c>
      <c r="D521" s="42">
        <f>DBMS_TYPE_SIZES[[#This Row],[i]]+2</f>
        <v>510</v>
      </c>
      <c r="E521">
        <v>508</v>
      </c>
    </row>
    <row r="522" spans="1:5">
      <c r="A522" s="41" t="str">
        <f>"varchar_0_"&amp;DBMS_TYPE_SIZES[[#This Row],[i]]</f>
        <v>varchar_0_509</v>
      </c>
      <c r="B522" s="31">
        <f>DBMS_TYPE_SIZES[[#This Row],[i]]</f>
        <v>509</v>
      </c>
      <c r="C522" s="31">
        <f>DBMS_TYPE_SIZES[[#This Row],[i]]</f>
        <v>509</v>
      </c>
      <c r="D522" s="42">
        <f>DBMS_TYPE_SIZES[[#This Row],[i]]+2</f>
        <v>511</v>
      </c>
      <c r="E522">
        <v>509</v>
      </c>
    </row>
    <row r="523" spans="1:5">
      <c r="A523" s="41" t="str">
        <f>"varchar_0_"&amp;DBMS_TYPE_SIZES[[#This Row],[i]]</f>
        <v>varchar_0_510</v>
      </c>
      <c r="B523" s="31">
        <f>DBMS_TYPE_SIZES[[#This Row],[i]]</f>
        <v>510</v>
      </c>
      <c r="C523" s="31">
        <f>DBMS_TYPE_SIZES[[#This Row],[i]]</f>
        <v>510</v>
      </c>
      <c r="D523" s="42">
        <f>DBMS_TYPE_SIZES[[#This Row],[i]]+2</f>
        <v>512</v>
      </c>
      <c r="E523">
        <v>510</v>
      </c>
    </row>
    <row r="524" spans="1:5">
      <c r="A524" s="41" t="str">
        <f>"varchar_0_"&amp;DBMS_TYPE_SIZES[[#This Row],[i]]</f>
        <v>varchar_0_511</v>
      </c>
      <c r="B524" s="31">
        <f>DBMS_TYPE_SIZES[[#This Row],[i]]</f>
        <v>511</v>
      </c>
      <c r="C524" s="31">
        <f>DBMS_TYPE_SIZES[[#This Row],[i]]</f>
        <v>511</v>
      </c>
      <c r="D524" s="42">
        <f>DBMS_TYPE_SIZES[[#This Row],[i]]+2</f>
        <v>513</v>
      </c>
      <c r="E524">
        <v>511</v>
      </c>
    </row>
    <row r="525" spans="1:5">
      <c r="A525" s="41" t="str">
        <f>"varchar_0_"&amp;DBMS_TYPE_SIZES[[#This Row],[i]]</f>
        <v>varchar_0_512</v>
      </c>
      <c r="B525" s="31">
        <f>DBMS_TYPE_SIZES[[#This Row],[i]]</f>
        <v>512</v>
      </c>
      <c r="C525" s="31">
        <f>DBMS_TYPE_SIZES[[#This Row],[i]]</f>
        <v>512</v>
      </c>
      <c r="D525" s="42">
        <f>DBMS_TYPE_SIZES[[#This Row],[i]]+2</f>
        <v>514</v>
      </c>
      <c r="E525">
        <v>512</v>
      </c>
    </row>
    <row r="526" spans="1:5">
      <c r="A526" s="41" t="str">
        <f>"varchar_0_"&amp;DBMS_TYPE_SIZES[[#This Row],[i]]</f>
        <v>varchar_0_513</v>
      </c>
      <c r="B526" s="31">
        <f>DBMS_TYPE_SIZES[[#This Row],[i]]</f>
        <v>513</v>
      </c>
      <c r="C526" s="31">
        <f>DBMS_TYPE_SIZES[[#This Row],[i]]</f>
        <v>513</v>
      </c>
      <c r="D526" s="42">
        <f>DBMS_TYPE_SIZES[[#This Row],[i]]+2</f>
        <v>515</v>
      </c>
      <c r="E526">
        <v>513</v>
      </c>
    </row>
    <row r="527" spans="1:5">
      <c r="A527" s="41" t="str">
        <f>"varchar_0_"&amp;DBMS_TYPE_SIZES[[#This Row],[i]]</f>
        <v>varchar_0_514</v>
      </c>
      <c r="B527" s="31">
        <f>DBMS_TYPE_SIZES[[#This Row],[i]]</f>
        <v>514</v>
      </c>
      <c r="C527" s="31">
        <f>DBMS_TYPE_SIZES[[#This Row],[i]]</f>
        <v>514</v>
      </c>
      <c r="D527" s="42">
        <f>DBMS_TYPE_SIZES[[#This Row],[i]]+2</f>
        <v>516</v>
      </c>
      <c r="E527">
        <v>514</v>
      </c>
    </row>
    <row r="528" spans="1:5">
      <c r="A528" s="41" t="str">
        <f>"varchar_0_"&amp;DBMS_TYPE_SIZES[[#This Row],[i]]</f>
        <v>varchar_0_515</v>
      </c>
      <c r="B528" s="31">
        <f>DBMS_TYPE_SIZES[[#This Row],[i]]</f>
        <v>515</v>
      </c>
      <c r="C528" s="31">
        <f>DBMS_TYPE_SIZES[[#This Row],[i]]</f>
        <v>515</v>
      </c>
      <c r="D528" s="42">
        <f>DBMS_TYPE_SIZES[[#This Row],[i]]+2</f>
        <v>517</v>
      </c>
      <c r="E528">
        <v>515</v>
      </c>
    </row>
    <row r="529" spans="1:5">
      <c r="A529" s="41" t="str">
        <f>"varchar_0_"&amp;DBMS_TYPE_SIZES[[#This Row],[i]]</f>
        <v>varchar_0_516</v>
      </c>
      <c r="B529" s="31">
        <f>DBMS_TYPE_SIZES[[#This Row],[i]]</f>
        <v>516</v>
      </c>
      <c r="C529" s="31">
        <f>DBMS_TYPE_SIZES[[#This Row],[i]]</f>
        <v>516</v>
      </c>
      <c r="D529" s="42">
        <f>DBMS_TYPE_SIZES[[#This Row],[i]]+2</f>
        <v>518</v>
      </c>
      <c r="E529">
        <v>516</v>
      </c>
    </row>
    <row r="530" spans="1:5">
      <c r="A530" s="41" t="str">
        <f>"varchar_0_"&amp;DBMS_TYPE_SIZES[[#This Row],[i]]</f>
        <v>varchar_0_517</v>
      </c>
      <c r="B530" s="31">
        <f>DBMS_TYPE_SIZES[[#This Row],[i]]</f>
        <v>517</v>
      </c>
      <c r="C530" s="31">
        <f>DBMS_TYPE_SIZES[[#This Row],[i]]</f>
        <v>517</v>
      </c>
      <c r="D530" s="42">
        <f>DBMS_TYPE_SIZES[[#This Row],[i]]+2</f>
        <v>519</v>
      </c>
      <c r="E530">
        <v>517</v>
      </c>
    </row>
    <row r="531" spans="1:5">
      <c r="A531" s="41" t="str">
        <f>"varchar_0_"&amp;DBMS_TYPE_SIZES[[#This Row],[i]]</f>
        <v>varchar_0_518</v>
      </c>
      <c r="B531" s="31">
        <f>DBMS_TYPE_SIZES[[#This Row],[i]]</f>
        <v>518</v>
      </c>
      <c r="C531" s="31">
        <f>DBMS_TYPE_SIZES[[#This Row],[i]]</f>
        <v>518</v>
      </c>
      <c r="D531" s="42">
        <f>DBMS_TYPE_SIZES[[#This Row],[i]]+2</f>
        <v>520</v>
      </c>
      <c r="E531">
        <v>518</v>
      </c>
    </row>
    <row r="532" spans="1:5">
      <c r="A532" s="41" t="str">
        <f>"varchar_0_"&amp;DBMS_TYPE_SIZES[[#This Row],[i]]</f>
        <v>varchar_0_519</v>
      </c>
      <c r="B532" s="31">
        <f>DBMS_TYPE_SIZES[[#This Row],[i]]</f>
        <v>519</v>
      </c>
      <c r="C532" s="31">
        <f>DBMS_TYPE_SIZES[[#This Row],[i]]</f>
        <v>519</v>
      </c>
      <c r="D532" s="42">
        <f>DBMS_TYPE_SIZES[[#This Row],[i]]+2</f>
        <v>521</v>
      </c>
      <c r="E532">
        <v>519</v>
      </c>
    </row>
    <row r="533" spans="1:5">
      <c r="A533" s="41" t="str">
        <f>"varchar_0_"&amp;DBMS_TYPE_SIZES[[#This Row],[i]]</f>
        <v>varchar_0_520</v>
      </c>
      <c r="B533" s="31">
        <f>DBMS_TYPE_SIZES[[#This Row],[i]]</f>
        <v>520</v>
      </c>
      <c r="C533" s="31">
        <f>DBMS_TYPE_SIZES[[#This Row],[i]]</f>
        <v>520</v>
      </c>
      <c r="D533" s="42">
        <f>DBMS_TYPE_SIZES[[#This Row],[i]]+2</f>
        <v>522</v>
      </c>
      <c r="E533">
        <v>520</v>
      </c>
    </row>
    <row r="534" spans="1:5">
      <c r="A534" s="41" t="str">
        <f>"varchar_0_"&amp;DBMS_TYPE_SIZES[[#This Row],[i]]</f>
        <v>varchar_0_521</v>
      </c>
      <c r="B534" s="31">
        <f>DBMS_TYPE_SIZES[[#This Row],[i]]</f>
        <v>521</v>
      </c>
      <c r="C534" s="31">
        <f>DBMS_TYPE_SIZES[[#This Row],[i]]</f>
        <v>521</v>
      </c>
      <c r="D534" s="42">
        <f>DBMS_TYPE_SIZES[[#This Row],[i]]+2</f>
        <v>523</v>
      </c>
      <c r="E534">
        <v>521</v>
      </c>
    </row>
    <row r="535" spans="1:5">
      <c r="A535" s="41" t="str">
        <f>"varchar_0_"&amp;DBMS_TYPE_SIZES[[#This Row],[i]]</f>
        <v>varchar_0_522</v>
      </c>
      <c r="B535" s="31">
        <f>DBMS_TYPE_SIZES[[#This Row],[i]]</f>
        <v>522</v>
      </c>
      <c r="C535" s="31">
        <f>DBMS_TYPE_SIZES[[#This Row],[i]]</f>
        <v>522</v>
      </c>
      <c r="D535" s="42">
        <f>DBMS_TYPE_SIZES[[#This Row],[i]]+2</f>
        <v>524</v>
      </c>
      <c r="E535">
        <v>522</v>
      </c>
    </row>
    <row r="536" spans="1:5">
      <c r="A536" s="41" t="str">
        <f>"varchar_0_"&amp;DBMS_TYPE_SIZES[[#This Row],[i]]</f>
        <v>varchar_0_523</v>
      </c>
      <c r="B536" s="31">
        <f>DBMS_TYPE_SIZES[[#This Row],[i]]</f>
        <v>523</v>
      </c>
      <c r="C536" s="31">
        <f>DBMS_TYPE_SIZES[[#This Row],[i]]</f>
        <v>523</v>
      </c>
      <c r="D536" s="42">
        <f>DBMS_TYPE_SIZES[[#This Row],[i]]+2</f>
        <v>525</v>
      </c>
      <c r="E536">
        <v>523</v>
      </c>
    </row>
    <row r="537" spans="1:5">
      <c r="A537" s="41" t="str">
        <f>"varchar_0_"&amp;DBMS_TYPE_SIZES[[#This Row],[i]]</f>
        <v>varchar_0_524</v>
      </c>
      <c r="B537" s="31">
        <f>DBMS_TYPE_SIZES[[#This Row],[i]]</f>
        <v>524</v>
      </c>
      <c r="C537" s="31">
        <f>DBMS_TYPE_SIZES[[#This Row],[i]]</f>
        <v>524</v>
      </c>
      <c r="D537" s="42">
        <f>DBMS_TYPE_SIZES[[#This Row],[i]]+2</f>
        <v>526</v>
      </c>
      <c r="E537">
        <v>524</v>
      </c>
    </row>
    <row r="538" spans="1:5">
      <c r="A538" s="41" t="str">
        <f>"varchar_0_"&amp;DBMS_TYPE_SIZES[[#This Row],[i]]</f>
        <v>varchar_0_525</v>
      </c>
      <c r="B538" s="31">
        <f>DBMS_TYPE_SIZES[[#This Row],[i]]</f>
        <v>525</v>
      </c>
      <c r="C538" s="31">
        <f>DBMS_TYPE_SIZES[[#This Row],[i]]</f>
        <v>525</v>
      </c>
      <c r="D538" s="42">
        <f>DBMS_TYPE_SIZES[[#This Row],[i]]+2</f>
        <v>527</v>
      </c>
      <c r="E538">
        <v>525</v>
      </c>
    </row>
    <row r="539" spans="1:5">
      <c r="A539" s="41" t="str">
        <f>"varchar_0_"&amp;DBMS_TYPE_SIZES[[#This Row],[i]]</f>
        <v>varchar_0_526</v>
      </c>
      <c r="B539" s="31">
        <f>DBMS_TYPE_SIZES[[#This Row],[i]]</f>
        <v>526</v>
      </c>
      <c r="C539" s="31">
        <f>DBMS_TYPE_SIZES[[#This Row],[i]]</f>
        <v>526</v>
      </c>
      <c r="D539" s="42">
        <f>DBMS_TYPE_SIZES[[#This Row],[i]]+2</f>
        <v>528</v>
      </c>
      <c r="E539">
        <v>526</v>
      </c>
    </row>
    <row r="540" spans="1:5">
      <c r="A540" s="41" t="str">
        <f>"varchar_0_"&amp;DBMS_TYPE_SIZES[[#This Row],[i]]</f>
        <v>varchar_0_527</v>
      </c>
      <c r="B540" s="31">
        <f>DBMS_TYPE_SIZES[[#This Row],[i]]</f>
        <v>527</v>
      </c>
      <c r="C540" s="31">
        <f>DBMS_TYPE_SIZES[[#This Row],[i]]</f>
        <v>527</v>
      </c>
      <c r="D540" s="42">
        <f>DBMS_TYPE_SIZES[[#This Row],[i]]+2</f>
        <v>529</v>
      </c>
      <c r="E540">
        <v>527</v>
      </c>
    </row>
    <row r="541" spans="1:5">
      <c r="A541" s="41" t="str">
        <f>"varchar_0_"&amp;DBMS_TYPE_SIZES[[#This Row],[i]]</f>
        <v>varchar_0_528</v>
      </c>
      <c r="B541" s="31">
        <f>DBMS_TYPE_SIZES[[#This Row],[i]]</f>
        <v>528</v>
      </c>
      <c r="C541" s="31">
        <f>DBMS_TYPE_SIZES[[#This Row],[i]]</f>
        <v>528</v>
      </c>
      <c r="D541" s="42">
        <f>DBMS_TYPE_SIZES[[#This Row],[i]]+2</f>
        <v>530</v>
      </c>
      <c r="E541">
        <v>528</v>
      </c>
    </row>
    <row r="542" spans="1:5">
      <c r="A542" s="41" t="str">
        <f>"varchar_0_"&amp;DBMS_TYPE_SIZES[[#This Row],[i]]</f>
        <v>varchar_0_529</v>
      </c>
      <c r="B542" s="31">
        <f>DBMS_TYPE_SIZES[[#This Row],[i]]</f>
        <v>529</v>
      </c>
      <c r="C542" s="31">
        <f>DBMS_TYPE_SIZES[[#This Row],[i]]</f>
        <v>529</v>
      </c>
      <c r="D542" s="42">
        <f>DBMS_TYPE_SIZES[[#This Row],[i]]+2</f>
        <v>531</v>
      </c>
      <c r="E542">
        <v>529</v>
      </c>
    </row>
    <row r="543" spans="1:5">
      <c r="A543" s="41" t="str">
        <f>"varchar_0_"&amp;DBMS_TYPE_SIZES[[#This Row],[i]]</f>
        <v>varchar_0_530</v>
      </c>
      <c r="B543" s="31">
        <f>DBMS_TYPE_SIZES[[#This Row],[i]]</f>
        <v>530</v>
      </c>
      <c r="C543" s="31">
        <f>DBMS_TYPE_SIZES[[#This Row],[i]]</f>
        <v>530</v>
      </c>
      <c r="D543" s="42">
        <f>DBMS_TYPE_SIZES[[#This Row],[i]]+2</f>
        <v>532</v>
      </c>
      <c r="E543">
        <v>530</v>
      </c>
    </row>
    <row r="544" spans="1:5">
      <c r="A544" s="41" t="str">
        <f>"varchar_0_"&amp;DBMS_TYPE_SIZES[[#This Row],[i]]</f>
        <v>varchar_0_531</v>
      </c>
      <c r="B544" s="31">
        <f>DBMS_TYPE_SIZES[[#This Row],[i]]</f>
        <v>531</v>
      </c>
      <c r="C544" s="31">
        <f>DBMS_TYPE_SIZES[[#This Row],[i]]</f>
        <v>531</v>
      </c>
      <c r="D544" s="42">
        <f>DBMS_TYPE_SIZES[[#This Row],[i]]+2</f>
        <v>533</v>
      </c>
      <c r="E544">
        <v>531</v>
      </c>
    </row>
    <row r="545" spans="1:5">
      <c r="A545" s="41" t="str">
        <f>"varchar_0_"&amp;DBMS_TYPE_SIZES[[#This Row],[i]]</f>
        <v>varchar_0_532</v>
      </c>
      <c r="B545" s="31">
        <f>DBMS_TYPE_SIZES[[#This Row],[i]]</f>
        <v>532</v>
      </c>
      <c r="C545" s="31">
        <f>DBMS_TYPE_SIZES[[#This Row],[i]]</f>
        <v>532</v>
      </c>
      <c r="D545" s="42">
        <f>DBMS_TYPE_SIZES[[#This Row],[i]]+2</f>
        <v>534</v>
      </c>
      <c r="E545">
        <v>532</v>
      </c>
    </row>
    <row r="546" spans="1:5">
      <c r="A546" s="41" t="str">
        <f>"varchar_0_"&amp;DBMS_TYPE_SIZES[[#This Row],[i]]</f>
        <v>varchar_0_533</v>
      </c>
      <c r="B546" s="31">
        <f>DBMS_TYPE_SIZES[[#This Row],[i]]</f>
        <v>533</v>
      </c>
      <c r="C546" s="31">
        <f>DBMS_TYPE_SIZES[[#This Row],[i]]</f>
        <v>533</v>
      </c>
      <c r="D546" s="42">
        <f>DBMS_TYPE_SIZES[[#This Row],[i]]+2</f>
        <v>535</v>
      </c>
      <c r="E546">
        <v>533</v>
      </c>
    </row>
    <row r="547" spans="1:5">
      <c r="A547" s="41" t="str">
        <f>"varchar_0_"&amp;DBMS_TYPE_SIZES[[#This Row],[i]]</f>
        <v>varchar_0_534</v>
      </c>
      <c r="B547" s="31">
        <f>DBMS_TYPE_SIZES[[#This Row],[i]]</f>
        <v>534</v>
      </c>
      <c r="C547" s="31">
        <f>DBMS_TYPE_SIZES[[#This Row],[i]]</f>
        <v>534</v>
      </c>
      <c r="D547" s="42">
        <f>DBMS_TYPE_SIZES[[#This Row],[i]]+2</f>
        <v>536</v>
      </c>
      <c r="E547">
        <v>534</v>
      </c>
    </row>
    <row r="548" spans="1:5">
      <c r="A548" s="41" t="str">
        <f>"varchar_0_"&amp;DBMS_TYPE_SIZES[[#This Row],[i]]</f>
        <v>varchar_0_535</v>
      </c>
      <c r="B548" s="31">
        <f>DBMS_TYPE_SIZES[[#This Row],[i]]</f>
        <v>535</v>
      </c>
      <c r="C548" s="31">
        <f>DBMS_TYPE_SIZES[[#This Row],[i]]</f>
        <v>535</v>
      </c>
      <c r="D548" s="42">
        <f>DBMS_TYPE_SIZES[[#This Row],[i]]+2</f>
        <v>537</v>
      </c>
      <c r="E548">
        <v>535</v>
      </c>
    </row>
    <row r="549" spans="1:5">
      <c r="A549" s="41" t="str">
        <f>"varchar_0_"&amp;DBMS_TYPE_SIZES[[#This Row],[i]]</f>
        <v>varchar_0_536</v>
      </c>
      <c r="B549" s="31">
        <f>DBMS_TYPE_SIZES[[#This Row],[i]]</f>
        <v>536</v>
      </c>
      <c r="C549" s="31">
        <f>DBMS_TYPE_SIZES[[#This Row],[i]]</f>
        <v>536</v>
      </c>
      <c r="D549" s="42">
        <f>DBMS_TYPE_SIZES[[#This Row],[i]]+2</f>
        <v>538</v>
      </c>
      <c r="E549">
        <v>536</v>
      </c>
    </row>
    <row r="550" spans="1:5">
      <c r="A550" s="41" t="str">
        <f>"varchar_0_"&amp;DBMS_TYPE_SIZES[[#This Row],[i]]</f>
        <v>varchar_0_537</v>
      </c>
      <c r="B550" s="31">
        <f>DBMS_TYPE_SIZES[[#This Row],[i]]</f>
        <v>537</v>
      </c>
      <c r="C550" s="31">
        <f>DBMS_TYPE_SIZES[[#This Row],[i]]</f>
        <v>537</v>
      </c>
      <c r="D550" s="42">
        <f>DBMS_TYPE_SIZES[[#This Row],[i]]+2</f>
        <v>539</v>
      </c>
      <c r="E550">
        <v>537</v>
      </c>
    </row>
    <row r="551" spans="1:5">
      <c r="A551" s="41" t="str">
        <f>"varchar_0_"&amp;DBMS_TYPE_SIZES[[#This Row],[i]]</f>
        <v>varchar_0_538</v>
      </c>
      <c r="B551" s="31">
        <f>DBMS_TYPE_SIZES[[#This Row],[i]]</f>
        <v>538</v>
      </c>
      <c r="C551" s="31">
        <f>DBMS_TYPE_SIZES[[#This Row],[i]]</f>
        <v>538</v>
      </c>
      <c r="D551" s="42">
        <f>DBMS_TYPE_SIZES[[#This Row],[i]]+2</f>
        <v>540</v>
      </c>
      <c r="E551">
        <v>538</v>
      </c>
    </row>
    <row r="552" spans="1:5">
      <c r="A552" s="41" t="str">
        <f>"varchar_0_"&amp;DBMS_TYPE_SIZES[[#This Row],[i]]</f>
        <v>varchar_0_539</v>
      </c>
      <c r="B552" s="31">
        <f>DBMS_TYPE_SIZES[[#This Row],[i]]</f>
        <v>539</v>
      </c>
      <c r="C552" s="31">
        <f>DBMS_TYPE_SIZES[[#This Row],[i]]</f>
        <v>539</v>
      </c>
      <c r="D552" s="42">
        <f>DBMS_TYPE_SIZES[[#This Row],[i]]+2</f>
        <v>541</v>
      </c>
      <c r="E552">
        <v>539</v>
      </c>
    </row>
    <row r="553" spans="1:5">
      <c r="A553" s="41" t="str">
        <f>"varchar_0_"&amp;DBMS_TYPE_SIZES[[#This Row],[i]]</f>
        <v>varchar_0_540</v>
      </c>
      <c r="B553" s="31">
        <f>DBMS_TYPE_SIZES[[#This Row],[i]]</f>
        <v>540</v>
      </c>
      <c r="C553" s="31">
        <f>DBMS_TYPE_SIZES[[#This Row],[i]]</f>
        <v>540</v>
      </c>
      <c r="D553" s="42">
        <f>DBMS_TYPE_SIZES[[#This Row],[i]]+2</f>
        <v>542</v>
      </c>
      <c r="E553">
        <v>540</v>
      </c>
    </row>
    <row r="554" spans="1:5">
      <c r="A554" s="41" t="str">
        <f>"varchar_0_"&amp;DBMS_TYPE_SIZES[[#This Row],[i]]</f>
        <v>varchar_0_541</v>
      </c>
      <c r="B554" s="31">
        <f>DBMS_TYPE_SIZES[[#This Row],[i]]</f>
        <v>541</v>
      </c>
      <c r="C554" s="31">
        <f>DBMS_TYPE_SIZES[[#This Row],[i]]</f>
        <v>541</v>
      </c>
      <c r="D554" s="42">
        <f>DBMS_TYPE_SIZES[[#This Row],[i]]+2</f>
        <v>543</v>
      </c>
      <c r="E554">
        <v>541</v>
      </c>
    </row>
    <row r="555" spans="1:5">
      <c r="A555" s="41" t="str">
        <f>"varchar_0_"&amp;DBMS_TYPE_SIZES[[#This Row],[i]]</f>
        <v>varchar_0_542</v>
      </c>
      <c r="B555" s="31">
        <f>DBMS_TYPE_SIZES[[#This Row],[i]]</f>
        <v>542</v>
      </c>
      <c r="C555" s="31">
        <f>DBMS_TYPE_SIZES[[#This Row],[i]]</f>
        <v>542</v>
      </c>
      <c r="D555" s="42">
        <f>DBMS_TYPE_SIZES[[#This Row],[i]]+2</f>
        <v>544</v>
      </c>
      <c r="E555">
        <v>542</v>
      </c>
    </row>
    <row r="556" spans="1:5">
      <c r="A556" s="41" t="str">
        <f>"varchar_0_"&amp;DBMS_TYPE_SIZES[[#This Row],[i]]</f>
        <v>varchar_0_543</v>
      </c>
      <c r="B556" s="31">
        <f>DBMS_TYPE_SIZES[[#This Row],[i]]</f>
        <v>543</v>
      </c>
      <c r="C556" s="31">
        <f>DBMS_TYPE_SIZES[[#This Row],[i]]</f>
        <v>543</v>
      </c>
      <c r="D556" s="42">
        <f>DBMS_TYPE_SIZES[[#This Row],[i]]+2</f>
        <v>545</v>
      </c>
      <c r="E556">
        <v>543</v>
      </c>
    </row>
    <row r="557" spans="1:5">
      <c r="A557" s="41" t="str">
        <f>"varchar_0_"&amp;DBMS_TYPE_SIZES[[#This Row],[i]]</f>
        <v>varchar_0_544</v>
      </c>
      <c r="B557" s="31">
        <f>DBMS_TYPE_SIZES[[#This Row],[i]]</f>
        <v>544</v>
      </c>
      <c r="C557" s="31">
        <f>DBMS_TYPE_SIZES[[#This Row],[i]]</f>
        <v>544</v>
      </c>
      <c r="D557" s="42">
        <f>DBMS_TYPE_SIZES[[#This Row],[i]]+2</f>
        <v>546</v>
      </c>
      <c r="E557">
        <v>544</v>
      </c>
    </row>
    <row r="558" spans="1:5">
      <c r="A558" s="41" t="str">
        <f>"varchar_0_"&amp;DBMS_TYPE_SIZES[[#This Row],[i]]</f>
        <v>varchar_0_545</v>
      </c>
      <c r="B558" s="31">
        <f>DBMS_TYPE_SIZES[[#This Row],[i]]</f>
        <v>545</v>
      </c>
      <c r="C558" s="31">
        <f>DBMS_TYPE_SIZES[[#This Row],[i]]</f>
        <v>545</v>
      </c>
      <c r="D558" s="42">
        <f>DBMS_TYPE_SIZES[[#This Row],[i]]+2</f>
        <v>547</v>
      </c>
      <c r="E558">
        <v>545</v>
      </c>
    </row>
    <row r="559" spans="1:5">
      <c r="A559" s="41" t="str">
        <f>"varchar_0_"&amp;DBMS_TYPE_SIZES[[#This Row],[i]]</f>
        <v>varchar_0_546</v>
      </c>
      <c r="B559" s="31">
        <f>DBMS_TYPE_SIZES[[#This Row],[i]]</f>
        <v>546</v>
      </c>
      <c r="C559" s="31">
        <f>DBMS_TYPE_SIZES[[#This Row],[i]]</f>
        <v>546</v>
      </c>
      <c r="D559" s="42">
        <f>DBMS_TYPE_SIZES[[#This Row],[i]]+2</f>
        <v>548</v>
      </c>
      <c r="E559">
        <v>546</v>
      </c>
    </row>
    <row r="560" spans="1:5">
      <c r="A560" s="41" t="str">
        <f>"varchar_0_"&amp;DBMS_TYPE_SIZES[[#This Row],[i]]</f>
        <v>varchar_0_547</v>
      </c>
      <c r="B560" s="31">
        <f>DBMS_TYPE_SIZES[[#This Row],[i]]</f>
        <v>547</v>
      </c>
      <c r="C560" s="31">
        <f>DBMS_TYPE_SIZES[[#This Row],[i]]</f>
        <v>547</v>
      </c>
      <c r="D560" s="42">
        <f>DBMS_TYPE_SIZES[[#This Row],[i]]+2</f>
        <v>549</v>
      </c>
      <c r="E560">
        <v>547</v>
      </c>
    </row>
    <row r="561" spans="1:5">
      <c r="A561" s="41" t="str">
        <f>"varchar_0_"&amp;DBMS_TYPE_SIZES[[#This Row],[i]]</f>
        <v>varchar_0_548</v>
      </c>
      <c r="B561" s="31">
        <f>DBMS_TYPE_SIZES[[#This Row],[i]]</f>
        <v>548</v>
      </c>
      <c r="C561" s="31">
        <f>DBMS_TYPE_SIZES[[#This Row],[i]]</f>
        <v>548</v>
      </c>
      <c r="D561" s="42">
        <f>DBMS_TYPE_SIZES[[#This Row],[i]]+2</f>
        <v>550</v>
      </c>
      <c r="E561">
        <v>548</v>
      </c>
    </row>
    <row r="562" spans="1:5">
      <c r="A562" s="41" t="str">
        <f>"varchar_0_"&amp;DBMS_TYPE_SIZES[[#This Row],[i]]</f>
        <v>varchar_0_549</v>
      </c>
      <c r="B562" s="31">
        <f>DBMS_TYPE_SIZES[[#This Row],[i]]</f>
        <v>549</v>
      </c>
      <c r="C562" s="31">
        <f>DBMS_TYPE_SIZES[[#This Row],[i]]</f>
        <v>549</v>
      </c>
      <c r="D562" s="42">
        <f>DBMS_TYPE_SIZES[[#This Row],[i]]+2</f>
        <v>551</v>
      </c>
      <c r="E562">
        <v>549</v>
      </c>
    </row>
    <row r="563" spans="1:5">
      <c r="A563" s="41" t="str">
        <f>"varchar_0_"&amp;DBMS_TYPE_SIZES[[#This Row],[i]]</f>
        <v>varchar_0_550</v>
      </c>
      <c r="B563" s="31">
        <f>DBMS_TYPE_SIZES[[#This Row],[i]]</f>
        <v>550</v>
      </c>
      <c r="C563" s="31">
        <f>DBMS_TYPE_SIZES[[#This Row],[i]]</f>
        <v>550</v>
      </c>
      <c r="D563" s="42">
        <f>DBMS_TYPE_SIZES[[#This Row],[i]]+2</f>
        <v>552</v>
      </c>
      <c r="E563">
        <v>550</v>
      </c>
    </row>
    <row r="564" spans="1:5">
      <c r="A564" s="41" t="str">
        <f>"varchar_0_"&amp;DBMS_TYPE_SIZES[[#This Row],[i]]</f>
        <v>varchar_0_551</v>
      </c>
      <c r="B564" s="31">
        <f>DBMS_TYPE_SIZES[[#This Row],[i]]</f>
        <v>551</v>
      </c>
      <c r="C564" s="31">
        <f>DBMS_TYPE_SIZES[[#This Row],[i]]</f>
        <v>551</v>
      </c>
      <c r="D564" s="42">
        <f>DBMS_TYPE_SIZES[[#This Row],[i]]+2</f>
        <v>553</v>
      </c>
      <c r="E564">
        <v>551</v>
      </c>
    </row>
    <row r="565" spans="1:5">
      <c r="A565" s="41" t="str">
        <f>"varchar_0_"&amp;DBMS_TYPE_SIZES[[#This Row],[i]]</f>
        <v>varchar_0_552</v>
      </c>
      <c r="B565" s="31">
        <f>DBMS_TYPE_SIZES[[#This Row],[i]]</f>
        <v>552</v>
      </c>
      <c r="C565" s="31">
        <f>DBMS_TYPE_SIZES[[#This Row],[i]]</f>
        <v>552</v>
      </c>
      <c r="D565" s="42">
        <f>DBMS_TYPE_SIZES[[#This Row],[i]]+2</f>
        <v>554</v>
      </c>
      <c r="E565">
        <v>552</v>
      </c>
    </row>
    <row r="566" spans="1:5">
      <c r="A566" s="41" t="str">
        <f>"varchar_0_"&amp;DBMS_TYPE_SIZES[[#This Row],[i]]</f>
        <v>varchar_0_553</v>
      </c>
      <c r="B566" s="31">
        <f>DBMS_TYPE_SIZES[[#This Row],[i]]</f>
        <v>553</v>
      </c>
      <c r="C566" s="31">
        <f>DBMS_TYPE_SIZES[[#This Row],[i]]</f>
        <v>553</v>
      </c>
      <c r="D566" s="42">
        <f>DBMS_TYPE_SIZES[[#This Row],[i]]+2</f>
        <v>555</v>
      </c>
      <c r="E566">
        <v>553</v>
      </c>
    </row>
    <row r="567" spans="1:5">
      <c r="A567" s="41" t="str">
        <f>"varchar_0_"&amp;DBMS_TYPE_SIZES[[#This Row],[i]]</f>
        <v>varchar_0_554</v>
      </c>
      <c r="B567" s="31">
        <f>DBMS_TYPE_SIZES[[#This Row],[i]]</f>
        <v>554</v>
      </c>
      <c r="C567" s="31">
        <f>DBMS_TYPE_SIZES[[#This Row],[i]]</f>
        <v>554</v>
      </c>
      <c r="D567" s="42">
        <f>DBMS_TYPE_SIZES[[#This Row],[i]]+2</f>
        <v>556</v>
      </c>
      <c r="E567">
        <v>554</v>
      </c>
    </row>
    <row r="568" spans="1:5">
      <c r="A568" s="41" t="str">
        <f>"varchar_0_"&amp;DBMS_TYPE_SIZES[[#This Row],[i]]</f>
        <v>varchar_0_555</v>
      </c>
      <c r="B568" s="31">
        <f>DBMS_TYPE_SIZES[[#This Row],[i]]</f>
        <v>555</v>
      </c>
      <c r="C568" s="31">
        <f>DBMS_TYPE_SIZES[[#This Row],[i]]</f>
        <v>555</v>
      </c>
      <c r="D568" s="42">
        <f>DBMS_TYPE_SIZES[[#This Row],[i]]+2</f>
        <v>557</v>
      </c>
      <c r="E568">
        <v>555</v>
      </c>
    </row>
    <row r="569" spans="1:5">
      <c r="A569" s="41" t="str">
        <f>"varchar_0_"&amp;DBMS_TYPE_SIZES[[#This Row],[i]]</f>
        <v>varchar_0_556</v>
      </c>
      <c r="B569" s="31">
        <f>DBMS_TYPE_SIZES[[#This Row],[i]]</f>
        <v>556</v>
      </c>
      <c r="C569" s="31">
        <f>DBMS_TYPE_SIZES[[#This Row],[i]]</f>
        <v>556</v>
      </c>
      <c r="D569" s="42">
        <f>DBMS_TYPE_SIZES[[#This Row],[i]]+2</f>
        <v>558</v>
      </c>
      <c r="E569">
        <v>556</v>
      </c>
    </row>
    <row r="570" spans="1:5">
      <c r="A570" s="41" t="str">
        <f>"varchar_0_"&amp;DBMS_TYPE_SIZES[[#This Row],[i]]</f>
        <v>varchar_0_557</v>
      </c>
      <c r="B570" s="31">
        <f>DBMS_TYPE_SIZES[[#This Row],[i]]</f>
        <v>557</v>
      </c>
      <c r="C570" s="31">
        <f>DBMS_TYPE_SIZES[[#This Row],[i]]</f>
        <v>557</v>
      </c>
      <c r="D570" s="42">
        <f>DBMS_TYPE_SIZES[[#This Row],[i]]+2</f>
        <v>559</v>
      </c>
      <c r="E570">
        <v>557</v>
      </c>
    </row>
    <row r="571" spans="1:5">
      <c r="A571" s="41" t="str">
        <f>"varchar_0_"&amp;DBMS_TYPE_SIZES[[#This Row],[i]]</f>
        <v>varchar_0_558</v>
      </c>
      <c r="B571" s="31">
        <f>DBMS_TYPE_SIZES[[#This Row],[i]]</f>
        <v>558</v>
      </c>
      <c r="C571" s="31">
        <f>DBMS_TYPE_SIZES[[#This Row],[i]]</f>
        <v>558</v>
      </c>
      <c r="D571" s="42">
        <f>DBMS_TYPE_SIZES[[#This Row],[i]]+2</f>
        <v>560</v>
      </c>
      <c r="E571">
        <v>558</v>
      </c>
    </row>
    <row r="572" spans="1:5">
      <c r="A572" s="41" t="str">
        <f>"varchar_0_"&amp;DBMS_TYPE_SIZES[[#This Row],[i]]</f>
        <v>varchar_0_559</v>
      </c>
      <c r="B572" s="31">
        <f>DBMS_TYPE_SIZES[[#This Row],[i]]</f>
        <v>559</v>
      </c>
      <c r="C572" s="31">
        <f>DBMS_TYPE_SIZES[[#This Row],[i]]</f>
        <v>559</v>
      </c>
      <c r="D572" s="42">
        <f>DBMS_TYPE_SIZES[[#This Row],[i]]+2</f>
        <v>561</v>
      </c>
      <c r="E572">
        <v>559</v>
      </c>
    </row>
    <row r="573" spans="1:5">
      <c r="A573" s="41" t="str">
        <f>"varchar_0_"&amp;DBMS_TYPE_SIZES[[#This Row],[i]]</f>
        <v>varchar_0_560</v>
      </c>
      <c r="B573" s="31">
        <f>DBMS_TYPE_SIZES[[#This Row],[i]]</f>
        <v>560</v>
      </c>
      <c r="C573" s="31">
        <f>DBMS_TYPE_SIZES[[#This Row],[i]]</f>
        <v>560</v>
      </c>
      <c r="D573" s="42">
        <f>DBMS_TYPE_SIZES[[#This Row],[i]]+2</f>
        <v>562</v>
      </c>
      <c r="E573">
        <v>560</v>
      </c>
    </row>
    <row r="574" spans="1:5">
      <c r="A574" s="41" t="str">
        <f>"varchar_0_"&amp;DBMS_TYPE_SIZES[[#This Row],[i]]</f>
        <v>varchar_0_561</v>
      </c>
      <c r="B574" s="31">
        <f>DBMS_TYPE_SIZES[[#This Row],[i]]</f>
        <v>561</v>
      </c>
      <c r="C574" s="31">
        <f>DBMS_TYPE_SIZES[[#This Row],[i]]</f>
        <v>561</v>
      </c>
      <c r="D574" s="42">
        <f>DBMS_TYPE_SIZES[[#This Row],[i]]+2</f>
        <v>563</v>
      </c>
      <c r="E574">
        <v>561</v>
      </c>
    </row>
    <row r="575" spans="1:5">
      <c r="A575" s="41" t="str">
        <f>"varchar_0_"&amp;DBMS_TYPE_SIZES[[#This Row],[i]]</f>
        <v>varchar_0_562</v>
      </c>
      <c r="B575" s="31">
        <f>DBMS_TYPE_SIZES[[#This Row],[i]]</f>
        <v>562</v>
      </c>
      <c r="C575" s="31">
        <f>DBMS_TYPE_SIZES[[#This Row],[i]]</f>
        <v>562</v>
      </c>
      <c r="D575" s="42">
        <f>DBMS_TYPE_SIZES[[#This Row],[i]]+2</f>
        <v>564</v>
      </c>
      <c r="E575">
        <v>562</v>
      </c>
    </row>
    <row r="576" spans="1:5">
      <c r="A576" s="41" t="str">
        <f>"varchar_0_"&amp;DBMS_TYPE_SIZES[[#This Row],[i]]</f>
        <v>varchar_0_563</v>
      </c>
      <c r="B576" s="31">
        <f>DBMS_TYPE_SIZES[[#This Row],[i]]</f>
        <v>563</v>
      </c>
      <c r="C576" s="31">
        <f>DBMS_TYPE_SIZES[[#This Row],[i]]</f>
        <v>563</v>
      </c>
      <c r="D576" s="42">
        <f>DBMS_TYPE_SIZES[[#This Row],[i]]+2</f>
        <v>565</v>
      </c>
      <c r="E576">
        <v>563</v>
      </c>
    </row>
    <row r="577" spans="1:5">
      <c r="A577" s="41" t="str">
        <f>"varchar_0_"&amp;DBMS_TYPE_SIZES[[#This Row],[i]]</f>
        <v>varchar_0_564</v>
      </c>
      <c r="B577" s="31">
        <f>DBMS_TYPE_SIZES[[#This Row],[i]]</f>
        <v>564</v>
      </c>
      <c r="C577" s="31">
        <f>DBMS_TYPE_SIZES[[#This Row],[i]]</f>
        <v>564</v>
      </c>
      <c r="D577" s="42">
        <f>DBMS_TYPE_SIZES[[#This Row],[i]]+2</f>
        <v>566</v>
      </c>
      <c r="E577">
        <v>564</v>
      </c>
    </row>
    <row r="578" spans="1:5">
      <c r="A578" s="41" t="str">
        <f>"varchar_0_"&amp;DBMS_TYPE_SIZES[[#This Row],[i]]</f>
        <v>varchar_0_565</v>
      </c>
      <c r="B578" s="31">
        <f>DBMS_TYPE_SIZES[[#This Row],[i]]</f>
        <v>565</v>
      </c>
      <c r="C578" s="31">
        <f>DBMS_TYPE_SIZES[[#This Row],[i]]</f>
        <v>565</v>
      </c>
      <c r="D578" s="42">
        <f>DBMS_TYPE_SIZES[[#This Row],[i]]+2</f>
        <v>567</v>
      </c>
      <c r="E578">
        <v>565</v>
      </c>
    </row>
    <row r="579" spans="1:5">
      <c r="A579" s="41" t="str">
        <f>"varchar_0_"&amp;DBMS_TYPE_SIZES[[#This Row],[i]]</f>
        <v>varchar_0_566</v>
      </c>
      <c r="B579" s="31">
        <f>DBMS_TYPE_SIZES[[#This Row],[i]]</f>
        <v>566</v>
      </c>
      <c r="C579" s="31">
        <f>DBMS_TYPE_SIZES[[#This Row],[i]]</f>
        <v>566</v>
      </c>
      <c r="D579" s="42">
        <f>DBMS_TYPE_SIZES[[#This Row],[i]]+2</f>
        <v>568</v>
      </c>
      <c r="E579">
        <v>566</v>
      </c>
    </row>
    <row r="580" spans="1:5">
      <c r="A580" s="41" t="str">
        <f>"varchar_0_"&amp;DBMS_TYPE_SIZES[[#This Row],[i]]</f>
        <v>varchar_0_567</v>
      </c>
      <c r="B580" s="31">
        <f>DBMS_TYPE_SIZES[[#This Row],[i]]</f>
        <v>567</v>
      </c>
      <c r="C580" s="31">
        <f>DBMS_TYPE_SIZES[[#This Row],[i]]</f>
        <v>567</v>
      </c>
      <c r="D580" s="42">
        <f>DBMS_TYPE_SIZES[[#This Row],[i]]+2</f>
        <v>569</v>
      </c>
      <c r="E580">
        <v>567</v>
      </c>
    </row>
    <row r="581" spans="1:5">
      <c r="A581" s="41" t="str">
        <f>"varchar_0_"&amp;DBMS_TYPE_SIZES[[#This Row],[i]]</f>
        <v>varchar_0_568</v>
      </c>
      <c r="B581" s="31">
        <f>DBMS_TYPE_SIZES[[#This Row],[i]]</f>
        <v>568</v>
      </c>
      <c r="C581" s="31">
        <f>DBMS_TYPE_SIZES[[#This Row],[i]]</f>
        <v>568</v>
      </c>
      <c r="D581" s="42">
        <f>DBMS_TYPE_SIZES[[#This Row],[i]]+2</f>
        <v>570</v>
      </c>
      <c r="E581">
        <v>568</v>
      </c>
    </row>
    <row r="582" spans="1:5">
      <c r="A582" s="41" t="str">
        <f>"varchar_0_"&amp;DBMS_TYPE_SIZES[[#This Row],[i]]</f>
        <v>varchar_0_569</v>
      </c>
      <c r="B582" s="31">
        <f>DBMS_TYPE_SIZES[[#This Row],[i]]</f>
        <v>569</v>
      </c>
      <c r="C582" s="31">
        <f>DBMS_TYPE_SIZES[[#This Row],[i]]</f>
        <v>569</v>
      </c>
      <c r="D582" s="42">
        <f>DBMS_TYPE_SIZES[[#This Row],[i]]+2</f>
        <v>571</v>
      </c>
      <c r="E582">
        <v>569</v>
      </c>
    </row>
    <row r="583" spans="1:5">
      <c r="A583" s="41" t="str">
        <f>"varchar_0_"&amp;DBMS_TYPE_SIZES[[#This Row],[i]]</f>
        <v>varchar_0_570</v>
      </c>
      <c r="B583" s="31">
        <f>DBMS_TYPE_SIZES[[#This Row],[i]]</f>
        <v>570</v>
      </c>
      <c r="C583" s="31">
        <f>DBMS_TYPE_SIZES[[#This Row],[i]]</f>
        <v>570</v>
      </c>
      <c r="D583" s="42">
        <f>DBMS_TYPE_SIZES[[#This Row],[i]]+2</f>
        <v>572</v>
      </c>
      <c r="E583">
        <v>570</v>
      </c>
    </row>
    <row r="584" spans="1:5">
      <c r="A584" s="41" t="str">
        <f>"varchar_0_"&amp;DBMS_TYPE_SIZES[[#This Row],[i]]</f>
        <v>varchar_0_571</v>
      </c>
      <c r="B584" s="31">
        <f>DBMS_TYPE_SIZES[[#This Row],[i]]</f>
        <v>571</v>
      </c>
      <c r="C584" s="31">
        <f>DBMS_TYPE_SIZES[[#This Row],[i]]</f>
        <v>571</v>
      </c>
      <c r="D584" s="42">
        <f>DBMS_TYPE_SIZES[[#This Row],[i]]+2</f>
        <v>573</v>
      </c>
      <c r="E584">
        <v>571</v>
      </c>
    </row>
    <row r="585" spans="1:5">
      <c r="A585" s="41" t="str">
        <f>"varchar_0_"&amp;DBMS_TYPE_SIZES[[#This Row],[i]]</f>
        <v>varchar_0_572</v>
      </c>
      <c r="B585" s="31">
        <f>DBMS_TYPE_SIZES[[#This Row],[i]]</f>
        <v>572</v>
      </c>
      <c r="C585" s="31">
        <f>DBMS_TYPE_SIZES[[#This Row],[i]]</f>
        <v>572</v>
      </c>
      <c r="D585" s="42">
        <f>DBMS_TYPE_SIZES[[#This Row],[i]]+2</f>
        <v>574</v>
      </c>
      <c r="E585">
        <v>572</v>
      </c>
    </row>
    <row r="586" spans="1:5">
      <c r="A586" s="41" t="str">
        <f>"varchar_0_"&amp;DBMS_TYPE_SIZES[[#This Row],[i]]</f>
        <v>varchar_0_573</v>
      </c>
      <c r="B586" s="31">
        <f>DBMS_TYPE_SIZES[[#This Row],[i]]</f>
        <v>573</v>
      </c>
      <c r="C586" s="31">
        <f>DBMS_TYPE_SIZES[[#This Row],[i]]</f>
        <v>573</v>
      </c>
      <c r="D586" s="42">
        <f>DBMS_TYPE_SIZES[[#This Row],[i]]+2</f>
        <v>575</v>
      </c>
      <c r="E586">
        <v>573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417"/>
  <sheetViews>
    <sheetView workbookViewId="0">
      <pane ySplit="3" topLeftCell="A4" activePane="bottomLeft" state="frozen"/>
      <selection activeCell="C15" sqref="C15"/>
      <selection pane="bottomLeft" activeCell="C15" sqref="C15"/>
    </sheetView>
  </sheetViews>
  <sheetFormatPr defaultRowHeight="12.75"/>
  <cols>
    <col min="1" max="1" width="13.28515625" bestFit="1" customWidth="1"/>
    <col min="2" max="2" width="11.5703125" bestFit="1" customWidth="1"/>
    <col min="3" max="3" width="12.28515625" bestFit="1" customWidth="1"/>
    <col min="4" max="4" width="9.5703125" bestFit="1" customWidth="1"/>
    <col min="5" max="5" width="34.7109375" bestFit="1" customWidth="1"/>
    <col min="6" max="6" width="35.5703125" bestFit="1" customWidth="1"/>
    <col min="7" max="7" width="37.140625" bestFit="1" customWidth="1"/>
    <col min="8" max="8" width="13.42578125" bestFit="1" customWidth="1"/>
    <col min="9" max="9" width="17.140625" bestFit="1" customWidth="1"/>
    <col min="10" max="10" width="18.7109375" bestFit="1" customWidth="1"/>
    <col min="11" max="11" width="19.140625" bestFit="1" customWidth="1"/>
    <col min="12" max="12" width="23.42578125" bestFit="1" customWidth="1"/>
  </cols>
  <sheetData>
    <row r="1" spans="1:12" ht="18" customHeight="1">
      <c r="A1" s="33" t="s">
        <v>1355</v>
      </c>
      <c r="E1" s="32"/>
      <c r="G1" s="32"/>
    </row>
    <row r="2" spans="1:12" ht="18" customHeight="1">
      <c r="A2" s="33"/>
      <c r="E2" s="32"/>
      <c r="G2" s="32"/>
    </row>
    <row r="3" spans="1:12" s="34" customFormat="1">
      <c r="A3" s="34" t="s">
        <v>360</v>
      </c>
      <c r="B3" s="34" t="s">
        <v>27</v>
      </c>
      <c r="C3" s="34" t="s">
        <v>368</v>
      </c>
      <c r="D3" s="34" t="s">
        <v>583</v>
      </c>
      <c r="E3" s="34" t="s">
        <v>355</v>
      </c>
      <c r="F3" s="34" t="s">
        <v>369</v>
      </c>
      <c r="G3" s="34" t="s">
        <v>356</v>
      </c>
      <c r="H3" s="34" t="s">
        <v>357</v>
      </c>
      <c r="I3" s="34" t="s">
        <v>358</v>
      </c>
      <c r="J3" s="34" t="s">
        <v>359</v>
      </c>
      <c r="K3" s="34" t="s">
        <v>1317</v>
      </c>
      <c r="L3" s="34" t="s">
        <v>1318</v>
      </c>
    </row>
    <row r="4" spans="1:12">
      <c r="A4" t="str">
        <f t="shared" ref="A4" si="0">H4&amp;"_"&amp;I4&amp;"_"&amp;J4</f>
        <v>int_10_4</v>
      </c>
      <c r="B4" s="21">
        <f>VLOOKUP(A4,DBMS_TYPE_SIZES[],2,FALSE)</f>
        <v>9</v>
      </c>
      <c r="C4" s="21">
        <f>VLOOKUP(A4,DBMS_TYPE_SIZES[],3,FALSE)</f>
        <v>4</v>
      </c>
      <c r="D4" s="21">
        <f>VLOOKUP(A4,DBMS_TYPE_SIZES[],4,FALSE)</f>
        <v>9</v>
      </c>
      <c r="E4" t="s">
        <v>61</v>
      </c>
      <c r="F4" t="s">
        <v>370</v>
      </c>
      <c r="G4" t="s">
        <v>62</v>
      </c>
      <c r="H4" t="s">
        <v>20</v>
      </c>
      <c r="I4">
        <v>10</v>
      </c>
      <c r="J4">
        <v>4</v>
      </c>
      <c r="K4">
        <v>1</v>
      </c>
      <c r="L4">
        <v>0</v>
      </c>
    </row>
    <row r="5" spans="1:12">
      <c r="A5" t="str">
        <f t="shared" ref="A5:A68" si="1">H5&amp;"_"&amp;I5&amp;"_"&amp;J5</f>
        <v>int_10_4</v>
      </c>
      <c r="B5" s="21">
        <f>VLOOKUP(A5,DBMS_TYPE_SIZES[],2,FALSE)</f>
        <v>9</v>
      </c>
      <c r="C5" s="21">
        <f>VLOOKUP(A5,DBMS_TYPE_SIZES[],3,FALSE)</f>
        <v>4</v>
      </c>
      <c r="D5" s="21">
        <f>VLOOKUP(A5,DBMS_TYPE_SIZES[],4,FALSE)</f>
        <v>9</v>
      </c>
      <c r="E5" t="s">
        <v>63</v>
      </c>
      <c r="F5" t="s">
        <v>371</v>
      </c>
      <c r="G5" t="s">
        <v>64</v>
      </c>
      <c r="H5" t="s">
        <v>20</v>
      </c>
      <c r="I5">
        <v>10</v>
      </c>
      <c r="J5">
        <v>4</v>
      </c>
      <c r="K5">
        <v>1</v>
      </c>
      <c r="L5">
        <v>0</v>
      </c>
    </row>
    <row r="6" spans="1:12">
      <c r="A6" t="str">
        <f t="shared" si="1"/>
        <v>int_10_4</v>
      </c>
      <c r="B6" s="21">
        <f>VLOOKUP(A6,DBMS_TYPE_SIZES[],2,FALSE)</f>
        <v>9</v>
      </c>
      <c r="C6" s="21">
        <f>VLOOKUP(A6,DBMS_TYPE_SIZES[],3,FALSE)</f>
        <v>4</v>
      </c>
      <c r="D6" s="21">
        <f>VLOOKUP(A6,DBMS_TYPE_SIZES[],4,FALSE)</f>
        <v>9</v>
      </c>
      <c r="E6" t="s">
        <v>65</v>
      </c>
      <c r="F6" t="s">
        <v>1460</v>
      </c>
      <c r="G6" t="s">
        <v>72</v>
      </c>
      <c r="H6" t="s">
        <v>20</v>
      </c>
      <c r="I6">
        <v>10</v>
      </c>
      <c r="J6">
        <v>4</v>
      </c>
      <c r="K6">
        <v>1</v>
      </c>
      <c r="L6">
        <v>0</v>
      </c>
    </row>
    <row r="7" spans="1:12">
      <c r="A7" t="str">
        <f t="shared" si="1"/>
        <v>int_10_4</v>
      </c>
      <c r="B7" s="21">
        <f>VLOOKUP(A7,DBMS_TYPE_SIZES[],2,FALSE)</f>
        <v>9</v>
      </c>
      <c r="C7" s="21">
        <f>VLOOKUP(A7,DBMS_TYPE_SIZES[],3,FALSE)</f>
        <v>4</v>
      </c>
      <c r="D7" s="21">
        <f>VLOOKUP(A7,DBMS_TYPE_SIZES[],4,FALSE)</f>
        <v>9</v>
      </c>
      <c r="E7" t="s">
        <v>65</v>
      </c>
      <c r="F7" t="s">
        <v>1461</v>
      </c>
      <c r="G7" t="s">
        <v>69</v>
      </c>
      <c r="H7" t="s">
        <v>20</v>
      </c>
      <c r="I7">
        <v>10</v>
      </c>
      <c r="J7">
        <v>4</v>
      </c>
      <c r="K7">
        <v>1</v>
      </c>
      <c r="L7">
        <v>0</v>
      </c>
    </row>
    <row r="8" spans="1:12">
      <c r="A8" t="str">
        <f t="shared" si="1"/>
        <v>numeric_19_9</v>
      </c>
      <c r="B8" s="21">
        <f>VLOOKUP(A8,DBMS_TYPE_SIZES[],2,FALSE)</f>
        <v>9</v>
      </c>
      <c r="C8" s="21">
        <f>VLOOKUP(A8,DBMS_TYPE_SIZES[],3,FALSE)</f>
        <v>9</v>
      </c>
      <c r="D8" s="21">
        <f>VLOOKUP(A8,DBMS_TYPE_SIZES[],4,FALSE)</f>
        <v>9</v>
      </c>
      <c r="E8" t="s">
        <v>65</v>
      </c>
      <c r="F8" t="s">
        <v>372</v>
      </c>
      <c r="G8" t="s">
        <v>66</v>
      </c>
      <c r="H8" t="s">
        <v>67</v>
      </c>
      <c r="I8">
        <v>19</v>
      </c>
      <c r="J8">
        <v>9</v>
      </c>
      <c r="K8">
        <v>1</v>
      </c>
      <c r="L8">
        <v>0</v>
      </c>
    </row>
    <row r="9" spans="1:12">
      <c r="A9" t="str">
        <f t="shared" si="1"/>
        <v>int_10_4</v>
      </c>
      <c r="B9" s="21">
        <f>VLOOKUP(A9,DBMS_TYPE_SIZES[],2,FALSE)</f>
        <v>9</v>
      </c>
      <c r="C9" s="21">
        <f>VLOOKUP(A9,DBMS_TYPE_SIZES[],3,FALSE)</f>
        <v>4</v>
      </c>
      <c r="D9" s="21">
        <f>VLOOKUP(A9,DBMS_TYPE_SIZES[],4,FALSE)</f>
        <v>9</v>
      </c>
      <c r="E9" t="s">
        <v>70</v>
      </c>
      <c r="F9" t="s">
        <v>373</v>
      </c>
      <c r="G9" t="s">
        <v>72</v>
      </c>
      <c r="H9" t="s">
        <v>20</v>
      </c>
      <c r="I9">
        <v>10</v>
      </c>
      <c r="J9">
        <v>4</v>
      </c>
      <c r="K9">
        <v>1</v>
      </c>
      <c r="L9">
        <v>0</v>
      </c>
    </row>
    <row r="10" spans="1:12">
      <c r="A10" t="str">
        <f t="shared" si="1"/>
        <v>int_10_4</v>
      </c>
      <c r="B10" s="21">
        <f>VLOOKUP(A10,DBMS_TYPE_SIZES[],2,FALSE)</f>
        <v>9</v>
      </c>
      <c r="C10" s="21">
        <f>VLOOKUP(A10,DBMS_TYPE_SIZES[],3,FALSE)</f>
        <v>4</v>
      </c>
      <c r="D10" s="21">
        <f>VLOOKUP(A10,DBMS_TYPE_SIZES[],4,FALSE)</f>
        <v>9</v>
      </c>
      <c r="E10" t="s">
        <v>70</v>
      </c>
      <c r="F10" t="s">
        <v>374</v>
      </c>
      <c r="G10" t="s">
        <v>69</v>
      </c>
      <c r="H10" t="s">
        <v>20</v>
      </c>
      <c r="I10">
        <v>10</v>
      </c>
      <c r="J10">
        <v>4</v>
      </c>
      <c r="K10">
        <v>1</v>
      </c>
      <c r="L10">
        <v>0</v>
      </c>
    </row>
    <row r="11" spans="1:12">
      <c r="A11" t="str">
        <f t="shared" si="1"/>
        <v>numeric_19_9</v>
      </c>
      <c r="B11" s="21">
        <f>VLOOKUP(A11,DBMS_TYPE_SIZES[],2,FALSE)</f>
        <v>9</v>
      </c>
      <c r="C11" s="21">
        <f>VLOOKUP(A11,DBMS_TYPE_SIZES[],3,FALSE)</f>
        <v>9</v>
      </c>
      <c r="D11" s="21">
        <f>VLOOKUP(A11,DBMS_TYPE_SIZES[],4,FALSE)</f>
        <v>9</v>
      </c>
      <c r="E11" t="s">
        <v>70</v>
      </c>
      <c r="F11" t="s">
        <v>375</v>
      </c>
      <c r="G11" t="s">
        <v>71</v>
      </c>
      <c r="H11" t="s">
        <v>67</v>
      </c>
      <c r="I11">
        <v>19</v>
      </c>
      <c r="J11">
        <v>9</v>
      </c>
      <c r="K11">
        <v>1</v>
      </c>
      <c r="L11">
        <v>0</v>
      </c>
    </row>
    <row r="12" spans="1:12">
      <c r="A12" t="str">
        <f t="shared" si="1"/>
        <v>int_10_4</v>
      </c>
      <c r="B12" s="21">
        <f>VLOOKUP(A12,DBMS_TYPE_SIZES[],2,FALSE)</f>
        <v>9</v>
      </c>
      <c r="C12" s="21">
        <f>VLOOKUP(A12,DBMS_TYPE_SIZES[],3,FALSE)</f>
        <v>4</v>
      </c>
      <c r="D12" s="21">
        <f>VLOOKUP(A12,DBMS_TYPE_SIZES[],4,FALSE)</f>
        <v>9</v>
      </c>
      <c r="E12" t="s">
        <v>73</v>
      </c>
      <c r="F12" t="s">
        <v>1462</v>
      </c>
      <c r="G12" t="s">
        <v>75</v>
      </c>
      <c r="H12" t="s">
        <v>20</v>
      </c>
      <c r="I12">
        <v>10</v>
      </c>
      <c r="J12">
        <v>4</v>
      </c>
      <c r="K12">
        <v>1</v>
      </c>
      <c r="L12">
        <v>0</v>
      </c>
    </row>
    <row r="13" spans="1:12">
      <c r="A13" t="str">
        <f t="shared" si="1"/>
        <v>int_10_4</v>
      </c>
      <c r="B13" s="21">
        <f>VLOOKUP(A13,DBMS_TYPE_SIZES[],2,FALSE)</f>
        <v>9</v>
      </c>
      <c r="C13" s="21">
        <f>VLOOKUP(A13,DBMS_TYPE_SIZES[],3,FALSE)</f>
        <v>4</v>
      </c>
      <c r="D13" s="21">
        <f>VLOOKUP(A13,DBMS_TYPE_SIZES[],4,FALSE)</f>
        <v>9</v>
      </c>
      <c r="E13" t="s">
        <v>73</v>
      </c>
      <c r="F13" t="s">
        <v>1462</v>
      </c>
      <c r="G13" t="s">
        <v>72</v>
      </c>
      <c r="H13" t="s">
        <v>20</v>
      </c>
      <c r="I13">
        <v>10</v>
      </c>
      <c r="J13">
        <v>4</v>
      </c>
      <c r="K13">
        <v>0</v>
      </c>
      <c r="L13">
        <v>0</v>
      </c>
    </row>
    <row r="14" spans="1:12">
      <c r="A14" t="str">
        <f t="shared" si="1"/>
        <v>varchar_0_64</v>
      </c>
      <c r="B14" s="21">
        <f>VLOOKUP(A14,DBMS_TYPE_SIZES[],2,FALSE)</f>
        <v>64</v>
      </c>
      <c r="C14" s="21">
        <f>VLOOKUP(A14,DBMS_TYPE_SIZES[],3,FALSE)</f>
        <v>64</v>
      </c>
      <c r="D14" s="21">
        <f>VLOOKUP(A14,DBMS_TYPE_SIZES[],4,FALSE)</f>
        <v>66</v>
      </c>
      <c r="E14" t="s">
        <v>73</v>
      </c>
      <c r="F14" t="s">
        <v>1463</v>
      </c>
      <c r="G14" t="s">
        <v>609</v>
      </c>
      <c r="H14" t="s">
        <v>92</v>
      </c>
      <c r="I14">
        <v>0</v>
      </c>
      <c r="J14">
        <v>64</v>
      </c>
      <c r="K14">
        <v>1</v>
      </c>
      <c r="L14">
        <v>1</v>
      </c>
    </row>
    <row r="15" spans="1:12">
      <c r="A15" t="str">
        <f t="shared" si="1"/>
        <v>int_10_4</v>
      </c>
      <c r="B15" s="21">
        <f>VLOOKUP(A15,DBMS_TYPE_SIZES[],2,FALSE)</f>
        <v>9</v>
      </c>
      <c r="C15" s="21">
        <f>VLOOKUP(A15,DBMS_TYPE_SIZES[],3,FALSE)</f>
        <v>4</v>
      </c>
      <c r="D15" s="21">
        <f>VLOOKUP(A15,DBMS_TYPE_SIZES[],4,FALSE)</f>
        <v>9</v>
      </c>
      <c r="E15" t="s">
        <v>73</v>
      </c>
      <c r="F15" t="s">
        <v>1464</v>
      </c>
      <c r="G15" t="s">
        <v>69</v>
      </c>
      <c r="H15" t="s">
        <v>20</v>
      </c>
      <c r="I15">
        <v>10</v>
      </c>
      <c r="J15">
        <v>4</v>
      </c>
      <c r="K15">
        <v>1</v>
      </c>
      <c r="L15">
        <v>0</v>
      </c>
    </row>
    <row r="16" spans="1:12">
      <c r="A16" t="str">
        <f t="shared" si="1"/>
        <v>numeric_19_9</v>
      </c>
      <c r="B16" s="21">
        <f>VLOOKUP(A16,DBMS_TYPE_SIZES[],2,FALSE)</f>
        <v>9</v>
      </c>
      <c r="C16" s="21">
        <f>VLOOKUP(A16,DBMS_TYPE_SIZES[],3,FALSE)</f>
        <v>9</v>
      </c>
      <c r="D16" s="21">
        <f>VLOOKUP(A16,DBMS_TYPE_SIZES[],4,FALSE)</f>
        <v>9</v>
      </c>
      <c r="E16" t="s">
        <v>73</v>
      </c>
      <c r="F16" t="s">
        <v>376</v>
      </c>
      <c r="G16" t="s">
        <v>74</v>
      </c>
      <c r="H16" t="s">
        <v>67</v>
      </c>
      <c r="I16">
        <v>19</v>
      </c>
      <c r="J16">
        <v>9</v>
      </c>
      <c r="K16">
        <v>1</v>
      </c>
      <c r="L16">
        <v>0</v>
      </c>
    </row>
    <row r="17" spans="1:12">
      <c r="A17" t="str">
        <f t="shared" si="1"/>
        <v>int_10_4</v>
      </c>
      <c r="B17" s="21">
        <f>VLOOKUP(A17,DBMS_TYPE_SIZES[],2,FALSE)</f>
        <v>9</v>
      </c>
      <c r="C17" s="21">
        <f>VLOOKUP(A17,DBMS_TYPE_SIZES[],3,FALSE)</f>
        <v>4</v>
      </c>
      <c r="D17" s="21">
        <f>VLOOKUP(A17,DBMS_TYPE_SIZES[],4,FALSE)</f>
        <v>9</v>
      </c>
      <c r="E17" t="s">
        <v>76</v>
      </c>
      <c r="F17" t="s">
        <v>377</v>
      </c>
      <c r="G17" t="s">
        <v>77</v>
      </c>
      <c r="H17" t="s">
        <v>20</v>
      </c>
      <c r="I17">
        <v>10</v>
      </c>
      <c r="J17">
        <v>4</v>
      </c>
      <c r="K17">
        <v>1</v>
      </c>
      <c r="L17">
        <v>0</v>
      </c>
    </row>
    <row r="18" spans="1:12">
      <c r="A18" t="str">
        <f t="shared" si="1"/>
        <v>numeric_19_9</v>
      </c>
      <c r="B18" s="21">
        <f>VLOOKUP(A18,DBMS_TYPE_SIZES[],2,FALSE)</f>
        <v>9</v>
      </c>
      <c r="C18" s="21">
        <f>VLOOKUP(A18,DBMS_TYPE_SIZES[],3,FALSE)</f>
        <v>9</v>
      </c>
      <c r="D18" s="21">
        <f>VLOOKUP(A18,DBMS_TYPE_SIZES[],4,FALSE)</f>
        <v>9</v>
      </c>
      <c r="E18" t="s">
        <v>78</v>
      </c>
      <c r="F18" t="s">
        <v>1465</v>
      </c>
      <c r="G18" t="s">
        <v>74</v>
      </c>
      <c r="H18" t="s">
        <v>67</v>
      </c>
      <c r="I18">
        <v>19</v>
      </c>
      <c r="J18">
        <v>9</v>
      </c>
      <c r="K18">
        <v>1</v>
      </c>
      <c r="L18">
        <v>1</v>
      </c>
    </row>
    <row r="19" spans="1:12">
      <c r="A19" t="str">
        <f t="shared" si="1"/>
        <v>int_10_4</v>
      </c>
      <c r="B19" s="21">
        <f>VLOOKUP(A19,DBMS_TYPE_SIZES[],2,FALSE)</f>
        <v>9</v>
      </c>
      <c r="C19" s="21">
        <f>VLOOKUP(A19,DBMS_TYPE_SIZES[],3,FALSE)</f>
        <v>4</v>
      </c>
      <c r="D19" s="21">
        <f>VLOOKUP(A19,DBMS_TYPE_SIZES[],4,FALSE)</f>
        <v>9</v>
      </c>
      <c r="E19" t="s">
        <v>78</v>
      </c>
      <c r="F19" t="s">
        <v>1466</v>
      </c>
      <c r="G19" t="s">
        <v>72</v>
      </c>
      <c r="H19" t="s">
        <v>20</v>
      </c>
      <c r="I19">
        <v>10</v>
      </c>
      <c r="J19">
        <v>4</v>
      </c>
      <c r="K19">
        <v>1</v>
      </c>
      <c r="L19">
        <v>0</v>
      </c>
    </row>
    <row r="20" spans="1:12">
      <c r="A20" t="str">
        <f t="shared" si="1"/>
        <v>int_10_4</v>
      </c>
      <c r="B20" s="21">
        <f>VLOOKUP(A20,DBMS_TYPE_SIZES[],2,FALSE)</f>
        <v>9</v>
      </c>
      <c r="C20" s="21">
        <f>VLOOKUP(A20,DBMS_TYPE_SIZES[],3,FALSE)</f>
        <v>4</v>
      </c>
      <c r="D20" s="21">
        <f>VLOOKUP(A20,DBMS_TYPE_SIZES[],4,FALSE)</f>
        <v>9</v>
      </c>
      <c r="E20" t="s">
        <v>78</v>
      </c>
      <c r="F20" t="s">
        <v>1467</v>
      </c>
      <c r="G20" t="s">
        <v>69</v>
      </c>
      <c r="H20" t="s">
        <v>20</v>
      </c>
      <c r="I20">
        <v>10</v>
      </c>
      <c r="J20">
        <v>4</v>
      </c>
      <c r="K20">
        <v>1</v>
      </c>
      <c r="L20">
        <v>0</v>
      </c>
    </row>
    <row r="21" spans="1:12">
      <c r="A21" t="str">
        <f t="shared" si="1"/>
        <v>numeric_19_9</v>
      </c>
      <c r="B21" s="21">
        <f>VLOOKUP(A21,DBMS_TYPE_SIZES[],2,FALSE)</f>
        <v>9</v>
      </c>
      <c r="C21" s="21">
        <f>VLOOKUP(A21,DBMS_TYPE_SIZES[],3,FALSE)</f>
        <v>9</v>
      </c>
      <c r="D21" s="21">
        <f>VLOOKUP(A21,DBMS_TYPE_SIZES[],4,FALSE)</f>
        <v>9</v>
      </c>
      <c r="E21" t="s">
        <v>78</v>
      </c>
      <c r="F21" t="s">
        <v>378</v>
      </c>
      <c r="G21" t="s">
        <v>79</v>
      </c>
      <c r="H21" t="s">
        <v>67</v>
      </c>
      <c r="I21">
        <v>19</v>
      </c>
      <c r="J21">
        <v>9</v>
      </c>
      <c r="K21">
        <v>1</v>
      </c>
      <c r="L21">
        <v>0</v>
      </c>
    </row>
    <row r="22" spans="1:12">
      <c r="A22" t="str">
        <f t="shared" si="1"/>
        <v>numeric_19_9</v>
      </c>
      <c r="B22" s="21">
        <f>VLOOKUP(A22,DBMS_TYPE_SIZES[],2,FALSE)</f>
        <v>9</v>
      </c>
      <c r="C22" s="21">
        <f>VLOOKUP(A22,DBMS_TYPE_SIZES[],3,FALSE)</f>
        <v>9</v>
      </c>
      <c r="D22" s="21">
        <f>VLOOKUP(A22,DBMS_TYPE_SIZES[],4,FALSE)</f>
        <v>9</v>
      </c>
      <c r="E22" t="s">
        <v>80</v>
      </c>
      <c r="F22" t="s">
        <v>1468</v>
      </c>
      <c r="G22" t="s">
        <v>74</v>
      </c>
      <c r="H22" t="s">
        <v>67</v>
      </c>
      <c r="I22">
        <v>19</v>
      </c>
      <c r="J22">
        <v>9</v>
      </c>
      <c r="K22">
        <v>1</v>
      </c>
      <c r="L22">
        <v>1</v>
      </c>
    </row>
    <row r="23" spans="1:12">
      <c r="A23" t="str">
        <f t="shared" si="1"/>
        <v>int_10_4</v>
      </c>
      <c r="B23" s="21">
        <f>VLOOKUP(A23,DBMS_TYPE_SIZES[],2,FALSE)</f>
        <v>9</v>
      </c>
      <c r="C23" s="21">
        <f>VLOOKUP(A23,DBMS_TYPE_SIZES[],3,FALSE)</f>
        <v>4</v>
      </c>
      <c r="D23" s="21">
        <f>VLOOKUP(A23,DBMS_TYPE_SIZES[],4,FALSE)</f>
        <v>9</v>
      </c>
      <c r="E23" t="s">
        <v>80</v>
      </c>
      <c r="F23" t="s">
        <v>1469</v>
      </c>
      <c r="G23" t="s">
        <v>72</v>
      </c>
      <c r="H23" t="s">
        <v>20</v>
      </c>
      <c r="I23">
        <v>10</v>
      </c>
      <c r="J23">
        <v>4</v>
      </c>
      <c r="K23">
        <v>1</v>
      </c>
      <c r="L23">
        <v>0</v>
      </c>
    </row>
    <row r="24" spans="1:12">
      <c r="A24" t="str">
        <f t="shared" si="1"/>
        <v>int_10_4</v>
      </c>
      <c r="B24" s="21">
        <f>VLOOKUP(A24,DBMS_TYPE_SIZES[],2,FALSE)</f>
        <v>9</v>
      </c>
      <c r="C24" s="21">
        <f>VLOOKUP(A24,DBMS_TYPE_SIZES[],3,FALSE)</f>
        <v>4</v>
      </c>
      <c r="D24" s="21">
        <f>VLOOKUP(A24,DBMS_TYPE_SIZES[],4,FALSE)</f>
        <v>9</v>
      </c>
      <c r="E24" t="s">
        <v>80</v>
      </c>
      <c r="F24" t="s">
        <v>1470</v>
      </c>
      <c r="G24" t="s">
        <v>69</v>
      </c>
      <c r="H24" t="s">
        <v>20</v>
      </c>
      <c r="I24">
        <v>10</v>
      </c>
      <c r="J24">
        <v>4</v>
      </c>
      <c r="K24">
        <v>1</v>
      </c>
      <c r="L24">
        <v>0</v>
      </c>
    </row>
    <row r="25" spans="1:12">
      <c r="A25" t="str">
        <f t="shared" si="1"/>
        <v>numeric_19_9</v>
      </c>
      <c r="B25" s="21">
        <f>VLOOKUP(A25,DBMS_TYPE_SIZES[],2,FALSE)</f>
        <v>9</v>
      </c>
      <c r="C25" s="21">
        <f>VLOOKUP(A25,DBMS_TYPE_SIZES[],3,FALSE)</f>
        <v>9</v>
      </c>
      <c r="D25" s="21">
        <f>VLOOKUP(A25,DBMS_TYPE_SIZES[],4,FALSE)</f>
        <v>9</v>
      </c>
      <c r="E25" t="s">
        <v>80</v>
      </c>
      <c r="F25" t="s">
        <v>379</v>
      </c>
      <c r="G25" t="s">
        <v>81</v>
      </c>
      <c r="H25" t="s">
        <v>67</v>
      </c>
      <c r="I25">
        <v>19</v>
      </c>
      <c r="J25">
        <v>9</v>
      </c>
      <c r="K25">
        <v>1</v>
      </c>
      <c r="L25">
        <v>0</v>
      </c>
    </row>
    <row r="26" spans="1:12">
      <c r="A26" t="str">
        <f t="shared" si="1"/>
        <v>int_10_4</v>
      </c>
      <c r="B26" s="21">
        <f>VLOOKUP(A26,DBMS_TYPE_SIZES[],2,FALSE)</f>
        <v>9</v>
      </c>
      <c r="C26" s="21">
        <f>VLOOKUP(A26,DBMS_TYPE_SIZES[],3,FALSE)</f>
        <v>4</v>
      </c>
      <c r="D26" s="21">
        <f>VLOOKUP(A26,DBMS_TYPE_SIZES[],4,FALSE)</f>
        <v>9</v>
      </c>
      <c r="E26" t="s">
        <v>82</v>
      </c>
      <c r="F26" t="s">
        <v>380</v>
      </c>
      <c r="G26" t="s">
        <v>83</v>
      </c>
      <c r="H26" t="s">
        <v>20</v>
      </c>
      <c r="I26">
        <v>10</v>
      </c>
      <c r="J26">
        <v>4</v>
      </c>
      <c r="K26">
        <v>1</v>
      </c>
      <c r="L26">
        <v>0</v>
      </c>
    </row>
    <row r="27" spans="1:12">
      <c r="A27" t="str">
        <f t="shared" si="1"/>
        <v>int_10_4</v>
      </c>
      <c r="B27" s="21">
        <f>VLOOKUP(A27,DBMS_TYPE_SIZES[],2,FALSE)</f>
        <v>9</v>
      </c>
      <c r="C27" s="21">
        <f>VLOOKUP(A27,DBMS_TYPE_SIZES[],3,FALSE)</f>
        <v>4</v>
      </c>
      <c r="D27" s="21">
        <f>VLOOKUP(A27,DBMS_TYPE_SIZES[],4,FALSE)</f>
        <v>9</v>
      </c>
      <c r="E27" t="s">
        <v>84</v>
      </c>
      <c r="F27" t="s">
        <v>381</v>
      </c>
      <c r="G27" t="s">
        <v>86</v>
      </c>
      <c r="H27" t="s">
        <v>20</v>
      </c>
      <c r="I27">
        <v>10</v>
      </c>
      <c r="J27">
        <v>4</v>
      </c>
      <c r="K27">
        <v>1</v>
      </c>
      <c r="L27">
        <v>0</v>
      </c>
    </row>
    <row r="28" spans="1:12">
      <c r="A28" t="str">
        <f t="shared" si="1"/>
        <v>numeric_19_9</v>
      </c>
      <c r="B28" s="21">
        <f>VLOOKUP(A28,DBMS_TYPE_SIZES[],2,FALSE)</f>
        <v>9</v>
      </c>
      <c r="C28" s="21">
        <f>VLOOKUP(A28,DBMS_TYPE_SIZES[],3,FALSE)</f>
        <v>9</v>
      </c>
      <c r="D28" s="21">
        <f>VLOOKUP(A28,DBMS_TYPE_SIZES[],4,FALSE)</f>
        <v>9</v>
      </c>
      <c r="E28" t="s">
        <v>84</v>
      </c>
      <c r="F28" t="s">
        <v>382</v>
      </c>
      <c r="G28" t="s">
        <v>85</v>
      </c>
      <c r="H28" t="s">
        <v>67</v>
      </c>
      <c r="I28">
        <v>19</v>
      </c>
      <c r="J28">
        <v>9</v>
      </c>
      <c r="K28">
        <v>1</v>
      </c>
      <c r="L28">
        <v>0</v>
      </c>
    </row>
    <row r="29" spans="1:12">
      <c r="A29" t="str">
        <f t="shared" si="1"/>
        <v>numeric_19_9</v>
      </c>
      <c r="B29" s="21">
        <f>VLOOKUP(A29,DBMS_TYPE_SIZES[],2,FALSE)</f>
        <v>9</v>
      </c>
      <c r="C29" s="21">
        <f>VLOOKUP(A29,DBMS_TYPE_SIZES[],3,FALSE)</f>
        <v>9</v>
      </c>
      <c r="D29" s="21">
        <f>VLOOKUP(A29,DBMS_TYPE_SIZES[],4,FALSE)</f>
        <v>9</v>
      </c>
      <c r="E29" t="s">
        <v>1446</v>
      </c>
      <c r="F29" t="s">
        <v>1471</v>
      </c>
      <c r="G29" t="s">
        <v>85</v>
      </c>
      <c r="H29" t="s">
        <v>67</v>
      </c>
      <c r="I29">
        <v>19</v>
      </c>
      <c r="J29">
        <v>9</v>
      </c>
      <c r="K29">
        <v>1</v>
      </c>
      <c r="L29">
        <v>0</v>
      </c>
    </row>
    <row r="30" spans="1:12">
      <c r="A30" t="str">
        <f t="shared" si="1"/>
        <v>int_10_4</v>
      </c>
      <c r="B30" s="21">
        <f>VLOOKUP(A30,DBMS_TYPE_SIZES[],2,FALSE)</f>
        <v>9</v>
      </c>
      <c r="C30" s="21">
        <f>VLOOKUP(A30,DBMS_TYPE_SIZES[],3,FALSE)</f>
        <v>4</v>
      </c>
      <c r="D30" s="21">
        <f>VLOOKUP(A30,DBMS_TYPE_SIZES[],4,FALSE)</f>
        <v>9</v>
      </c>
      <c r="E30" t="s">
        <v>88</v>
      </c>
      <c r="F30" t="s">
        <v>383</v>
      </c>
      <c r="G30" t="s">
        <v>89</v>
      </c>
      <c r="H30" t="s">
        <v>20</v>
      </c>
      <c r="I30">
        <v>10</v>
      </c>
      <c r="J30">
        <v>4</v>
      </c>
      <c r="K30">
        <v>1</v>
      </c>
      <c r="L30">
        <v>0</v>
      </c>
    </row>
    <row r="31" spans="1:12">
      <c r="A31" t="str">
        <f t="shared" si="1"/>
        <v>varchar_0_64</v>
      </c>
      <c r="B31" s="21">
        <f>VLOOKUP(A31,DBMS_TYPE_SIZES[],2,FALSE)</f>
        <v>64</v>
      </c>
      <c r="C31" s="21">
        <f>VLOOKUP(A31,DBMS_TYPE_SIZES[],3,FALSE)</f>
        <v>64</v>
      </c>
      <c r="D31" s="21">
        <f>VLOOKUP(A31,DBMS_TYPE_SIZES[],4,FALSE)</f>
        <v>66</v>
      </c>
      <c r="E31" t="s">
        <v>90</v>
      </c>
      <c r="F31" t="s">
        <v>384</v>
      </c>
      <c r="G31" t="s">
        <v>91</v>
      </c>
      <c r="H31" t="s">
        <v>92</v>
      </c>
      <c r="I31">
        <v>0</v>
      </c>
      <c r="J31">
        <v>64</v>
      </c>
      <c r="K31">
        <v>1</v>
      </c>
      <c r="L31">
        <v>0</v>
      </c>
    </row>
    <row r="32" spans="1:12">
      <c r="A32" t="str">
        <f t="shared" si="1"/>
        <v>varchar_0_32</v>
      </c>
      <c r="B32" s="21">
        <f>VLOOKUP(A32,DBMS_TYPE_SIZES[],2,FALSE)</f>
        <v>32</v>
      </c>
      <c r="C32" s="21">
        <f>VLOOKUP(A32,DBMS_TYPE_SIZES[],3,FALSE)</f>
        <v>32</v>
      </c>
      <c r="D32" s="21">
        <f>VLOOKUP(A32,DBMS_TYPE_SIZES[],4,FALSE)</f>
        <v>34</v>
      </c>
      <c r="E32" t="s">
        <v>90</v>
      </c>
      <c r="F32" t="s">
        <v>384</v>
      </c>
      <c r="G32" t="s">
        <v>93</v>
      </c>
      <c r="H32" t="s">
        <v>92</v>
      </c>
      <c r="I32">
        <v>0</v>
      </c>
      <c r="J32">
        <v>32</v>
      </c>
      <c r="K32">
        <v>0</v>
      </c>
      <c r="L32">
        <v>0</v>
      </c>
    </row>
    <row r="33" spans="1:12">
      <c r="A33" t="str">
        <f t="shared" si="1"/>
        <v>datetime_23_8</v>
      </c>
      <c r="B33" s="21">
        <f>VLOOKUP(A33,DBMS_TYPE_SIZES[],2,FALSE)</f>
        <v>7</v>
      </c>
      <c r="C33" s="21">
        <f>VLOOKUP(A33,DBMS_TYPE_SIZES[],3,FALSE)</f>
        <v>8</v>
      </c>
      <c r="D33" s="21">
        <f>VLOOKUP(A33,DBMS_TYPE_SIZES[],4,FALSE)</f>
        <v>10</v>
      </c>
      <c r="E33" t="s">
        <v>692</v>
      </c>
      <c r="F33" t="s">
        <v>1472</v>
      </c>
      <c r="G33" t="s">
        <v>696</v>
      </c>
      <c r="H33" t="s">
        <v>22</v>
      </c>
      <c r="I33">
        <v>23</v>
      </c>
      <c r="J33">
        <v>8</v>
      </c>
      <c r="K33">
        <v>1</v>
      </c>
      <c r="L33">
        <v>1</v>
      </c>
    </row>
    <row r="34" spans="1:12">
      <c r="A34" t="str">
        <f t="shared" si="1"/>
        <v>int_10_4</v>
      </c>
      <c r="B34" s="21">
        <f>VLOOKUP(A34,DBMS_TYPE_SIZES[],2,FALSE)</f>
        <v>9</v>
      </c>
      <c r="C34" s="21">
        <f>VLOOKUP(A34,DBMS_TYPE_SIZES[],3,FALSE)</f>
        <v>4</v>
      </c>
      <c r="D34" s="21">
        <f>VLOOKUP(A34,DBMS_TYPE_SIZES[],4,FALSE)</f>
        <v>9</v>
      </c>
      <c r="E34" t="s">
        <v>94</v>
      </c>
      <c r="F34" t="s">
        <v>1473</v>
      </c>
      <c r="G34" t="s">
        <v>89</v>
      </c>
      <c r="H34" t="s">
        <v>20</v>
      </c>
      <c r="I34">
        <v>10</v>
      </c>
      <c r="J34">
        <v>4</v>
      </c>
      <c r="K34">
        <v>1</v>
      </c>
      <c r="L34">
        <v>0</v>
      </c>
    </row>
    <row r="35" spans="1:12">
      <c r="A35" t="str">
        <f t="shared" si="1"/>
        <v>varchar_0_255</v>
      </c>
      <c r="B35" s="21">
        <f>VLOOKUP(A35,DBMS_TYPE_SIZES[],2,FALSE)</f>
        <v>255</v>
      </c>
      <c r="C35" s="21">
        <f>VLOOKUP(A35,DBMS_TYPE_SIZES[],3,FALSE)</f>
        <v>255</v>
      </c>
      <c r="D35" s="21">
        <f>VLOOKUP(A35,DBMS_TYPE_SIZES[],4,FALSE)</f>
        <v>257</v>
      </c>
      <c r="E35" t="s">
        <v>94</v>
      </c>
      <c r="F35" t="s">
        <v>1473</v>
      </c>
      <c r="G35" t="s">
        <v>95</v>
      </c>
      <c r="H35" t="s">
        <v>92</v>
      </c>
      <c r="I35">
        <v>0</v>
      </c>
      <c r="J35">
        <v>255</v>
      </c>
      <c r="K35">
        <v>0</v>
      </c>
      <c r="L35">
        <v>0</v>
      </c>
    </row>
    <row r="36" spans="1:12">
      <c r="A36" t="str">
        <f t="shared" si="1"/>
        <v>int_10_4</v>
      </c>
      <c r="B36" s="21">
        <f>VLOOKUP(A36,DBMS_TYPE_SIZES[],2,FALSE)</f>
        <v>9</v>
      </c>
      <c r="C36" s="21">
        <f>VLOOKUP(A36,DBMS_TYPE_SIZES[],3,FALSE)</f>
        <v>4</v>
      </c>
      <c r="D36" s="21">
        <f>VLOOKUP(A36,DBMS_TYPE_SIZES[],4,FALSE)</f>
        <v>9</v>
      </c>
      <c r="E36" t="s">
        <v>96</v>
      </c>
      <c r="F36" t="s">
        <v>385</v>
      </c>
      <c r="G36" t="s">
        <v>86</v>
      </c>
      <c r="H36" t="s">
        <v>20</v>
      </c>
      <c r="I36">
        <v>10</v>
      </c>
      <c r="J36">
        <v>4</v>
      </c>
      <c r="K36">
        <v>1</v>
      </c>
      <c r="L36">
        <v>0</v>
      </c>
    </row>
    <row r="37" spans="1:12">
      <c r="A37" t="str">
        <f t="shared" si="1"/>
        <v>numeric_19_9</v>
      </c>
      <c r="B37" s="21">
        <f>VLOOKUP(A37,DBMS_TYPE_SIZES[],2,FALSE)</f>
        <v>9</v>
      </c>
      <c r="C37" s="21">
        <f>VLOOKUP(A37,DBMS_TYPE_SIZES[],3,FALSE)</f>
        <v>9</v>
      </c>
      <c r="D37" s="21">
        <f>VLOOKUP(A37,DBMS_TYPE_SIZES[],4,FALSE)</f>
        <v>9</v>
      </c>
      <c r="E37" t="s">
        <v>97</v>
      </c>
      <c r="F37" t="s">
        <v>386</v>
      </c>
      <c r="G37" t="s">
        <v>98</v>
      </c>
      <c r="H37" t="s">
        <v>67</v>
      </c>
      <c r="I37">
        <v>19</v>
      </c>
      <c r="J37">
        <v>9</v>
      </c>
      <c r="K37">
        <v>1</v>
      </c>
      <c r="L37">
        <v>0</v>
      </c>
    </row>
    <row r="38" spans="1:12">
      <c r="A38" t="str">
        <f t="shared" si="1"/>
        <v>varchar_0_255</v>
      </c>
      <c r="B38" s="21">
        <f>VLOOKUP(A38,DBMS_TYPE_SIZES[],2,FALSE)</f>
        <v>255</v>
      </c>
      <c r="C38" s="21">
        <f>VLOOKUP(A38,DBMS_TYPE_SIZES[],3,FALSE)</f>
        <v>255</v>
      </c>
      <c r="D38" s="21">
        <f>VLOOKUP(A38,DBMS_TYPE_SIZES[],4,FALSE)</f>
        <v>257</v>
      </c>
      <c r="E38" t="s">
        <v>99</v>
      </c>
      <c r="F38" t="s">
        <v>387</v>
      </c>
      <c r="G38" t="s">
        <v>100</v>
      </c>
      <c r="H38" t="s">
        <v>92</v>
      </c>
      <c r="I38">
        <v>0</v>
      </c>
      <c r="J38">
        <v>255</v>
      </c>
      <c r="K38">
        <v>1</v>
      </c>
      <c r="L38">
        <v>0</v>
      </c>
    </row>
    <row r="39" spans="1:12">
      <c r="A39" t="str">
        <f t="shared" si="1"/>
        <v>varchar_0_30</v>
      </c>
      <c r="B39" s="21">
        <f>VLOOKUP(A39,DBMS_TYPE_SIZES[],2,FALSE)</f>
        <v>30</v>
      </c>
      <c r="C39" s="21">
        <f>VLOOKUP(A39,DBMS_TYPE_SIZES[],3,FALSE)</f>
        <v>30</v>
      </c>
      <c r="D39" s="21">
        <f>VLOOKUP(A39,DBMS_TYPE_SIZES[],4,FALSE)</f>
        <v>32</v>
      </c>
      <c r="E39" t="s">
        <v>101</v>
      </c>
      <c r="F39" t="s">
        <v>1474</v>
      </c>
      <c r="G39" t="s">
        <v>728</v>
      </c>
      <c r="H39" t="s">
        <v>92</v>
      </c>
      <c r="I39">
        <v>0</v>
      </c>
      <c r="J39">
        <v>30</v>
      </c>
      <c r="K39">
        <v>1</v>
      </c>
      <c r="L39">
        <v>0</v>
      </c>
    </row>
    <row r="40" spans="1:12">
      <c r="A40" t="str">
        <f t="shared" si="1"/>
        <v>varchar_0_30</v>
      </c>
      <c r="B40" s="21">
        <f>VLOOKUP(A40,DBMS_TYPE_SIZES[],2,FALSE)</f>
        <v>30</v>
      </c>
      <c r="C40" s="21">
        <f>VLOOKUP(A40,DBMS_TYPE_SIZES[],3,FALSE)</f>
        <v>30</v>
      </c>
      <c r="D40" s="21">
        <f>VLOOKUP(A40,DBMS_TYPE_SIZES[],4,FALSE)</f>
        <v>32</v>
      </c>
      <c r="E40" t="s">
        <v>101</v>
      </c>
      <c r="F40" t="s">
        <v>1474</v>
      </c>
      <c r="G40" t="s">
        <v>729</v>
      </c>
      <c r="H40" t="s">
        <v>92</v>
      </c>
      <c r="I40">
        <v>0</v>
      </c>
      <c r="J40">
        <v>30</v>
      </c>
      <c r="K40">
        <v>0</v>
      </c>
      <c r="L40">
        <v>0</v>
      </c>
    </row>
    <row r="41" spans="1:12">
      <c r="A41" t="str">
        <f t="shared" si="1"/>
        <v>numeric_1_5</v>
      </c>
      <c r="B41" s="21">
        <f>VLOOKUP(A41,DBMS_TYPE_SIZES[],2,FALSE)</f>
        <v>5</v>
      </c>
      <c r="C41" s="21">
        <f>VLOOKUP(A41,DBMS_TYPE_SIZES[],3,FALSE)</f>
        <v>5</v>
      </c>
      <c r="D41" s="21">
        <f>VLOOKUP(A41,DBMS_TYPE_SIZES[],4,FALSE)</f>
        <v>5</v>
      </c>
      <c r="E41" t="s">
        <v>101</v>
      </c>
      <c r="F41" t="s">
        <v>1475</v>
      </c>
      <c r="G41" t="s">
        <v>596</v>
      </c>
      <c r="H41" t="s">
        <v>67</v>
      </c>
      <c r="I41">
        <v>1</v>
      </c>
      <c r="J41">
        <v>5</v>
      </c>
      <c r="K41">
        <v>1</v>
      </c>
      <c r="L41">
        <v>0</v>
      </c>
    </row>
    <row r="42" spans="1:12">
      <c r="A42" t="str">
        <f t="shared" si="1"/>
        <v>varchar_0_255</v>
      </c>
      <c r="B42" s="21">
        <f>VLOOKUP(A42,DBMS_TYPE_SIZES[],2,FALSE)</f>
        <v>255</v>
      </c>
      <c r="C42" s="21">
        <f>VLOOKUP(A42,DBMS_TYPE_SIZES[],3,FALSE)</f>
        <v>255</v>
      </c>
      <c r="D42" s="21">
        <f>VLOOKUP(A42,DBMS_TYPE_SIZES[],4,FALSE)</f>
        <v>257</v>
      </c>
      <c r="E42" t="s">
        <v>101</v>
      </c>
      <c r="F42" t="s">
        <v>1475</v>
      </c>
      <c r="G42" t="s">
        <v>727</v>
      </c>
      <c r="H42" t="s">
        <v>92</v>
      </c>
      <c r="I42">
        <v>0</v>
      </c>
      <c r="J42">
        <v>255</v>
      </c>
      <c r="K42">
        <v>0</v>
      </c>
      <c r="L42">
        <v>0</v>
      </c>
    </row>
    <row r="43" spans="1:12">
      <c r="A43" t="str">
        <f t="shared" si="1"/>
        <v>int_10_4</v>
      </c>
      <c r="B43" s="21">
        <f>VLOOKUP(A43,DBMS_TYPE_SIZES[],2,FALSE)</f>
        <v>9</v>
      </c>
      <c r="C43" s="21">
        <f>VLOOKUP(A43,DBMS_TYPE_SIZES[],3,FALSE)</f>
        <v>4</v>
      </c>
      <c r="D43" s="21">
        <f>VLOOKUP(A43,DBMS_TYPE_SIZES[],4,FALSE)</f>
        <v>9</v>
      </c>
      <c r="E43" t="s">
        <v>101</v>
      </c>
      <c r="F43" t="s">
        <v>388</v>
      </c>
      <c r="G43" t="s">
        <v>102</v>
      </c>
      <c r="H43" t="s">
        <v>20</v>
      </c>
      <c r="I43">
        <v>10</v>
      </c>
      <c r="J43">
        <v>4</v>
      </c>
      <c r="K43">
        <v>1</v>
      </c>
      <c r="L43">
        <v>0</v>
      </c>
    </row>
    <row r="44" spans="1:12">
      <c r="A44" t="str">
        <f t="shared" si="1"/>
        <v>varchar_0_30</v>
      </c>
      <c r="B44" s="21">
        <f>VLOOKUP(A44,DBMS_TYPE_SIZES[],2,FALSE)</f>
        <v>30</v>
      </c>
      <c r="C44" s="21">
        <f>VLOOKUP(A44,DBMS_TYPE_SIZES[],3,FALSE)</f>
        <v>30</v>
      </c>
      <c r="D44" s="21">
        <f>VLOOKUP(A44,DBMS_TYPE_SIZES[],4,FALSE)</f>
        <v>32</v>
      </c>
      <c r="E44" t="s">
        <v>103</v>
      </c>
      <c r="F44" t="s">
        <v>1476</v>
      </c>
      <c r="G44" t="s">
        <v>731</v>
      </c>
      <c r="H44" t="s">
        <v>92</v>
      </c>
      <c r="I44">
        <v>0</v>
      </c>
      <c r="J44">
        <v>30</v>
      </c>
      <c r="K44">
        <v>1</v>
      </c>
      <c r="L44">
        <v>0</v>
      </c>
    </row>
    <row r="45" spans="1:12">
      <c r="A45" t="str">
        <f t="shared" si="1"/>
        <v>varchar_0_30</v>
      </c>
      <c r="B45" s="21">
        <f>VLOOKUP(A45,DBMS_TYPE_SIZES[],2,FALSE)</f>
        <v>30</v>
      </c>
      <c r="C45" s="21">
        <f>VLOOKUP(A45,DBMS_TYPE_SIZES[],3,FALSE)</f>
        <v>30</v>
      </c>
      <c r="D45" s="21">
        <f>VLOOKUP(A45,DBMS_TYPE_SIZES[],4,FALSE)</f>
        <v>32</v>
      </c>
      <c r="E45" t="s">
        <v>103</v>
      </c>
      <c r="F45" t="s">
        <v>389</v>
      </c>
      <c r="G45" t="s">
        <v>104</v>
      </c>
      <c r="H45" t="s">
        <v>92</v>
      </c>
      <c r="I45">
        <v>0</v>
      </c>
      <c r="J45">
        <v>30</v>
      </c>
      <c r="K45">
        <v>1</v>
      </c>
      <c r="L45">
        <v>0</v>
      </c>
    </row>
    <row r="46" spans="1:12">
      <c r="A46" t="str">
        <f t="shared" si="1"/>
        <v>varchar_0_32</v>
      </c>
      <c r="B46" s="21">
        <f>VLOOKUP(A46,DBMS_TYPE_SIZES[],2,FALSE)</f>
        <v>32</v>
      </c>
      <c r="C46" s="21">
        <f>VLOOKUP(A46,DBMS_TYPE_SIZES[],3,FALSE)</f>
        <v>32</v>
      </c>
      <c r="D46" s="21">
        <f>VLOOKUP(A46,DBMS_TYPE_SIZES[],4,FALSE)</f>
        <v>34</v>
      </c>
      <c r="E46" t="s">
        <v>105</v>
      </c>
      <c r="F46" t="s">
        <v>390</v>
      </c>
      <c r="G46" t="s">
        <v>106</v>
      </c>
      <c r="H46" t="s">
        <v>92</v>
      </c>
      <c r="I46">
        <v>0</v>
      </c>
      <c r="J46">
        <v>32</v>
      </c>
      <c r="K46">
        <v>1</v>
      </c>
      <c r="L46">
        <v>0</v>
      </c>
    </row>
    <row r="47" spans="1:12">
      <c r="A47" t="str">
        <f t="shared" si="1"/>
        <v>varchar_0_32</v>
      </c>
      <c r="B47" s="21">
        <f>VLOOKUP(A47,DBMS_TYPE_SIZES[],2,FALSE)</f>
        <v>32</v>
      </c>
      <c r="C47" s="21">
        <f>VLOOKUP(A47,DBMS_TYPE_SIZES[],3,FALSE)</f>
        <v>32</v>
      </c>
      <c r="D47" s="21">
        <f>VLOOKUP(A47,DBMS_TYPE_SIZES[],4,FALSE)</f>
        <v>34</v>
      </c>
      <c r="E47" t="s">
        <v>105</v>
      </c>
      <c r="F47" t="s">
        <v>390</v>
      </c>
      <c r="G47" t="s">
        <v>93</v>
      </c>
      <c r="H47" t="s">
        <v>92</v>
      </c>
      <c r="I47">
        <v>0</v>
      </c>
      <c r="J47">
        <v>32</v>
      </c>
      <c r="K47">
        <v>0</v>
      </c>
      <c r="L47">
        <v>0</v>
      </c>
    </row>
    <row r="48" spans="1:12">
      <c r="A48" t="str">
        <f t="shared" si="1"/>
        <v>int_10_4</v>
      </c>
      <c r="B48" s="21">
        <f>VLOOKUP(A48,DBMS_TYPE_SIZES[],2,FALSE)</f>
        <v>9</v>
      </c>
      <c r="C48" s="21">
        <f>VLOOKUP(A48,DBMS_TYPE_SIZES[],3,FALSE)</f>
        <v>4</v>
      </c>
      <c r="D48" s="21">
        <f>VLOOKUP(A48,DBMS_TYPE_SIZES[],4,FALSE)</f>
        <v>9</v>
      </c>
      <c r="E48" t="s">
        <v>107</v>
      </c>
      <c r="F48" t="s">
        <v>391</v>
      </c>
      <c r="G48" t="s">
        <v>109</v>
      </c>
      <c r="H48" t="s">
        <v>20</v>
      </c>
      <c r="I48">
        <v>10</v>
      </c>
      <c r="J48">
        <v>4</v>
      </c>
      <c r="K48">
        <v>1</v>
      </c>
      <c r="L48">
        <v>0</v>
      </c>
    </row>
    <row r="49" spans="1:12">
      <c r="A49" t="str">
        <f t="shared" si="1"/>
        <v>int_10_4</v>
      </c>
      <c r="B49" s="21">
        <f>VLOOKUP(A49,DBMS_TYPE_SIZES[],2,FALSE)</f>
        <v>9</v>
      </c>
      <c r="C49" s="21">
        <f>VLOOKUP(A49,DBMS_TYPE_SIZES[],3,FALSE)</f>
        <v>4</v>
      </c>
      <c r="D49" s="21">
        <f>VLOOKUP(A49,DBMS_TYPE_SIZES[],4,FALSE)</f>
        <v>9</v>
      </c>
      <c r="E49" t="s">
        <v>107</v>
      </c>
      <c r="F49" t="s">
        <v>392</v>
      </c>
      <c r="G49" t="s">
        <v>109</v>
      </c>
      <c r="H49" t="s">
        <v>20</v>
      </c>
      <c r="I49">
        <v>10</v>
      </c>
      <c r="J49">
        <v>4</v>
      </c>
      <c r="K49">
        <v>1</v>
      </c>
      <c r="L49">
        <v>0</v>
      </c>
    </row>
    <row r="50" spans="1:12">
      <c r="A50" t="str">
        <f t="shared" si="1"/>
        <v>int_10_4</v>
      </c>
      <c r="B50" s="21">
        <f>VLOOKUP(A50,DBMS_TYPE_SIZES[],2,FALSE)</f>
        <v>9</v>
      </c>
      <c r="C50" s="21">
        <f>VLOOKUP(A50,DBMS_TYPE_SIZES[],3,FALSE)</f>
        <v>4</v>
      </c>
      <c r="D50" s="21">
        <f>VLOOKUP(A50,DBMS_TYPE_SIZES[],4,FALSE)</f>
        <v>9</v>
      </c>
      <c r="E50" t="s">
        <v>107</v>
      </c>
      <c r="F50" t="s">
        <v>392</v>
      </c>
      <c r="G50" t="s">
        <v>68</v>
      </c>
      <c r="H50" t="s">
        <v>20</v>
      </c>
      <c r="I50">
        <v>10</v>
      </c>
      <c r="J50">
        <v>4</v>
      </c>
      <c r="K50">
        <v>0</v>
      </c>
      <c r="L50">
        <v>0</v>
      </c>
    </row>
    <row r="51" spans="1:12">
      <c r="A51" t="str">
        <f t="shared" si="1"/>
        <v>int_10_4</v>
      </c>
      <c r="B51" s="21">
        <f>VLOOKUP(A51,DBMS_TYPE_SIZES[],2,FALSE)</f>
        <v>9</v>
      </c>
      <c r="C51" s="21">
        <f>VLOOKUP(A51,DBMS_TYPE_SIZES[],3,FALSE)</f>
        <v>4</v>
      </c>
      <c r="D51" s="21">
        <f>VLOOKUP(A51,DBMS_TYPE_SIZES[],4,FALSE)</f>
        <v>9</v>
      </c>
      <c r="E51" t="s">
        <v>107</v>
      </c>
      <c r="F51" t="s">
        <v>392</v>
      </c>
      <c r="G51" t="s">
        <v>113</v>
      </c>
      <c r="H51" t="s">
        <v>20</v>
      </c>
      <c r="I51">
        <v>10</v>
      </c>
      <c r="J51">
        <v>4</v>
      </c>
      <c r="K51">
        <v>0</v>
      </c>
      <c r="L51">
        <v>0</v>
      </c>
    </row>
    <row r="52" spans="1:12">
      <c r="A52" t="str">
        <f t="shared" si="1"/>
        <v>datetime_23_8</v>
      </c>
      <c r="B52" s="21">
        <f>VLOOKUP(A52,DBMS_TYPE_SIZES[],2,FALSE)</f>
        <v>7</v>
      </c>
      <c r="C52" s="21">
        <f>VLOOKUP(A52,DBMS_TYPE_SIZES[],3,FALSE)</f>
        <v>8</v>
      </c>
      <c r="D52" s="21">
        <f>VLOOKUP(A52,DBMS_TYPE_SIZES[],4,FALSE)</f>
        <v>10</v>
      </c>
      <c r="E52" t="s">
        <v>107</v>
      </c>
      <c r="F52" t="s">
        <v>393</v>
      </c>
      <c r="G52" t="s">
        <v>108</v>
      </c>
      <c r="H52" t="s">
        <v>22</v>
      </c>
      <c r="I52">
        <v>23</v>
      </c>
      <c r="J52">
        <v>8</v>
      </c>
      <c r="K52">
        <v>1</v>
      </c>
      <c r="L52">
        <v>0</v>
      </c>
    </row>
    <row r="53" spans="1:12">
      <c r="A53" t="str">
        <f t="shared" si="1"/>
        <v>int_10_4</v>
      </c>
      <c r="B53" s="21">
        <f>VLOOKUP(A53,DBMS_TYPE_SIZES[],2,FALSE)</f>
        <v>9</v>
      </c>
      <c r="C53" s="21">
        <f>VLOOKUP(A53,DBMS_TYPE_SIZES[],3,FALSE)</f>
        <v>4</v>
      </c>
      <c r="D53" s="21">
        <f>VLOOKUP(A53,DBMS_TYPE_SIZES[],4,FALSE)</f>
        <v>9</v>
      </c>
      <c r="E53" t="s">
        <v>107</v>
      </c>
      <c r="F53" t="s">
        <v>394</v>
      </c>
      <c r="G53" t="s">
        <v>110</v>
      </c>
      <c r="H53" t="s">
        <v>20</v>
      </c>
      <c r="I53">
        <v>10</v>
      </c>
      <c r="J53">
        <v>4</v>
      </c>
      <c r="K53">
        <v>1</v>
      </c>
      <c r="L53">
        <v>0</v>
      </c>
    </row>
    <row r="54" spans="1:12">
      <c r="A54" t="str">
        <f t="shared" si="1"/>
        <v>int_10_4</v>
      </c>
      <c r="B54" s="21">
        <f>VLOOKUP(A54,DBMS_TYPE_SIZES[],2,FALSE)</f>
        <v>9</v>
      </c>
      <c r="C54" s="21">
        <f>VLOOKUP(A54,DBMS_TYPE_SIZES[],3,FALSE)</f>
        <v>4</v>
      </c>
      <c r="D54" s="21">
        <f>VLOOKUP(A54,DBMS_TYPE_SIZES[],4,FALSE)</f>
        <v>9</v>
      </c>
      <c r="E54" t="s">
        <v>107</v>
      </c>
      <c r="F54" t="s">
        <v>394</v>
      </c>
      <c r="G54" t="s">
        <v>68</v>
      </c>
      <c r="H54" t="s">
        <v>20</v>
      </c>
      <c r="I54">
        <v>10</v>
      </c>
      <c r="J54">
        <v>4</v>
      </c>
      <c r="K54">
        <v>0</v>
      </c>
      <c r="L54">
        <v>0</v>
      </c>
    </row>
    <row r="55" spans="1:12">
      <c r="A55" t="str">
        <f t="shared" si="1"/>
        <v>int_10_4</v>
      </c>
      <c r="B55" s="21">
        <f>VLOOKUP(A55,DBMS_TYPE_SIZES[],2,FALSE)</f>
        <v>9</v>
      </c>
      <c r="C55" s="21">
        <f>VLOOKUP(A55,DBMS_TYPE_SIZES[],3,FALSE)</f>
        <v>4</v>
      </c>
      <c r="D55" s="21">
        <f>VLOOKUP(A55,DBMS_TYPE_SIZES[],4,FALSE)</f>
        <v>9</v>
      </c>
      <c r="E55" t="s">
        <v>107</v>
      </c>
      <c r="F55" t="s">
        <v>394</v>
      </c>
      <c r="G55" t="s">
        <v>114</v>
      </c>
      <c r="H55" t="s">
        <v>20</v>
      </c>
      <c r="I55">
        <v>10</v>
      </c>
      <c r="J55">
        <v>4</v>
      </c>
      <c r="K55">
        <v>0</v>
      </c>
      <c r="L55">
        <v>0</v>
      </c>
    </row>
    <row r="56" spans="1:12">
      <c r="A56" t="str">
        <f t="shared" si="1"/>
        <v>int_10_4</v>
      </c>
      <c r="B56" s="21">
        <f>VLOOKUP(A56,DBMS_TYPE_SIZES[],2,FALSE)</f>
        <v>9</v>
      </c>
      <c r="C56" s="21">
        <f>VLOOKUP(A56,DBMS_TYPE_SIZES[],3,FALSE)</f>
        <v>4</v>
      </c>
      <c r="D56" s="21">
        <f>VLOOKUP(A56,DBMS_TYPE_SIZES[],4,FALSE)</f>
        <v>9</v>
      </c>
      <c r="E56" t="s">
        <v>107</v>
      </c>
      <c r="F56" t="s">
        <v>395</v>
      </c>
      <c r="G56" t="s">
        <v>111</v>
      </c>
      <c r="H56" t="s">
        <v>20</v>
      </c>
      <c r="I56">
        <v>10</v>
      </c>
      <c r="J56">
        <v>4</v>
      </c>
      <c r="K56">
        <v>1</v>
      </c>
      <c r="L56">
        <v>0</v>
      </c>
    </row>
    <row r="57" spans="1:12">
      <c r="A57" t="str">
        <f t="shared" si="1"/>
        <v>int_10_4</v>
      </c>
      <c r="B57" s="21">
        <f>VLOOKUP(A57,DBMS_TYPE_SIZES[],2,FALSE)</f>
        <v>9</v>
      </c>
      <c r="C57" s="21">
        <f>VLOOKUP(A57,DBMS_TYPE_SIZES[],3,FALSE)</f>
        <v>4</v>
      </c>
      <c r="D57" s="21">
        <f>VLOOKUP(A57,DBMS_TYPE_SIZES[],4,FALSE)</f>
        <v>9</v>
      </c>
      <c r="E57" t="s">
        <v>107</v>
      </c>
      <c r="F57" t="s">
        <v>395</v>
      </c>
      <c r="G57" t="s">
        <v>68</v>
      </c>
      <c r="H57" t="s">
        <v>20</v>
      </c>
      <c r="I57">
        <v>10</v>
      </c>
      <c r="J57">
        <v>4</v>
      </c>
      <c r="K57">
        <v>0</v>
      </c>
      <c r="L57">
        <v>0</v>
      </c>
    </row>
    <row r="58" spans="1:12">
      <c r="A58" t="str">
        <f t="shared" si="1"/>
        <v>int_10_4</v>
      </c>
      <c r="B58" s="21">
        <f>VLOOKUP(A58,DBMS_TYPE_SIZES[],2,FALSE)</f>
        <v>9</v>
      </c>
      <c r="C58" s="21">
        <f>VLOOKUP(A58,DBMS_TYPE_SIZES[],3,FALSE)</f>
        <v>4</v>
      </c>
      <c r="D58" s="21">
        <f>VLOOKUP(A58,DBMS_TYPE_SIZES[],4,FALSE)</f>
        <v>9</v>
      </c>
      <c r="E58" t="s">
        <v>107</v>
      </c>
      <c r="F58" t="s">
        <v>395</v>
      </c>
      <c r="G58" t="s">
        <v>115</v>
      </c>
      <c r="H58" t="s">
        <v>20</v>
      </c>
      <c r="I58">
        <v>10</v>
      </c>
      <c r="J58">
        <v>4</v>
      </c>
      <c r="K58">
        <v>0</v>
      </c>
      <c r="L58">
        <v>0</v>
      </c>
    </row>
    <row r="59" spans="1:12">
      <c r="A59" t="str">
        <f t="shared" si="1"/>
        <v>int_10_4</v>
      </c>
      <c r="B59" s="21">
        <f>VLOOKUP(A59,DBMS_TYPE_SIZES[],2,FALSE)</f>
        <v>9</v>
      </c>
      <c r="C59" s="21">
        <f>VLOOKUP(A59,DBMS_TYPE_SIZES[],3,FALSE)</f>
        <v>4</v>
      </c>
      <c r="D59" s="21">
        <f>VLOOKUP(A59,DBMS_TYPE_SIZES[],4,FALSE)</f>
        <v>9</v>
      </c>
      <c r="E59" t="s">
        <v>107</v>
      </c>
      <c r="F59" t="s">
        <v>396</v>
      </c>
      <c r="G59" t="s">
        <v>68</v>
      </c>
      <c r="H59" t="s">
        <v>20</v>
      </c>
      <c r="I59">
        <v>10</v>
      </c>
      <c r="J59">
        <v>4</v>
      </c>
      <c r="K59">
        <v>1</v>
      </c>
      <c r="L59">
        <v>0</v>
      </c>
    </row>
    <row r="60" spans="1:12">
      <c r="A60" t="str">
        <f t="shared" si="1"/>
        <v>int_10_4</v>
      </c>
      <c r="B60" s="21">
        <f>VLOOKUP(A60,DBMS_TYPE_SIZES[],2,FALSE)</f>
        <v>9</v>
      </c>
      <c r="C60" s="21">
        <f>VLOOKUP(A60,DBMS_TYPE_SIZES[],3,FALSE)</f>
        <v>4</v>
      </c>
      <c r="D60" s="21">
        <f>VLOOKUP(A60,DBMS_TYPE_SIZES[],4,FALSE)</f>
        <v>9</v>
      </c>
      <c r="E60" t="s">
        <v>107</v>
      </c>
      <c r="F60" t="s">
        <v>396</v>
      </c>
      <c r="G60" t="s">
        <v>112</v>
      </c>
      <c r="H60" t="s">
        <v>20</v>
      </c>
      <c r="I60">
        <v>10</v>
      </c>
      <c r="J60">
        <v>4</v>
      </c>
      <c r="K60">
        <v>0</v>
      </c>
      <c r="L60">
        <v>0</v>
      </c>
    </row>
    <row r="61" spans="1:12">
      <c r="A61" t="str">
        <f t="shared" si="1"/>
        <v>int_10_4</v>
      </c>
      <c r="B61" s="21">
        <f>VLOOKUP(A61,DBMS_TYPE_SIZES[],2,FALSE)</f>
        <v>9</v>
      </c>
      <c r="C61" s="21">
        <f>VLOOKUP(A61,DBMS_TYPE_SIZES[],3,FALSE)</f>
        <v>4</v>
      </c>
      <c r="D61" s="21">
        <f>VLOOKUP(A61,DBMS_TYPE_SIZES[],4,FALSE)</f>
        <v>9</v>
      </c>
      <c r="E61" t="s">
        <v>107</v>
      </c>
      <c r="F61" t="s">
        <v>396</v>
      </c>
      <c r="G61" t="s">
        <v>117</v>
      </c>
      <c r="H61" t="s">
        <v>20</v>
      </c>
      <c r="I61">
        <v>10</v>
      </c>
      <c r="J61">
        <v>4</v>
      </c>
      <c r="K61">
        <v>0</v>
      </c>
      <c r="L61">
        <v>0</v>
      </c>
    </row>
    <row r="62" spans="1:12">
      <c r="A62" t="str">
        <f t="shared" si="1"/>
        <v>int_10_4</v>
      </c>
      <c r="B62" s="21">
        <f>VLOOKUP(A62,DBMS_TYPE_SIZES[],2,FALSE)</f>
        <v>9</v>
      </c>
      <c r="C62" s="21">
        <f>VLOOKUP(A62,DBMS_TYPE_SIZES[],3,FALSE)</f>
        <v>4</v>
      </c>
      <c r="D62" s="21">
        <f>VLOOKUP(A62,DBMS_TYPE_SIZES[],4,FALSE)</f>
        <v>9</v>
      </c>
      <c r="E62" t="s">
        <v>107</v>
      </c>
      <c r="F62" t="s">
        <v>397</v>
      </c>
      <c r="G62" t="s">
        <v>116</v>
      </c>
      <c r="H62" t="s">
        <v>20</v>
      </c>
      <c r="I62">
        <v>10</v>
      </c>
      <c r="J62">
        <v>4</v>
      </c>
      <c r="K62">
        <v>1</v>
      </c>
      <c r="L62">
        <v>0</v>
      </c>
    </row>
    <row r="63" spans="1:12">
      <c r="A63" t="str">
        <f t="shared" si="1"/>
        <v>int_10_4</v>
      </c>
      <c r="B63" s="21">
        <f>VLOOKUP(A63,DBMS_TYPE_SIZES[],2,FALSE)</f>
        <v>9</v>
      </c>
      <c r="C63" s="21">
        <f>VLOOKUP(A63,DBMS_TYPE_SIZES[],3,FALSE)</f>
        <v>4</v>
      </c>
      <c r="D63" s="21">
        <f>VLOOKUP(A63,DBMS_TYPE_SIZES[],4,FALSE)</f>
        <v>9</v>
      </c>
      <c r="E63" t="s">
        <v>107</v>
      </c>
      <c r="F63" t="s">
        <v>398</v>
      </c>
      <c r="G63" t="s">
        <v>113</v>
      </c>
      <c r="H63" t="s">
        <v>20</v>
      </c>
      <c r="I63">
        <v>10</v>
      </c>
      <c r="J63">
        <v>4</v>
      </c>
      <c r="K63">
        <v>1</v>
      </c>
      <c r="L63">
        <v>0</v>
      </c>
    </row>
    <row r="64" spans="1:12">
      <c r="A64" t="str">
        <f t="shared" si="1"/>
        <v>int_10_4</v>
      </c>
      <c r="B64" s="21">
        <f>VLOOKUP(A64,DBMS_TYPE_SIZES[],2,FALSE)</f>
        <v>9</v>
      </c>
      <c r="C64" s="21">
        <f>VLOOKUP(A64,DBMS_TYPE_SIZES[],3,FALSE)</f>
        <v>4</v>
      </c>
      <c r="D64" s="21">
        <f>VLOOKUP(A64,DBMS_TYPE_SIZES[],4,FALSE)</f>
        <v>9</v>
      </c>
      <c r="E64" t="s">
        <v>107</v>
      </c>
      <c r="F64" t="s">
        <v>399</v>
      </c>
      <c r="G64" t="s">
        <v>68</v>
      </c>
      <c r="H64" t="s">
        <v>20</v>
      </c>
      <c r="I64">
        <v>10</v>
      </c>
      <c r="J64">
        <v>4</v>
      </c>
      <c r="K64">
        <v>1</v>
      </c>
      <c r="L64">
        <v>0</v>
      </c>
    </row>
    <row r="65" spans="1:12">
      <c r="A65" t="str">
        <f t="shared" si="1"/>
        <v>int_10_4</v>
      </c>
      <c r="B65" s="21">
        <f>VLOOKUP(A65,DBMS_TYPE_SIZES[],2,FALSE)</f>
        <v>9</v>
      </c>
      <c r="C65" s="21">
        <f>VLOOKUP(A65,DBMS_TYPE_SIZES[],3,FALSE)</f>
        <v>4</v>
      </c>
      <c r="D65" s="21">
        <f>VLOOKUP(A65,DBMS_TYPE_SIZES[],4,FALSE)</f>
        <v>9</v>
      </c>
      <c r="E65" t="s">
        <v>118</v>
      </c>
      <c r="F65" t="s">
        <v>400</v>
      </c>
      <c r="G65" t="s">
        <v>119</v>
      </c>
      <c r="H65" t="s">
        <v>20</v>
      </c>
      <c r="I65">
        <v>10</v>
      </c>
      <c r="J65">
        <v>4</v>
      </c>
      <c r="K65">
        <v>1</v>
      </c>
      <c r="L65">
        <v>0</v>
      </c>
    </row>
    <row r="66" spans="1:12">
      <c r="A66" t="str">
        <f t="shared" si="1"/>
        <v>varchar_0_50</v>
      </c>
      <c r="B66" s="21">
        <f>VLOOKUP(A66,DBMS_TYPE_SIZES[],2,FALSE)</f>
        <v>50</v>
      </c>
      <c r="C66" s="21">
        <f>VLOOKUP(A66,DBMS_TYPE_SIZES[],3,FALSE)</f>
        <v>50</v>
      </c>
      <c r="D66" s="21">
        <f>VLOOKUP(A66,DBMS_TYPE_SIZES[],4,FALSE)</f>
        <v>52</v>
      </c>
      <c r="E66" t="s">
        <v>120</v>
      </c>
      <c r="F66" t="s">
        <v>1477</v>
      </c>
      <c r="G66" t="s">
        <v>130</v>
      </c>
      <c r="H66" t="s">
        <v>92</v>
      </c>
      <c r="I66">
        <v>0</v>
      </c>
      <c r="J66">
        <v>50</v>
      </c>
      <c r="K66">
        <v>1</v>
      </c>
      <c r="L66">
        <v>1</v>
      </c>
    </row>
    <row r="67" spans="1:12">
      <c r="A67" t="str">
        <f t="shared" si="1"/>
        <v>varchar_0_50</v>
      </c>
      <c r="B67" s="21">
        <f>VLOOKUP(A67,DBMS_TYPE_SIZES[],2,FALSE)</f>
        <v>50</v>
      </c>
      <c r="C67" s="21">
        <f>VLOOKUP(A67,DBMS_TYPE_SIZES[],3,FALSE)</f>
        <v>50</v>
      </c>
      <c r="D67" s="21">
        <f>VLOOKUP(A67,DBMS_TYPE_SIZES[],4,FALSE)</f>
        <v>52</v>
      </c>
      <c r="E67" t="s">
        <v>120</v>
      </c>
      <c r="F67" t="s">
        <v>401</v>
      </c>
      <c r="G67" t="s">
        <v>127</v>
      </c>
      <c r="H67" t="s">
        <v>92</v>
      </c>
      <c r="I67">
        <v>0</v>
      </c>
      <c r="J67">
        <v>50</v>
      </c>
      <c r="K67">
        <v>1</v>
      </c>
      <c r="L67">
        <v>1</v>
      </c>
    </row>
    <row r="68" spans="1:12">
      <c r="A68" t="str">
        <f t="shared" si="1"/>
        <v>varchar_0_50</v>
      </c>
      <c r="B68" s="21">
        <f>VLOOKUP(A68,DBMS_TYPE_SIZES[],2,FALSE)</f>
        <v>50</v>
      </c>
      <c r="C68" s="21">
        <f>VLOOKUP(A68,DBMS_TYPE_SIZES[],3,FALSE)</f>
        <v>50</v>
      </c>
      <c r="D68" s="21">
        <f>VLOOKUP(A68,DBMS_TYPE_SIZES[],4,FALSE)</f>
        <v>52</v>
      </c>
      <c r="E68" t="s">
        <v>120</v>
      </c>
      <c r="F68" t="s">
        <v>402</v>
      </c>
      <c r="G68" t="s">
        <v>121</v>
      </c>
      <c r="H68" t="s">
        <v>92</v>
      </c>
      <c r="I68">
        <v>0</v>
      </c>
      <c r="J68">
        <v>50</v>
      </c>
      <c r="K68">
        <v>1</v>
      </c>
      <c r="L68">
        <v>0</v>
      </c>
    </row>
    <row r="69" spans="1:12">
      <c r="A69" t="str">
        <f t="shared" ref="A69:A132" si="2">H69&amp;"_"&amp;I69&amp;"_"&amp;J69</f>
        <v>varchar_0_50</v>
      </c>
      <c r="B69" s="21">
        <f>VLOOKUP(A69,DBMS_TYPE_SIZES[],2,FALSE)</f>
        <v>50</v>
      </c>
      <c r="C69" s="21">
        <f>VLOOKUP(A69,DBMS_TYPE_SIZES[],3,FALSE)</f>
        <v>50</v>
      </c>
      <c r="D69" s="21">
        <f>VLOOKUP(A69,DBMS_TYPE_SIZES[],4,FALSE)</f>
        <v>52</v>
      </c>
      <c r="E69" t="s">
        <v>129</v>
      </c>
      <c r="F69" t="s">
        <v>1478</v>
      </c>
      <c r="G69" t="s">
        <v>127</v>
      </c>
      <c r="H69" t="s">
        <v>92</v>
      </c>
      <c r="I69">
        <v>0</v>
      </c>
      <c r="J69">
        <v>50</v>
      </c>
      <c r="K69">
        <v>1</v>
      </c>
      <c r="L69">
        <v>1</v>
      </c>
    </row>
    <row r="70" spans="1:12">
      <c r="A70" t="str">
        <f t="shared" si="2"/>
        <v>varchar_0_50</v>
      </c>
      <c r="B70" s="21">
        <f>VLOOKUP(A70,DBMS_TYPE_SIZES[],2,FALSE)</f>
        <v>50</v>
      </c>
      <c r="C70" s="21">
        <f>VLOOKUP(A70,DBMS_TYPE_SIZES[],3,FALSE)</f>
        <v>50</v>
      </c>
      <c r="D70" s="21">
        <f>VLOOKUP(A70,DBMS_TYPE_SIZES[],4,FALSE)</f>
        <v>52</v>
      </c>
      <c r="E70" t="s">
        <v>129</v>
      </c>
      <c r="F70" t="s">
        <v>403</v>
      </c>
      <c r="G70" t="s">
        <v>130</v>
      </c>
      <c r="H70" t="s">
        <v>92</v>
      </c>
      <c r="I70">
        <v>0</v>
      </c>
      <c r="J70">
        <v>50</v>
      </c>
      <c r="K70">
        <v>1</v>
      </c>
      <c r="L70">
        <v>0</v>
      </c>
    </row>
    <row r="71" spans="1:12">
      <c r="A71" t="str">
        <f t="shared" si="2"/>
        <v>varchar_0_50</v>
      </c>
      <c r="B71" s="21">
        <f>VLOOKUP(A71,DBMS_TYPE_SIZES[],2,FALSE)</f>
        <v>50</v>
      </c>
      <c r="C71" s="21">
        <f>VLOOKUP(A71,DBMS_TYPE_SIZES[],3,FALSE)</f>
        <v>50</v>
      </c>
      <c r="D71" s="21">
        <f>VLOOKUP(A71,DBMS_TYPE_SIZES[],4,FALSE)</f>
        <v>52</v>
      </c>
      <c r="E71" t="s">
        <v>133</v>
      </c>
      <c r="F71" t="s">
        <v>1479</v>
      </c>
      <c r="G71" t="s">
        <v>121</v>
      </c>
      <c r="H71" t="s">
        <v>92</v>
      </c>
      <c r="I71">
        <v>0</v>
      </c>
      <c r="J71">
        <v>50</v>
      </c>
      <c r="K71">
        <v>1</v>
      </c>
      <c r="L71">
        <v>0</v>
      </c>
    </row>
    <row r="72" spans="1:12">
      <c r="A72" t="str">
        <f t="shared" si="2"/>
        <v>int_10_4</v>
      </c>
      <c r="B72" s="21">
        <f>VLOOKUP(A72,DBMS_TYPE_SIZES[],2,FALSE)</f>
        <v>9</v>
      </c>
      <c r="C72" s="21">
        <f>VLOOKUP(A72,DBMS_TYPE_SIZES[],3,FALSE)</f>
        <v>4</v>
      </c>
      <c r="D72" s="21">
        <f>VLOOKUP(A72,DBMS_TYPE_SIZES[],4,FALSE)</f>
        <v>9</v>
      </c>
      <c r="E72" t="s">
        <v>133</v>
      </c>
      <c r="F72" t="s">
        <v>404</v>
      </c>
      <c r="G72" t="s">
        <v>824</v>
      </c>
      <c r="H72" t="s">
        <v>20</v>
      </c>
      <c r="I72">
        <v>10</v>
      </c>
      <c r="J72">
        <v>4</v>
      </c>
      <c r="K72">
        <v>1</v>
      </c>
      <c r="L72">
        <v>0</v>
      </c>
    </row>
    <row r="73" spans="1:12">
      <c r="A73" t="str">
        <f t="shared" si="2"/>
        <v>varchar_0_50</v>
      </c>
      <c r="B73" s="21">
        <f>VLOOKUP(A73,DBMS_TYPE_SIZES[],2,FALSE)</f>
        <v>50</v>
      </c>
      <c r="C73" s="21">
        <f>VLOOKUP(A73,DBMS_TYPE_SIZES[],3,FALSE)</f>
        <v>50</v>
      </c>
      <c r="D73" s="21">
        <f>VLOOKUP(A73,DBMS_TYPE_SIZES[],4,FALSE)</f>
        <v>52</v>
      </c>
      <c r="E73" t="s">
        <v>133</v>
      </c>
      <c r="F73" t="s">
        <v>404</v>
      </c>
      <c r="G73" t="s">
        <v>134</v>
      </c>
      <c r="H73" t="s">
        <v>92</v>
      </c>
      <c r="I73">
        <v>0</v>
      </c>
      <c r="J73">
        <v>50</v>
      </c>
      <c r="K73">
        <v>0</v>
      </c>
      <c r="L73">
        <v>0</v>
      </c>
    </row>
    <row r="74" spans="1:12">
      <c r="A74" t="str">
        <f t="shared" si="2"/>
        <v>int_10_4</v>
      </c>
      <c r="B74" s="21">
        <f>VLOOKUP(A74,DBMS_TYPE_SIZES[],2,FALSE)</f>
        <v>9</v>
      </c>
      <c r="C74" s="21">
        <f>VLOOKUP(A74,DBMS_TYPE_SIZES[],3,FALSE)</f>
        <v>4</v>
      </c>
      <c r="D74" s="21">
        <f>VLOOKUP(A74,DBMS_TYPE_SIZES[],4,FALSE)</f>
        <v>9</v>
      </c>
      <c r="E74" t="s">
        <v>141</v>
      </c>
      <c r="F74" t="s">
        <v>1480</v>
      </c>
      <c r="G74" t="s">
        <v>142</v>
      </c>
      <c r="H74" t="s">
        <v>20</v>
      </c>
      <c r="I74">
        <v>10</v>
      </c>
      <c r="J74">
        <v>4</v>
      </c>
      <c r="K74">
        <v>1</v>
      </c>
      <c r="L74">
        <v>1</v>
      </c>
    </row>
    <row r="75" spans="1:12">
      <c r="A75" t="str">
        <f t="shared" si="2"/>
        <v>int_10_4</v>
      </c>
      <c r="B75" s="21">
        <f>VLOOKUP(A75,DBMS_TYPE_SIZES[],2,FALSE)</f>
        <v>9</v>
      </c>
      <c r="C75" s="21">
        <f>VLOOKUP(A75,DBMS_TYPE_SIZES[],3,FALSE)</f>
        <v>4</v>
      </c>
      <c r="D75" s="21">
        <f>VLOOKUP(A75,DBMS_TYPE_SIZES[],4,FALSE)</f>
        <v>9</v>
      </c>
      <c r="E75" t="s">
        <v>144</v>
      </c>
      <c r="F75" t="s">
        <v>1481</v>
      </c>
      <c r="G75" t="s">
        <v>142</v>
      </c>
      <c r="H75" t="s">
        <v>20</v>
      </c>
      <c r="I75">
        <v>10</v>
      </c>
      <c r="J75">
        <v>4</v>
      </c>
      <c r="K75">
        <v>1</v>
      </c>
      <c r="L75">
        <v>1</v>
      </c>
    </row>
    <row r="76" spans="1:12">
      <c r="A76" t="str">
        <f t="shared" si="2"/>
        <v>int_10_4</v>
      </c>
      <c r="B76" s="21">
        <f>VLOOKUP(A76,DBMS_TYPE_SIZES[],2,FALSE)</f>
        <v>9</v>
      </c>
      <c r="C76" s="21">
        <f>VLOOKUP(A76,DBMS_TYPE_SIZES[],3,FALSE)</f>
        <v>4</v>
      </c>
      <c r="D76" s="21">
        <f>VLOOKUP(A76,DBMS_TYPE_SIZES[],4,FALSE)</f>
        <v>9</v>
      </c>
      <c r="E76" t="s">
        <v>145</v>
      </c>
      <c r="F76" t="s">
        <v>1482</v>
      </c>
      <c r="G76" t="s">
        <v>154</v>
      </c>
      <c r="H76" t="s">
        <v>20</v>
      </c>
      <c r="I76">
        <v>10</v>
      </c>
      <c r="J76">
        <v>4</v>
      </c>
      <c r="K76">
        <v>1</v>
      </c>
      <c r="L76">
        <v>1</v>
      </c>
    </row>
    <row r="77" spans="1:12">
      <c r="A77" t="str">
        <f t="shared" si="2"/>
        <v>int_10_4</v>
      </c>
      <c r="B77" s="21">
        <f>VLOOKUP(A77,DBMS_TYPE_SIZES[],2,FALSE)</f>
        <v>9</v>
      </c>
      <c r="C77" s="21">
        <f>VLOOKUP(A77,DBMS_TYPE_SIZES[],3,FALSE)</f>
        <v>4</v>
      </c>
      <c r="D77" s="21">
        <f>VLOOKUP(A77,DBMS_TYPE_SIZES[],4,FALSE)</f>
        <v>9</v>
      </c>
      <c r="E77" t="s">
        <v>145</v>
      </c>
      <c r="F77" t="s">
        <v>405</v>
      </c>
      <c r="G77" t="s">
        <v>146</v>
      </c>
      <c r="H77" t="s">
        <v>20</v>
      </c>
      <c r="I77">
        <v>10</v>
      </c>
      <c r="J77">
        <v>4</v>
      </c>
      <c r="K77">
        <v>1</v>
      </c>
      <c r="L77">
        <v>1</v>
      </c>
    </row>
    <row r="78" spans="1:12">
      <c r="A78" t="str">
        <f t="shared" si="2"/>
        <v>int_10_4</v>
      </c>
      <c r="B78" s="21">
        <f>VLOOKUP(A78,DBMS_TYPE_SIZES[],2,FALSE)</f>
        <v>9</v>
      </c>
      <c r="C78" s="21">
        <f>VLOOKUP(A78,DBMS_TYPE_SIZES[],3,FALSE)</f>
        <v>4</v>
      </c>
      <c r="D78" s="21">
        <f>VLOOKUP(A78,DBMS_TYPE_SIZES[],4,FALSE)</f>
        <v>9</v>
      </c>
      <c r="E78" t="s">
        <v>147</v>
      </c>
      <c r="F78" t="s">
        <v>1483</v>
      </c>
      <c r="G78" t="s">
        <v>154</v>
      </c>
      <c r="H78" t="s">
        <v>20</v>
      </c>
      <c r="I78">
        <v>10</v>
      </c>
      <c r="J78">
        <v>4</v>
      </c>
      <c r="K78">
        <v>1</v>
      </c>
      <c r="L78">
        <v>1</v>
      </c>
    </row>
    <row r="79" spans="1:12">
      <c r="A79" t="str">
        <f t="shared" si="2"/>
        <v>int_10_4</v>
      </c>
      <c r="B79" s="21">
        <f>VLOOKUP(A79,DBMS_TYPE_SIZES[],2,FALSE)</f>
        <v>9</v>
      </c>
      <c r="C79" s="21">
        <f>VLOOKUP(A79,DBMS_TYPE_SIZES[],3,FALSE)</f>
        <v>4</v>
      </c>
      <c r="D79" s="21">
        <f>VLOOKUP(A79,DBMS_TYPE_SIZES[],4,FALSE)</f>
        <v>9</v>
      </c>
      <c r="E79" t="s">
        <v>147</v>
      </c>
      <c r="F79" t="s">
        <v>406</v>
      </c>
      <c r="G79" t="s">
        <v>146</v>
      </c>
      <c r="H79" t="s">
        <v>20</v>
      </c>
      <c r="I79">
        <v>10</v>
      </c>
      <c r="J79">
        <v>4</v>
      </c>
      <c r="K79">
        <v>1</v>
      </c>
      <c r="L79">
        <v>1</v>
      </c>
    </row>
    <row r="80" spans="1:12">
      <c r="A80" t="str">
        <f t="shared" si="2"/>
        <v>varchar_0_50</v>
      </c>
      <c r="B80" s="21">
        <f>VLOOKUP(A80,DBMS_TYPE_SIZES[],2,FALSE)</f>
        <v>50</v>
      </c>
      <c r="C80" s="21">
        <f>VLOOKUP(A80,DBMS_TYPE_SIZES[],3,FALSE)</f>
        <v>50</v>
      </c>
      <c r="D80" s="21">
        <f>VLOOKUP(A80,DBMS_TYPE_SIZES[],4,FALSE)</f>
        <v>52</v>
      </c>
      <c r="E80" t="s">
        <v>148</v>
      </c>
      <c r="F80" t="s">
        <v>1484</v>
      </c>
      <c r="G80" t="s">
        <v>121</v>
      </c>
      <c r="H80" t="s">
        <v>92</v>
      </c>
      <c r="I80">
        <v>0</v>
      </c>
      <c r="J80">
        <v>50</v>
      </c>
      <c r="K80">
        <v>1</v>
      </c>
      <c r="L80">
        <v>0</v>
      </c>
    </row>
    <row r="81" spans="1:12">
      <c r="A81" t="str">
        <f t="shared" si="2"/>
        <v>int_10_4</v>
      </c>
      <c r="B81" s="21">
        <f>VLOOKUP(A81,DBMS_TYPE_SIZES[],2,FALSE)</f>
        <v>9</v>
      </c>
      <c r="C81" s="21">
        <f>VLOOKUP(A81,DBMS_TYPE_SIZES[],3,FALSE)</f>
        <v>4</v>
      </c>
      <c r="D81" s="21">
        <f>VLOOKUP(A81,DBMS_TYPE_SIZES[],4,FALSE)</f>
        <v>9</v>
      </c>
      <c r="E81" t="s">
        <v>148</v>
      </c>
      <c r="F81" t="s">
        <v>1485</v>
      </c>
      <c r="G81" t="s">
        <v>142</v>
      </c>
      <c r="H81" t="s">
        <v>20</v>
      </c>
      <c r="I81">
        <v>10</v>
      </c>
      <c r="J81">
        <v>4</v>
      </c>
      <c r="K81">
        <v>1</v>
      </c>
      <c r="L81">
        <v>1</v>
      </c>
    </row>
    <row r="82" spans="1:12">
      <c r="A82" t="str">
        <f t="shared" si="2"/>
        <v>varchar_0_50</v>
      </c>
      <c r="B82" s="21">
        <f>VLOOKUP(A82,DBMS_TYPE_SIZES[],2,FALSE)</f>
        <v>50</v>
      </c>
      <c r="C82" s="21">
        <f>VLOOKUP(A82,DBMS_TYPE_SIZES[],3,FALSE)</f>
        <v>50</v>
      </c>
      <c r="D82" s="21">
        <f>VLOOKUP(A82,DBMS_TYPE_SIZES[],4,FALSE)</f>
        <v>52</v>
      </c>
      <c r="E82" t="s">
        <v>149</v>
      </c>
      <c r="F82" t="s">
        <v>407</v>
      </c>
      <c r="G82" t="s">
        <v>121</v>
      </c>
      <c r="H82" t="s">
        <v>92</v>
      </c>
      <c r="I82">
        <v>0</v>
      </c>
      <c r="J82">
        <v>50</v>
      </c>
      <c r="K82">
        <v>1</v>
      </c>
      <c r="L82">
        <v>0</v>
      </c>
    </row>
    <row r="83" spans="1:12">
      <c r="A83" t="str">
        <f t="shared" si="2"/>
        <v>int_10_4</v>
      </c>
      <c r="B83" s="21">
        <f>VLOOKUP(A83,DBMS_TYPE_SIZES[],2,FALSE)</f>
        <v>9</v>
      </c>
      <c r="C83" s="21">
        <f>VLOOKUP(A83,DBMS_TYPE_SIZES[],3,FALSE)</f>
        <v>4</v>
      </c>
      <c r="D83" s="21">
        <f>VLOOKUP(A83,DBMS_TYPE_SIZES[],4,FALSE)</f>
        <v>9</v>
      </c>
      <c r="E83" t="s">
        <v>149</v>
      </c>
      <c r="F83" t="s">
        <v>1486</v>
      </c>
      <c r="G83" t="s">
        <v>142</v>
      </c>
      <c r="H83" t="s">
        <v>20</v>
      </c>
      <c r="I83">
        <v>10</v>
      </c>
      <c r="J83">
        <v>4</v>
      </c>
      <c r="K83">
        <v>1</v>
      </c>
      <c r="L83">
        <v>1</v>
      </c>
    </row>
    <row r="84" spans="1:12">
      <c r="A84" t="str">
        <f t="shared" si="2"/>
        <v>int_10_4</v>
      </c>
      <c r="B84" s="21">
        <f>VLOOKUP(A84,DBMS_TYPE_SIZES[],2,FALSE)</f>
        <v>9</v>
      </c>
      <c r="C84" s="21">
        <f>VLOOKUP(A84,DBMS_TYPE_SIZES[],3,FALSE)</f>
        <v>4</v>
      </c>
      <c r="D84" s="21">
        <f>VLOOKUP(A84,DBMS_TYPE_SIZES[],4,FALSE)</f>
        <v>9</v>
      </c>
      <c r="E84" t="s">
        <v>150</v>
      </c>
      <c r="F84" t="s">
        <v>1487</v>
      </c>
      <c r="G84" t="s">
        <v>154</v>
      </c>
      <c r="H84" t="s">
        <v>20</v>
      </c>
      <c r="I84">
        <v>10</v>
      </c>
      <c r="J84">
        <v>4</v>
      </c>
      <c r="K84">
        <v>1</v>
      </c>
      <c r="L84">
        <v>0</v>
      </c>
    </row>
    <row r="85" spans="1:12">
      <c r="A85" t="str">
        <f t="shared" si="2"/>
        <v>varchar_0_50</v>
      </c>
      <c r="B85" s="21">
        <f>VLOOKUP(A85,DBMS_TYPE_SIZES[],2,FALSE)</f>
        <v>50</v>
      </c>
      <c r="C85" s="21">
        <f>VLOOKUP(A85,DBMS_TYPE_SIZES[],3,FALSE)</f>
        <v>50</v>
      </c>
      <c r="D85" s="21">
        <f>VLOOKUP(A85,DBMS_TYPE_SIZES[],4,FALSE)</f>
        <v>52</v>
      </c>
      <c r="E85" t="s">
        <v>150</v>
      </c>
      <c r="F85" t="s">
        <v>408</v>
      </c>
      <c r="G85" t="s">
        <v>130</v>
      </c>
      <c r="H85" t="s">
        <v>92</v>
      </c>
      <c r="I85">
        <v>0</v>
      </c>
      <c r="J85">
        <v>50</v>
      </c>
      <c r="K85">
        <v>1</v>
      </c>
      <c r="L85">
        <v>1</v>
      </c>
    </row>
    <row r="86" spans="1:12">
      <c r="A86" t="str">
        <f t="shared" si="2"/>
        <v>varchar_0_50</v>
      </c>
      <c r="B86" s="21">
        <f>VLOOKUP(A86,DBMS_TYPE_SIZES[],2,FALSE)</f>
        <v>50</v>
      </c>
      <c r="C86" s="21">
        <f>VLOOKUP(A86,DBMS_TYPE_SIZES[],3,FALSE)</f>
        <v>50</v>
      </c>
      <c r="D86" s="21">
        <f>VLOOKUP(A86,DBMS_TYPE_SIZES[],4,FALSE)</f>
        <v>52</v>
      </c>
      <c r="E86" t="s">
        <v>150</v>
      </c>
      <c r="F86" t="s">
        <v>409</v>
      </c>
      <c r="G86" t="s">
        <v>127</v>
      </c>
      <c r="H86" t="s">
        <v>92</v>
      </c>
      <c r="I86">
        <v>0</v>
      </c>
      <c r="J86">
        <v>50</v>
      </c>
      <c r="K86">
        <v>1</v>
      </c>
      <c r="L86">
        <v>1</v>
      </c>
    </row>
    <row r="87" spans="1:12">
      <c r="A87" t="str">
        <f t="shared" si="2"/>
        <v>varchar_0_50</v>
      </c>
      <c r="B87" s="21">
        <f>VLOOKUP(A87,DBMS_TYPE_SIZES[],2,FALSE)</f>
        <v>50</v>
      </c>
      <c r="C87" s="21">
        <f>VLOOKUP(A87,DBMS_TYPE_SIZES[],3,FALSE)</f>
        <v>50</v>
      </c>
      <c r="D87" s="21">
        <f>VLOOKUP(A87,DBMS_TYPE_SIZES[],4,FALSE)</f>
        <v>52</v>
      </c>
      <c r="E87" t="s">
        <v>150</v>
      </c>
      <c r="F87" t="s">
        <v>410</v>
      </c>
      <c r="G87" t="s">
        <v>121</v>
      </c>
      <c r="H87" t="s">
        <v>92</v>
      </c>
      <c r="I87">
        <v>0</v>
      </c>
      <c r="J87">
        <v>50</v>
      </c>
      <c r="K87">
        <v>1</v>
      </c>
      <c r="L87">
        <v>0</v>
      </c>
    </row>
    <row r="88" spans="1:12">
      <c r="A88" t="str">
        <f t="shared" si="2"/>
        <v>varchar_0_50</v>
      </c>
      <c r="B88" s="21">
        <f>VLOOKUP(A88,DBMS_TYPE_SIZES[],2,FALSE)</f>
        <v>50</v>
      </c>
      <c r="C88" s="21">
        <f>VLOOKUP(A88,DBMS_TYPE_SIZES[],3,FALSE)</f>
        <v>50</v>
      </c>
      <c r="D88" s="21">
        <f>VLOOKUP(A88,DBMS_TYPE_SIZES[],4,FALSE)</f>
        <v>52</v>
      </c>
      <c r="E88" t="s">
        <v>151</v>
      </c>
      <c r="F88" t="s">
        <v>411</v>
      </c>
      <c r="G88" t="s">
        <v>121</v>
      </c>
      <c r="H88" t="s">
        <v>92</v>
      </c>
      <c r="I88">
        <v>0</v>
      </c>
      <c r="J88">
        <v>50</v>
      </c>
      <c r="K88">
        <v>1</v>
      </c>
      <c r="L88">
        <v>0</v>
      </c>
    </row>
    <row r="89" spans="1:12">
      <c r="A89" t="str">
        <f t="shared" si="2"/>
        <v>int_10_4</v>
      </c>
      <c r="B89" s="21">
        <f>VLOOKUP(A89,DBMS_TYPE_SIZES[],2,FALSE)</f>
        <v>9</v>
      </c>
      <c r="C89" s="21">
        <f>VLOOKUP(A89,DBMS_TYPE_SIZES[],3,FALSE)</f>
        <v>4</v>
      </c>
      <c r="D89" s="21">
        <f>VLOOKUP(A89,DBMS_TYPE_SIZES[],4,FALSE)</f>
        <v>9</v>
      </c>
      <c r="E89" t="s">
        <v>151</v>
      </c>
      <c r="F89" t="s">
        <v>1488</v>
      </c>
      <c r="G89" t="s">
        <v>152</v>
      </c>
      <c r="H89" t="s">
        <v>20</v>
      </c>
      <c r="I89">
        <v>10</v>
      </c>
      <c r="J89">
        <v>4</v>
      </c>
      <c r="K89">
        <v>1</v>
      </c>
      <c r="L89">
        <v>1</v>
      </c>
    </row>
    <row r="90" spans="1:12">
      <c r="A90" t="str">
        <f t="shared" si="2"/>
        <v>int_10_4</v>
      </c>
      <c r="B90" s="21">
        <f>VLOOKUP(A90,DBMS_TYPE_SIZES[],2,FALSE)</f>
        <v>9</v>
      </c>
      <c r="C90" s="21">
        <f>VLOOKUP(A90,DBMS_TYPE_SIZES[],3,FALSE)</f>
        <v>4</v>
      </c>
      <c r="D90" s="21">
        <f>VLOOKUP(A90,DBMS_TYPE_SIZES[],4,FALSE)</f>
        <v>9</v>
      </c>
      <c r="E90" t="s">
        <v>153</v>
      </c>
      <c r="F90" t="s">
        <v>412</v>
      </c>
      <c r="G90" t="s">
        <v>154</v>
      </c>
      <c r="H90" t="s">
        <v>20</v>
      </c>
      <c r="I90">
        <v>10</v>
      </c>
      <c r="J90">
        <v>4</v>
      </c>
      <c r="K90">
        <v>1</v>
      </c>
      <c r="L90">
        <v>0</v>
      </c>
    </row>
    <row r="91" spans="1:12">
      <c r="A91" t="str">
        <f t="shared" si="2"/>
        <v>varchar_0_50</v>
      </c>
      <c r="B91" s="21">
        <f>VLOOKUP(A91,DBMS_TYPE_SIZES[],2,FALSE)</f>
        <v>50</v>
      </c>
      <c r="C91" s="21">
        <f>VLOOKUP(A91,DBMS_TYPE_SIZES[],3,FALSE)</f>
        <v>50</v>
      </c>
      <c r="D91" s="21">
        <f>VLOOKUP(A91,DBMS_TYPE_SIZES[],4,FALSE)</f>
        <v>52</v>
      </c>
      <c r="E91" t="s">
        <v>153</v>
      </c>
      <c r="F91" t="s">
        <v>413</v>
      </c>
      <c r="G91" t="s">
        <v>127</v>
      </c>
      <c r="H91" t="s">
        <v>92</v>
      </c>
      <c r="I91">
        <v>0</v>
      </c>
      <c r="J91">
        <v>50</v>
      </c>
      <c r="K91">
        <v>1</v>
      </c>
      <c r="L91">
        <v>1</v>
      </c>
    </row>
    <row r="92" spans="1:12">
      <c r="A92" t="str">
        <f t="shared" si="2"/>
        <v>varchar_0_50</v>
      </c>
      <c r="B92" s="21">
        <f>VLOOKUP(A92,DBMS_TYPE_SIZES[],2,FALSE)</f>
        <v>50</v>
      </c>
      <c r="C92" s="21">
        <f>VLOOKUP(A92,DBMS_TYPE_SIZES[],3,FALSE)</f>
        <v>50</v>
      </c>
      <c r="D92" s="21">
        <f>VLOOKUP(A92,DBMS_TYPE_SIZES[],4,FALSE)</f>
        <v>52</v>
      </c>
      <c r="E92" t="s">
        <v>153</v>
      </c>
      <c r="F92" t="s">
        <v>414</v>
      </c>
      <c r="G92" t="s">
        <v>121</v>
      </c>
      <c r="H92" t="s">
        <v>92</v>
      </c>
      <c r="I92">
        <v>0</v>
      </c>
      <c r="J92">
        <v>50</v>
      </c>
      <c r="K92">
        <v>1</v>
      </c>
      <c r="L92">
        <v>0</v>
      </c>
    </row>
    <row r="93" spans="1:12">
      <c r="A93" t="str">
        <f t="shared" si="2"/>
        <v>int_10_4</v>
      </c>
      <c r="B93" s="21">
        <f>VLOOKUP(A93,DBMS_TYPE_SIZES[],2,FALSE)</f>
        <v>9</v>
      </c>
      <c r="C93" s="21">
        <f>VLOOKUP(A93,DBMS_TYPE_SIZES[],3,FALSE)</f>
        <v>4</v>
      </c>
      <c r="D93" s="21">
        <f>VLOOKUP(A93,DBMS_TYPE_SIZES[],4,FALSE)</f>
        <v>9</v>
      </c>
      <c r="E93" t="s">
        <v>155</v>
      </c>
      <c r="F93" t="s">
        <v>1489</v>
      </c>
      <c r="G93" t="s">
        <v>142</v>
      </c>
      <c r="H93" t="s">
        <v>20</v>
      </c>
      <c r="I93">
        <v>10</v>
      </c>
      <c r="J93">
        <v>4</v>
      </c>
      <c r="K93">
        <v>1</v>
      </c>
      <c r="L93">
        <v>1</v>
      </c>
    </row>
    <row r="94" spans="1:12">
      <c r="A94" t="str">
        <f t="shared" si="2"/>
        <v>int_10_4</v>
      </c>
      <c r="B94" s="21">
        <f>VLOOKUP(A94,DBMS_TYPE_SIZES[],2,FALSE)</f>
        <v>9</v>
      </c>
      <c r="C94" s="21">
        <f>VLOOKUP(A94,DBMS_TYPE_SIZES[],3,FALSE)</f>
        <v>4</v>
      </c>
      <c r="D94" s="21">
        <f>VLOOKUP(A94,DBMS_TYPE_SIZES[],4,FALSE)</f>
        <v>9</v>
      </c>
      <c r="E94" t="s">
        <v>157</v>
      </c>
      <c r="F94" t="s">
        <v>1490</v>
      </c>
      <c r="G94" t="s">
        <v>142</v>
      </c>
      <c r="H94" t="s">
        <v>20</v>
      </c>
      <c r="I94">
        <v>10</v>
      </c>
      <c r="J94">
        <v>4</v>
      </c>
      <c r="K94">
        <v>1</v>
      </c>
      <c r="L94">
        <v>1</v>
      </c>
    </row>
    <row r="95" spans="1:12">
      <c r="A95" t="str">
        <f t="shared" si="2"/>
        <v>int_10_4</v>
      </c>
      <c r="B95" s="21">
        <f>VLOOKUP(A95,DBMS_TYPE_SIZES[],2,FALSE)</f>
        <v>9</v>
      </c>
      <c r="C95" s="21">
        <f>VLOOKUP(A95,DBMS_TYPE_SIZES[],3,FALSE)</f>
        <v>4</v>
      </c>
      <c r="D95" s="21">
        <f>VLOOKUP(A95,DBMS_TYPE_SIZES[],4,FALSE)</f>
        <v>9</v>
      </c>
      <c r="E95" t="s">
        <v>158</v>
      </c>
      <c r="F95" t="s">
        <v>1491</v>
      </c>
      <c r="G95" t="s">
        <v>142</v>
      </c>
      <c r="H95" t="s">
        <v>20</v>
      </c>
      <c r="I95">
        <v>10</v>
      </c>
      <c r="J95">
        <v>4</v>
      </c>
      <c r="K95">
        <v>1</v>
      </c>
      <c r="L95">
        <v>1</v>
      </c>
    </row>
    <row r="96" spans="1:12">
      <c r="A96" t="str">
        <f t="shared" si="2"/>
        <v>int_10_4</v>
      </c>
      <c r="B96" s="21">
        <f>VLOOKUP(A96,DBMS_TYPE_SIZES[],2,FALSE)</f>
        <v>9</v>
      </c>
      <c r="C96" s="21">
        <f>VLOOKUP(A96,DBMS_TYPE_SIZES[],3,FALSE)</f>
        <v>4</v>
      </c>
      <c r="D96" s="21">
        <f>VLOOKUP(A96,DBMS_TYPE_SIZES[],4,FALSE)</f>
        <v>9</v>
      </c>
      <c r="E96" t="s">
        <v>159</v>
      </c>
      <c r="F96" t="s">
        <v>1492</v>
      </c>
      <c r="G96" t="s">
        <v>142</v>
      </c>
      <c r="H96" t="s">
        <v>20</v>
      </c>
      <c r="I96">
        <v>10</v>
      </c>
      <c r="J96">
        <v>4</v>
      </c>
      <c r="K96">
        <v>1</v>
      </c>
      <c r="L96">
        <v>1</v>
      </c>
    </row>
    <row r="97" spans="1:12">
      <c r="A97" t="str">
        <f t="shared" si="2"/>
        <v>int_10_4</v>
      </c>
      <c r="B97" s="21">
        <f>VLOOKUP(A97,DBMS_TYPE_SIZES[],2,FALSE)</f>
        <v>9</v>
      </c>
      <c r="C97" s="21">
        <f>VLOOKUP(A97,DBMS_TYPE_SIZES[],3,FALSE)</f>
        <v>4</v>
      </c>
      <c r="D97" s="21">
        <f>VLOOKUP(A97,DBMS_TYPE_SIZES[],4,FALSE)</f>
        <v>9</v>
      </c>
      <c r="E97" t="s">
        <v>160</v>
      </c>
      <c r="F97" t="s">
        <v>1493</v>
      </c>
      <c r="G97" t="s">
        <v>142</v>
      </c>
      <c r="H97" t="s">
        <v>20</v>
      </c>
      <c r="I97">
        <v>10</v>
      </c>
      <c r="J97">
        <v>4</v>
      </c>
      <c r="K97">
        <v>1</v>
      </c>
      <c r="L97">
        <v>1</v>
      </c>
    </row>
    <row r="98" spans="1:12">
      <c r="A98" t="str">
        <f t="shared" si="2"/>
        <v>varchar_0_50</v>
      </c>
      <c r="B98" s="21">
        <f>VLOOKUP(A98,DBMS_TYPE_SIZES[],2,FALSE)</f>
        <v>50</v>
      </c>
      <c r="C98" s="21">
        <f>VLOOKUP(A98,DBMS_TYPE_SIZES[],3,FALSE)</f>
        <v>50</v>
      </c>
      <c r="D98" s="21">
        <f>VLOOKUP(A98,DBMS_TYPE_SIZES[],4,FALSE)</f>
        <v>52</v>
      </c>
      <c r="E98" t="s">
        <v>160</v>
      </c>
      <c r="F98" t="s">
        <v>415</v>
      </c>
      <c r="G98" t="s">
        <v>130</v>
      </c>
      <c r="H98" t="s">
        <v>92</v>
      </c>
      <c r="I98">
        <v>0</v>
      </c>
      <c r="J98">
        <v>50</v>
      </c>
      <c r="K98">
        <v>1</v>
      </c>
      <c r="L98">
        <v>0</v>
      </c>
    </row>
    <row r="99" spans="1:12">
      <c r="A99" t="str">
        <f t="shared" si="2"/>
        <v>int_10_4</v>
      </c>
      <c r="B99" s="21">
        <f>VLOOKUP(A99,DBMS_TYPE_SIZES[],2,FALSE)</f>
        <v>9</v>
      </c>
      <c r="C99" s="21">
        <f>VLOOKUP(A99,DBMS_TYPE_SIZES[],3,FALSE)</f>
        <v>4</v>
      </c>
      <c r="D99" s="21">
        <f>VLOOKUP(A99,DBMS_TYPE_SIZES[],4,FALSE)</f>
        <v>9</v>
      </c>
      <c r="E99" t="s">
        <v>161</v>
      </c>
      <c r="F99" t="s">
        <v>1494</v>
      </c>
      <c r="G99" t="s">
        <v>142</v>
      </c>
      <c r="H99" t="s">
        <v>20</v>
      </c>
      <c r="I99">
        <v>10</v>
      </c>
      <c r="J99">
        <v>4</v>
      </c>
      <c r="K99">
        <v>1</v>
      </c>
      <c r="L99">
        <v>1</v>
      </c>
    </row>
    <row r="100" spans="1:12">
      <c r="A100" t="str">
        <f t="shared" si="2"/>
        <v>varchar_0_50</v>
      </c>
      <c r="B100" s="21">
        <f>VLOOKUP(A100,DBMS_TYPE_SIZES[],2,FALSE)</f>
        <v>50</v>
      </c>
      <c r="C100" s="21">
        <f>VLOOKUP(A100,DBMS_TYPE_SIZES[],3,FALSE)</f>
        <v>50</v>
      </c>
      <c r="D100" s="21">
        <f>VLOOKUP(A100,DBMS_TYPE_SIZES[],4,FALSE)</f>
        <v>52</v>
      </c>
      <c r="E100" t="s">
        <v>161</v>
      </c>
      <c r="F100" t="s">
        <v>416</v>
      </c>
      <c r="G100" t="s">
        <v>130</v>
      </c>
      <c r="H100" t="s">
        <v>92</v>
      </c>
      <c r="I100">
        <v>0</v>
      </c>
      <c r="J100">
        <v>50</v>
      </c>
      <c r="K100">
        <v>1</v>
      </c>
      <c r="L100">
        <v>0</v>
      </c>
    </row>
    <row r="101" spans="1:12">
      <c r="A101" t="str">
        <f t="shared" si="2"/>
        <v>int_10_4</v>
      </c>
      <c r="B101" s="21">
        <f>VLOOKUP(A101,DBMS_TYPE_SIZES[],2,FALSE)</f>
        <v>9</v>
      </c>
      <c r="C101" s="21">
        <f>VLOOKUP(A101,DBMS_TYPE_SIZES[],3,FALSE)</f>
        <v>4</v>
      </c>
      <c r="D101" s="21">
        <f>VLOOKUP(A101,DBMS_TYPE_SIZES[],4,FALSE)</f>
        <v>9</v>
      </c>
      <c r="E101" t="s">
        <v>162</v>
      </c>
      <c r="F101" t="s">
        <v>417</v>
      </c>
      <c r="G101" t="s">
        <v>154</v>
      </c>
      <c r="H101" t="s">
        <v>20</v>
      </c>
      <c r="I101">
        <v>10</v>
      </c>
      <c r="J101">
        <v>4</v>
      </c>
      <c r="K101">
        <v>1</v>
      </c>
      <c r="L101">
        <v>1</v>
      </c>
    </row>
    <row r="102" spans="1:12">
      <c r="A102" t="str">
        <f t="shared" si="2"/>
        <v>int_10_4</v>
      </c>
      <c r="B102" s="21">
        <f>VLOOKUP(A102,DBMS_TYPE_SIZES[],2,FALSE)</f>
        <v>9</v>
      </c>
      <c r="C102" s="21">
        <f>VLOOKUP(A102,DBMS_TYPE_SIZES[],3,FALSE)</f>
        <v>4</v>
      </c>
      <c r="D102" s="21">
        <f>VLOOKUP(A102,DBMS_TYPE_SIZES[],4,FALSE)</f>
        <v>9</v>
      </c>
      <c r="E102" t="s">
        <v>162</v>
      </c>
      <c r="F102" t="s">
        <v>417</v>
      </c>
      <c r="G102" t="s">
        <v>146</v>
      </c>
      <c r="H102" t="s">
        <v>20</v>
      </c>
      <c r="I102">
        <v>10</v>
      </c>
      <c r="J102">
        <v>4</v>
      </c>
      <c r="K102">
        <v>0</v>
      </c>
      <c r="L102">
        <v>1</v>
      </c>
    </row>
    <row r="103" spans="1:12">
      <c r="A103" t="str">
        <f t="shared" si="2"/>
        <v>varchar_0_50</v>
      </c>
      <c r="B103" s="21">
        <f>VLOOKUP(A103,DBMS_TYPE_SIZES[],2,FALSE)</f>
        <v>50</v>
      </c>
      <c r="C103" s="21">
        <f>VLOOKUP(A103,DBMS_TYPE_SIZES[],3,FALSE)</f>
        <v>50</v>
      </c>
      <c r="D103" s="21">
        <f>VLOOKUP(A103,DBMS_TYPE_SIZES[],4,FALSE)</f>
        <v>52</v>
      </c>
      <c r="E103" t="s">
        <v>162</v>
      </c>
      <c r="F103" t="s">
        <v>418</v>
      </c>
      <c r="G103" t="s">
        <v>130</v>
      </c>
      <c r="H103" t="s">
        <v>92</v>
      </c>
      <c r="I103">
        <v>0</v>
      </c>
      <c r="J103">
        <v>50</v>
      </c>
      <c r="K103">
        <v>1</v>
      </c>
      <c r="L103">
        <v>0</v>
      </c>
    </row>
    <row r="104" spans="1:12">
      <c r="A104" t="str">
        <f t="shared" si="2"/>
        <v>int_10_4</v>
      </c>
      <c r="B104" s="21">
        <f>VLOOKUP(A104,DBMS_TYPE_SIZES[],2,FALSE)</f>
        <v>9</v>
      </c>
      <c r="C104" s="21">
        <f>VLOOKUP(A104,DBMS_TYPE_SIZES[],3,FALSE)</f>
        <v>4</v>
      </c>
      <c r="D104" s="21">
        <f>VLOOKUP(A104,DBMS_TYPE_SIZES[],4,FALSE)</f>
        <v>9</v>
      </c>
      <c r="E104" t="s">
        <v>162</v>
      </c>
      <c r="F104" t="s">
        <v>419</v>
      </c>
      <c r="G104" t="s">
        <v>164</v>
      </c>
      <c r="H104" t="s">
        <v>20</v>
      </c>
      <c r="I104">
        <v>10</v>
      </c>
      <c r="J104">
        <v>4</v>
      </c>
      <c r="K104">
        <v>1</v>
      </c>
      <c r="L104">
        <v>0</v>
      </c>
    </row>
    <row r="105" spans="1:12">
      <c r="A105" t="str">
        <f t="shared" si="2"/>
        <v>int_10_4</v>
      </c>
      <c r="B105" s="21">
        <f>VLOOKUP(A105,DBMS_TYPE_SIZES[],2,FALSE)</f>
        <v>9</v>
      </c>
      <c r="C105" s="21">
        <f>VLOOKUP(A105,DBMS_TYPE_SIZES[],3,FALSE)</f>
        <v>4</v>
      </c>
      <c r="D105" s="21">
        <f>VLOOKUP(A105,DBMS_TYPE_SIZES[],4,FALSE)</f>
        <v>9</v>
      </c>
      <c r="E105" t="s">
        <v>165</v>
      </c>
      <c r="F105" t="s">
        <v>420</v>
      </c>
      <c r="G105" t="s">
        <v>154</v>
      </c>
      <c r="H105" t="s">
        <v>20</v>
      </c>
      <c r="I105">
        <v>10</v>
      </c>
      <c r="J105">
        <v>4</v>
      </c>
      <c r="K105">
        <v>1</v>
      </c>
      <c r="L105">
        <v>1</v>
      </c>
    </row>
    <row r="106" spans="1:12">
      <c r="A106" t="str">
        <f t="shared" si="2"/>
        <v>varchar_0_50</v>
      </c>
      <c r="B106" s="21">
        <f>VLOOKUP(A106,DBMS_TYPE_SIZES[],2,FALSE)</f>
        <v>50</v>
      </c>
      <c r="C106" s="21">
        <f>VLOOKUP(A106,DBMS_TYPE_SIZES[],3,FALSE)</f>
        <v>50</v>
      </c>
      <c r="D106" s="21">
        <f>VLOOKUP(A106,DBMS_TYPE_SIZES[],4,FALSE)</f>
        <v>52</v>
      </c>
      <c r="E106" t="s">
        <v>165</v>
      </c>
      <c r="F106" t="s">
        <v>421</v>
      </c>
      <c r="G106" t="s">
        <v>130</v>
      </c>
      <c r="H106" t="s">
        <v>92</v>
      </c>
      <c r="I106">
        <v>0</v>
      </c>
      <c r="J106">
        <v>50</v>
      </c>
      <c r="K106">
        <v>1</v>
      </c>
      <c r="L106">
        <v>0</v>
      </c>
    </row>
    <row r="107" spans="1:12">
      <c r="A107" t="str">
        <f t="shared" si="2"/>
        <v>int_10_4</v>
      </c>
      <c r="B107" s="21">
        <f>VLOOKUP(A107,DBMS_TYPE_SIZES[],2,FALSE)</f>
        <v>9</v>
      </c>
      <c r="C107" s="21">
        <f>VLOOKUP(A107,DBMS_TYPE_SIZES[],3,FALSE)</f>
        <v>4</v>
      </c>
      <c r="D107" s="21">
        <f>VLOOKUP(A107,DBMS_TYPE_SIZES[],4,FALSE)</f>
        <v>9</v>
      </c>
      <c r="E107" t="s">
        <v>165</v>
      </c>
      <c r="F107" t="s">
        <v>422</v>
      </c>
      <c r="G107" t="s">
        <v>164</v>
      </c>
      <c r="H107" t="s">
        <v>20</v>
      </c>
      <c r="I107">
        <v>10</v>
      </c>
      <c r="J107">
        <v>4</v>
      </c>
      <c r="K107">
        <v>1</v>
      </c>
      <c r="L107">
        <v>0</v>
      </c>
    </row>
    <row r="108" spans="1:12">
      <c r="A108" t="str">
        <f t="shared" si="2"/>
        <v>varchar_0_50</v>
      </c>
      <c r="B108" s="21">
        <f>VLOOKUP(A108,DBMS_TYPE_SIZES[],2,FALSE)</f>
        <v>50</v>
      </c>
      <c r="C108" s="21">
        <f>VLOOKUP(A108,DBMS_TYPE_SIZES[],3,FALSE)</f>
        <v>50</v>
      </c>
      <c r="D108" s="21">
        <f>VLOOKUP(A108,DBMS_TYPE_SIZES[],4,FALSE)</f>
        <v>52</v>
      </c>
      <c r="E108" t="s">
        <v>166</v>
      </c>
      <c r="F108" t="s">
        <v>423</v>
      </c>
      <c r="G108" t="s">
        <v>121</v>
      </c>
      <c r="H108" t="s">
        <v>92</v>
      </c>
      <c r="I108">
        <v>0</v>
      </c>
      <c r="J108">
        <v>50</v>
      </c>
      <c r="K108">
        <v>1</v>
      </c>
      <c r="L108">
        <v>1</v>
      </c>
    </row>
    <row r="109" spans="1:12">
      <c r="A109" t="str">
        <f t="shared" si="2"/>
        <v>int_10_4</v>
      </c>
      <c r="B109" s="21">
        <f>VLOOKUP(A109,DBMS_TYPE_SIZES[],2,FALSE)</f>
        <v>9</v>
      </c>
      <c r="C109" s="21">
        <f>VLOOKUP(A109,DBMS_TYPE_SIZES[],3,FALSE)</f>
        <v>4</v>
      </c>
      <c r="D109" s="21">
        <f>VLOOKUP(A109,DBMS_TYPE_SIZES[],4,FALSE)</f>
        <v>9</v>
      </c>
      <c r="E109" t="s">
        <v>166</v>
      </c>
      <c r="F109" t="s">
        <v>1495</v>
      </c>
      <c r="G109" t="s">
        <v>142</v>
      </c>
      <c r="H109" t="s">
        <v>20</v>
      </c>
      <c r="I109">
        <v>10</v>
      </c>
      <c r="J109">
        <v>4</v>
      </c>
      <c r="K109">
        <v>1</v>
      </c>
      <c r="L109">
        <v>1</v>
      </c>
    </row>
    <row r="110" spans="1:12">
      <c r="A110" t="str">
        <f t="shared" si="2"/>
        <v>varchar_0_50</v>
      </c>
      <c r="B110" s="21">
        <f>VLOOKUP(A110,DBMS_TYPE_SIZES[],2,FALSE)</f>
        <v>50</v>
      </c>
      <c r="C110" s="21">
        <f>VLOOKUP(A110,DBMS_TYPE_SIZES[],3,FALSE)</f>
        <v>50</v>
      </c>
      <c r="D110" s="21">
        <f>VLOOKUP(A110,DBMS_TYPE_SIZES[],4,FALSE)</f>
        <v>52</v>
      </c>
      <c r="E110" t="s">
        <v>167</v>
      </c>
      <c r="F110" t="s">
        <v>1496</v>
      </c>
      <c r="G110" t="s">
        <v>121</v>
      </c>
      <c r="H110" t="s">
        <v>92</v>
      </c>
      <c r="I110">
        <v>0</v>
      </c>
      <c r="J110">
        <v>50</v>
      </c>
      <c r="K110">
        <v>1</v>
      </c>
      <c r="L110">
        <v>0</v>
      </c>
    </row>
    <row r="111" spans="1:12">
      <c r="A111" t="str">
        <f t="shared" si="2"/>
        <v>int_10_4</v>
      </c>
      <c r="B111" s="21">
        <f>VLOOKUP(A111,DBMS_TYPE_SIZES[],2,FALSE)</f>
        <v>9</v>
      </c>
      <c r="C111" s="21">
        <f>VLOOKUP(A111,DBMS_TYPE_SIZES[],3,FALSE)</f>
        <v>4</v>
      </c>
      <c r="D111" s="21">
        <f>VLOOKUP(A111,DBMS_TYPE_SIZES[],4,FALSE)</f>
        <v>9</v>
      </c>
      <c r="E111" t="s">
        <v>167</v>
      </c>
      <c r="F111" t="s">
        <v>1497</v>
      </c>
      <c r="G111" t="s">
        <v>168</v>
      </c>
      <c r="H111" t="s">
        <v>20</v>
      </c>
      <c r="I111">
        <v>10</v>
      </c>
      <c r="J111">
        <v>4</v>
      </c>
      <c r="K111">
        <v>1</v>
      </c>
      <c r="L111">
        <v>0</v>
      </c>
    </row>
    <row r="112" spans="1:12">
      <c r="A112" t="str">
        <f t="shared" si="2"/>
        <v>int_10_4</v>
      </c>
      <c r="B112" s="21">
        <f>VLOOKUP(A112,DBMS_TYPE_SIZES[],2,FALSE)</f>
        <v>9</v>
      </c>
      <c r="C112" s="21">
        <f>VLOOKUP(A112,DBMS_TYPE_SIZES[],3,FALSE)</f>
        <v>4</v>
      </c>
      <c r="D112" s="21">
        <f>VLOOKUP(A112,DBMS_TYPE_SIZES[],4,FALSE)</f>
        <v>9</v>
      </c>
      <c r="E112" t="s">
        <v>167</v>
      </c>
      <c r="F112" t="s">
        <v>424</v>
      </c>
      <c r="G112" t="s">
        <v>824</v>
      </c>
      <c r="H112" t="s">
        <v>20</v>
      </c>
      <c r="I112">
        <v>10</v>
      </c>
      <c r="J112">
        <v>4</v>
      </c>
      <c r="K112">
        <v>1</v>
      </c>
      <c r="L112">
        <v>0</v>
      </c>
    </row>
    <row r="113" spans="1:12">
      <c r="A113" t="str">
        <f t="shared" si="2"/>
        <v>varchar_0_50</v>
      </c>
      <c r="B113" s="21">
        <f>VLOOKUP(A113,DBMS_TYPE_SIZES[],2,FALSE)</f>
        <v>50</v>
      </c>
      <c r="C113" s="21">
        <f>VLOOKUP(A113,DBMS_TYPE_SIZES[],3,FALSE)</f>
        <v>50</v>
      </c>
      <c r="D113" s="21">
        <f>VLOOKUP(A113,DBMS_TYPE_SIZES[],4,FALSE)</f>
        <v>52</v>
      </c>
      <c r="E113" t="s">
        <v>167</v>
      </c>
      <c r="F113" t="s">
        <v>424</v>
      </c>
      <c r="G113" t="s">
        <v>134</v>
      </c>
      <c r="H113" t="s">
        <v>92</v>
      </c>
      <c r="I113">
        <v>0</v>
      </c>
      <c r="J113">
        <v>50</v>
      </c>
      <c r="K113">
        <v>0</v>
      </c>
      <c r="L113">
        <v>0</v>
      </c>
    </row>
    <row r="114" spans="1:12">
      <c r="A114" t="str">
        <f t="shared" si="2"/>
        <v>int_10_4</v>
      </c>
      <c r="B114" s="21">
        <f>VLOOKUP(A114,DBMS_TYPE_SIZES[],2,FALSE)</f>
        <v>9</v>
      </c>
      <c r="C114" s="21">
        <f>VLOOKUP(A114,DBMS_TYPE_SIZES[],3,FALSE)</f>
        <v>4</v>
      </c>
      <c r="D114" s="21">
        <f>VLOOKUP(A114,DBMS_TYPE_SIZES[],4,FALSE)</f>
        <v>9</v>
      </c>
      <c r="E114" t="s">
        <v>169</v>
      </c>
      <c r="F114" t="s">
        <v>1498</v>
      </c>
      <c r="G114" t="s">
        <v>170</v>
      </c>
      <c r="H114" t="s">
        <v>20</v>
      </c>
      <c r="I114">
        <v>10</v>
      </c>
      <c r="J114">
        <v>4</v>
      </c>
      <c r="K114">
        <v>1</v>
      </c>
      <c r="L114">
        <v>1</v>
      </c>
    </row>
    <row r="115" spans="1:12">
      <c r="A115" t="str">
        <f t="shared" si="2"/>
        <v>int_10_4</v>
      </c>
      <c r="B115" s="21">
        <f>VLOOKUP(A115,DBMS_TYPE_SIZES[],2,FALSE)</f>
        <v>9</v>
      </c>
      <c r="C115" s="21">
        <f>VLOOKUP(A115,DBMS_TYPE_SIZES[],3,FALSE)</f>
        <v>4</v>
      </c>
      <c r="D115" s="21">
        <f>VLOOKUP(A115,DBMS_TYPE_SIZES[],4,FALSE)</f>
        <v>9</v>
      </c>
      <c r="E115" t="s">
        <v>169</v>
      </c>
      <c r="F115" t="s">
        <v>1499</v>
      </c>
      <c r="G115" t="s">
        <v>154</v>
      </c>
      <c r="H115" t="s">
        <v>20</v>
      </c>
      <c r="I115">
        <v>10</v>
      </c>
      <c r="J115">
        <v>4</v>
      </c>
      <c r="K115">
        <v>1</v>
      </c>
      <c r="L115">
        <v>0</v>
      </c>
    </row>
    <row r="116" spans="1:12">
      <c r="A116" t="str">
        <f t="shared" si="2"/>
        <v>int_10_4</v>
      </c>
      <c r="B116" s="21">
        <f>VLOOKUP(A116,DBMS_TYPE_SIZES[],2,FALSE)</f>
        <v>9</v>
      </c>
      <c r="C116" s="21">
        <f>VLOOKUP(A116,DBMS_TYPE_SIZES[],3,FALSE)</f>
        <v>4</v>
      </c>
      <c r="D116" s="21">
        <f>VLOOKUP(A116,DBMS_TYPE_SIZES[],4,FALSE)</f>
        <v>9</v>
      </c>
      <c r="E116" t="s">
        <v>169</v>
      </c>
      <c r="F116" t="s">
        <v>1499</v>
      </c>
      <c r="G116" t="s">
        <v>146</v>
      </c>
      <c r="H116" t="s">
        <v>20</v>
      </c>
      <c r="I116">
        <v>10</v>
      </c>
      <c r="J116">
        <v>4</v>
      </c>
      <c r="K116">
        <v>0</v>
      </c>
      <c r="L116">
        <v>1</v>
      </c>
    </row>
    <row r="117" spans="1:12">
      <c r="A117" t="str">
        <f t="shared" si="2"/>
        <v>varchar_0_50</v>
      </c>
      <c r="B117" s="21">
        <f>VLOOKUP(A117,DBMS_TYPE_SIZES[],2,FALSE)</f>
        <v>50</v>
      </c>
      <c r="C117" s="21">
        <f>VLOOKUP(A117,DBMS_TYPE_SIZES[],3,FALSE)</f>
        <v>50</v>
      </c>
      <c r="D117" s="21">
        <f>VLOOKUP(A117,DBMS_TYPE_SIZES[],4,FALSE)</f>
        <v>52</v>
      </c>
      <c r="E117" t="s">
        <v>169</v>
      </c>
      <c r="F117" t="s">
        <v>425</v>
      </c>
      <c r="G117" t="s">
        <v>171</v>
      </c>
      <c r="H117" t="s">
        <v>92</v>
      </c>
      <c r="I117">
        <v>0</v>
      </c>
      <c r="J117">
        <v>50</v>
      </c>
      <c r="K117">
        <v>1</v>
      </c>
      <c r="L117">
        <v>0</v>
      </c>
    </row>
    <row r="118" spans="1:12">
      <c r="A118" t="str">
        <f t="shared" si="2"/>
        <v>int_10_4</v>
      </c>
      <c r="B118" s="21">
        <f>VLOOKUP(A118,DBMS_TYPE_SIZES[],2,FALSE)</f>
        <v>9</v>
      </c>
      <c r="C118" s="21">
        <f>VLOOKUP(A118,DBMS_TYPE_SIZES[],3,FALSE)</f>
        <v>4</v>
      </c>
      <c r="D118" s="21">
        <f>VLOOKUP(A118,DBMS_TYPE_SIZES[],4,FALSE)</f>
        <v>9</v>
      </c>
      <c r="E118" t="s">
        <v>172</v>
      </c>
      <c r="F118" t="s">
        <v>1500</v>
      </c>
      <c r="G118" t="s">
        <v>170</v>
      </c>
      <c r="H118" t="s">
        <v>20</v>
      </c>
      <c r="I118">
        <v>10</v>
      </c>
      <c r="J118">
        <v>4</v>
      </c>
      <c r="K118">
        <v>1</v>
      </c>
      <c r="L118">
        <v>1</v>
      </c>
    </row>
    <row r="119" spans="1:12">
      <c r="A119" t="str">
        <f t="shared" si="2"/>
        <v>int_10_4</v>
      </c>
      <c r="B119" s="21">
        <f>VLOOKUP(A119,DBMS_TYPE_SIZES[],2,FALSE)</f>
        <v>9</v>
      </c>
      <c r="C119" s="21">
        <f>VLOOKUP(A119,DBMS_TYPE_SIZES[],3,FALSE)</f>
        <v>4</v>
      </c>
      <c r="D119" s="21">
        <f>VLOOKUP(A119,DBMS_TYPE_SIZES[],4,FALSE)</f>
        <v>9</v>
      </c>
      <c r="E119" t="s">
        <v>172</v>
      </c>
      <c r="F119" t="s">
        <v>1501</v>
      </c>
      <c r="G119" t="s">
        <v>154</v>
      </c>
      <c r="H119" t="s">
        <v>20</v>
      </c>
      <c r="I119">
        <v>10</v>
      </c>
      <c r="J119">
        <v>4</v>
      </c>
      <c r="K119">
        <v>1</v>
      </c>
      <c r="L119">
        <v>0</v>
      </c>
    </row>
    <row r="120" spans="1:12">
      <c r="A120" t="str">
        <f t="shared" si="2"/>
        <v>int_10_4</v>
      </c>
      <c r="B120" s="21">
        <f>VLOOKUP(A120,DBMS_TYPE_SIZES[],2,FALSE)</f>
        <v>9</v>
      </c>
      <c r="C120" s="21">
        <f>VLOOKUP(A120,DBMS_TYPE_SIZES[],3,FALSE)</f>
        <v>4</v>
      </c>
      <c r="D120" s="21">
        <f>VLOOKUP(A120,DBMS_TYPE_SIZES[],4,FALSE)</f>
        <v>9</v>
      </c>
      <c r="E120" t="s">
        <v>172</v>
      </c>
      <c r="F120" t="s">
        <v>1501</v>
      </c>
      <c r="G120" t="s">
        <v>146</v>
      </c>
      <c r="H120" t="s">
        <v>20</v>
      </c>
      <c r="I120">
        <v>10</v>
      </c>
      <c r="J120">
        <v>4</v>
      </c>
      <c r="K120">
        <v>0</v>
      </c>
      <c r="L120">
        <v>1</v>
      </c>
    </row>
    <row r="121" spans="1:12">
      <c r="A121" t="str">
        <f t="shared" si="2"/>
        <v>varchar_0_50</v>
      </c>
      <c r="B121" s="21">
        <f>VLOOKUP(A121,DBMS_TYPE_SIZES[],2,FALSE)</f>
        <v>50</v>
      </c>
      <c r="C121" s="21">
        <f>VLOOKUP(A121,DBMS_TYPE_SIZES[],3,FALSE)</f>
        <v>50</v>
      </c>
      <c r="D121" s="21">
        <f>VLOOKUP(A121,DBMS_TYPE_SIZES[],4,FALSE)</f>
        <v>52</v>
      </c>
      <c r="E121" t="s">
        <v>172</v>
      </c>
      <c r="F121" t="s">
        <v>1502</v>
      </c>
      <c r="G121" t="s">
        <v>171</v>
      </c>
      <c r="H121" t="s">
        <v>92</v>
      </c>
      <c r="I121">
        <v>0</v>
      </c>
      <c r="J121">
        <v>50</v>
      </c>
      <c r="K121">
        <v>1</v>
      </c>
      <c r="L121">
        <v>0</v>
      </c>
    </row>
    <row r="122" spans="1:12">
      <c r="A122" t="str">
        <f t="shared" si="2"/>
        <v>int_10_4</v>
      </c>
      <c r="B122" s="21">
        <f>VLOOKUP(A122,DBMS_TYPE_SIZES[],2,FALSE)</f>
        <v>9</v>
      </c>
      <c r="C122" s="21">
        <f>VLOOKUP(A122,DBMS_TYPE_SIZES[],3,FALSE)</f>
        <v>4</v>
      </c>
      <c r="D122" s="21">
        <f>VLOOKUP(A122,DBMS_TYPE_SIZES[],4,FALSE)</f>
        <v>9</v>
      </c>
      <c r="E122" t="s">
        <v>173</v>
      </c>
      <c r="F122" t="s">
        <v>1503</v>
      </c>
      <c r="G122" t="s">
        <v>142</v>
      </c>
      <c r="H122" t="s">
        <v>20</v>
      </c>
      <c r="I122">
        <v>10</v>
      </c>
      <c r="J122">
        <v>4</v>
      </c>
      <c r="K122">
        <v>1</v>
      </c>
      <c r="L122">
        <v>1</v>
      </c>
    </row>
    <row r="123" spans="1:12">
      <c r="A123" t="str">
        <f t="shared" si="2"/>
        <v>varchar_0_50</v>
      </c>
      <c r="B123" s="21">
        <f>VLOOKUP(A123,DBMS_TYPE_SIZES[],2,FALSE)</f>
        <v>50</v>
      </c>
      <c r="C123" s="21">
        <f>VLOOKUP(A123,DBMS_TYPE_SIZES[],3,FALSE)</f>
        <v>50</v>
      </c>
      <c r="D123" s="21">
        <f>VLOOKUP(A123,DBMS_TYPE_SIZES[],4,FALSE)</f>
        <v>52</v>
      </c>
      <c r="E123" t="s">
        <v>173</v>
      </c>
      <c r="F123" t="s">
        <v>426</v>
      </c>
      <c r="G123" t="s">
        <v>143</v>
      </c>
      <c r="H123" t="s">
        <v>92</v>
      </c>
      <c r="I123">
        <v>0</v>
      </c>
      <c r="J123">
        <v>50</v>
      </c>
      <c r="K123">
        <v>1</v>
      </c>
      <c r="L123">
        <v>0</v>
      </c>
    </row>
    <row r="124" spans="1:12">
      <c r="A124" t="str">
        <f t="shared" si="2"/>
        <v>int_10_4</v>
      </c>
      <c r="B124" s="21">
        <f>VLOOKUP(A124,DBMS_TYPE_SIZES[],2,FALSE)</f>
        <v>9</v>
      </c>
      <c r="C124" s="21">
        <f>VLOOKUP(A124,DBMS_TYPE_SIZES[],3,FALSE)</f>
        <v>4</v>
      </c>
      <c r="D124" s="21">
        <f>VLOOKUP(A124,DBMS_TYPE_SIZES[],4,FALSE)</f>
        <v>9</v>
      </c>
      <c r="E124" t="s">
        <v>174</v>
      </c>
      <c r="F124" t="s">
        <v>1504</v>
      </c>
      <c r="G124" t="s">
        <v>142</v>
      </c>
      <c r="H124" t="s">
        <v>20</v>
      </c>
      <c r="I124">
        <v>10</v>
      </c>
      <c r="J124">
        <v>4</v>
      </c>
      <c r="K124">
        <v>1</v>
      </c>
      <c r="L124">
        <v>1</v>
      </c>
    </row>
    <row r="125" spans="1:12">
      <c r="A125" t="str">
        <f t="shared" si="2"/>
        <v>varchar_0_50</v>
      </c>
      <c r="B125" s="21">
        <f>VLOOKUP(A125,DBMS_TYPE_SIZES[],2,FALSE)</f>
        <v>50</v>
      </c>
      <c r="C125" s="21">
        <f>VLOOKUP(A125,DBMS_TYPE_SIZES[],3,FALSE)</f>
        <v>50</v>
      </c>
      <c r="D125" s="21">
        <f>VLOOKUP(A125,DBMS_TYPE_SIZES[],4,FALSE)</f>
        <v>52</v>
      </c>
      <c r="E125" t="s">
        <v>174</v>
      </c>
      <c r="F125" t="s">
        <v>427</v>
      </c>
      <c r="G125" t="s">
        <v>143</v>
      </c>
      <c r="H125" t="s">
        <v>92</v>
      </c>
      <c r="I125">
        <v>0</v>
      </c>
      <c r="J125">
        <v>50</v>
      </c>
      <c r="K125">
        <v>1</v>
      </c>
      <c r="L125">
        <v>0</v>
      </c>
    </row>
    <row r="126" spans="1:12">
      <c r="A126" t="str">
        <f t="shared" si="2"/>
        <v>varchar_0_50</v>
      </c>
      <c r="B126" s="21">
        <f>VLOOKUP(A126,DBMS_TYPE_SIZES[],2,FALSE)</f>
        <v>50</v>
      </c>
      <c r="C126" s="21">
        <f>VLOOKUP(A126,DBMS_TYPE_SIZES[],3,FALSE)</f>
        <v>50</v>
      </c>
      <c r="D126" s="21">
        <f>VLOOKUP(A126,DBMS_TYPE_SIZES[],4,FALSE)</f>
        <v>52</v>
      </c>
      <c r="E126" t="s">
        <v>175</v>
      </c>
      <c r="F126" t="s">
        <v>428</v>
      </c>
      <c r="G126" t="s">
        <v>121</v>
      </c>
      <c r="H126" t="s">
        <v>92</v>
      </c>
      <c r="I126">
        <v>0</v>
      </c>
      <c r="J126">
        <v>50</v>
      </c>
      <c r="K126">
        <v>1</v>
      </c>
      <c r="L126">
        <v>0</v>
      </c>
    </row>
    <row r="127" spans="1:12">
      <c r="A127" t="str">
        <f t="shared" si="2"/>
        <v>int_10_4</v>
      </c>
      <c r="B127" s="21">
        <f>VLOOKUP(A127,DBMS_TYPE_SIZES[],2,FALSE)</f>
        <v>9</v>
      </c>
      <c r="C127" s="21">
        <f>VLOOKUP(A127,DBMS_TYPE_SIZES[],3,FALSE)</f>
        <v>4</v>
      </c>
      <c r="D127" s="21">
        <f>VLOOKUP(A127,DBMS_TYPE_SIZES[],4,FALSE)</f>
        <v>9</v>
      </c>
      <c r="E127" t="s">
        <v>175</v>
      </c>
      <c r="F127" t="s">
        <v>429</v>
      </c>
      <c r="G127" t="s">
        <v>154</v>
      </c>
      <c r="H127" t="s">
        <v>20</v>
      </c>
      <c r="I127">
        <v>10</v>
      </c>
      <c r="J127">
        <v>4</v>
      </c>
      <c r="K127">
        <v>1</v>
      </c>
      <c r="L127">
        <v>0</v>
      </c>
    </row>
    <row r="128" spans="1:12">
      <c r="A128" t="str">
        <f t="shared" si="2"/>
        <v>varchar_0_50</v>
      </c>
      <c r="B128" s="21">
        <f>VLOOKUP(A128,DBMS_TYPE_SIZES[],2,FALSE)</f>
        <v>50</v>
      </c>
      <c r="C128" s="21">
        <f>VLOOKUP(A128,DBMS_TYPE_SIZES[],3,FALSE)</f>
        <v>50</v>
      </c>
      <c r="D128" s="21">
        <f>VLOOKUP(A128,DBMS_TYPE_SIZES[],4,FALSE)</f>
        <v>52</v>
      </c>
      <c r="E128" t="s">
        <v>175</v>
      </c>
      <c r="F128" t="s">
        <v>430</v>
      </c>
      <c r="G128" t="s">
        <v>143</v>
      </c>
      <c r="H128" t="s">
        <v>92</v>
      </c>
      <c r="I128">
        <v>0</v>
      </c>
      <c r="J128">
        <v>50</v>
      </c>
      <c r="K128">
        <v>1</v>
      </c>
      <c r="L128">
        <v>0</v>
      </c>
    </row>
    <row r="129" spans="1:12">
      <c r="A129" t="str">
        <f t="shared" si="2"/>
        <v>numeric_19_9</v>
      </c>
      <c r="B129" s="21">
        <f>VLOOKUP(A129,DBMS_TYPE_SIZES[],2,FALSE)</f>
        <v>9</v>
      </c>
      <c r="C129" s="21">
        <f>VLOOKUP(A129,DBMS_TYPE_SIZES[],3,FALSE)</f>
        <v>9</v>
      </c>
      <c r="D129" s="21">
        <f>VLOOKUP(A129,DBMS_TYPE_SIZES[],4,FALSE)</f>
        <v>9</v>
      </c>
      <c r="E129" t="s">
        <v>175</v>
      </c>
      <c r="F129" t="s">
        <v>431</v>
      </c>
      <c r="G129" t="s">
        <v>176</v>
      </c>
      <c r="H129" t="s">
        <v>67</v>
      </c>
      <c r="I129">
        <v>19</v>
      </c>
      <c r="J129">
        <v>9</v>
      </c>
      <c r="K129">
        <v>1</v>
      </c>
      <c r="L129">
        <v>0</v>
      </c>
    </row>
    <row r="130" spans="1:12">
      <c r="A130" t="str">
        <f t="shared" si="2"/>
        <v>varchar_0_50</v>
      </c>
      <c r="B130" s="21">
        <f>VLOOKUP(A130,DBMS_TYPE_SIZES[],2,FALSE)</f>
        <v>50</v>
      </c>
      <c r="C130" s="21">
        <f>VLOOKUP(A130,DBMS_TYPE_SIZES[],3,FALSE)</f>
        <v>50</v>
      </c>
      <c r="D130" s="21">
        <f>VLOOKUP(A130,DBMS_TYPE_SIZES[],4,FALSE)</f>
        <v>52</v>
      </c>
      <c r="E130" t="s">
        <v>178</v>
      </c>
      <c r="F130" t="s">
        <v>432</v>
      </c>
      <c r="G130" t="s">
        <v>121</v>
      </c>
      <c r="H130" t="s">
        <v>92</v>
      </c>
      <c r="I130">
        <v>0</v>
      </c>
      <c r="J130">
        <v>50</v>
      </c>
      <c r="K130">
        <v>1</v>
      </c>
      <c r="L130">
        <v>0</v>
      </c>
    </row>
    <row r="131" spans="1:12">
      <c r="A131" t="str">
        <f t="shared" si="2"/>
        <v>int_10_4</v>
      </c>
      <c r="B131" s="21">
        <f>VLOOKUP(A131,DBMS_TYPE_SIZES[],2,FALSE)</f>
        <v>9</v>
      </c>
      <c r="C131" s="21">
        <f>VLOOKUP(A131,DBMS_TYPE_SIZES[],3,FALSE)</f>
        <v>4</v>
      </c>
      <c r="D131" s="21">
        <f>VLOOKUP(A131,DBMS_TYPE_SIZES[],4,FALSE)</f>
        <v>9</v>
      </c>
      <c r="E131" t="s">
        <v>178</v>
      </c>
      <c r="F131" t="s">
        <v>433</v>
      </c>
      <c r="G131" t="s">
        <v>154</v>
      </c>
      <c r="H131" t="s">
        <v>20</v>
      </c>
      <c r="I131">
        <v>10</v>
      </c>
      <c r="J131">
        <v>4</v>
      </c>
      <c r="K131">
        <v>1</v>
      </c>
      <c r="L131">
        <v>0</v>
      </c>
    </row>
    <row r="132" spans="1:12">
      <c r="A132" t="str">
        <f t="shared" si="2"/>
        <v>varchar_0_50</v>
      </c>
      <c r="B132" s="21">
        <f>VLOOKUP(A132,DBMS_TYPE_SIZES[],2,FALSE)</f>
        <v>50</v>
      </c>
      <c r="C132" s="21">
        <f>VLOOKUP(A132,DBMS_TYPE_SIZES[],3,FALSE)</f>
        <v>50</v>
      </c>
      <c r="D132" s="21">
        <f>VLOOKUP(A132,DBMS_TYPE_SIZES[],4,FALSE)</f>
        <v>52</v>
      </c>
      <c r="E132" t="s">
        <v>178</v>
      </c>
      <c r="F132" t="s">
        <v>434</v>
      </c>
      <c r="G132" t="s">
        <v>177</v>
      </c>
      <c r="H132" t="s">
        <v>92</v>
      </c>
      <c r="I132">
        <v>0</v>
      </c>
      <c r="J132">
        <v>50</v>
      </c>
      <c r="K132">
        <v>1</v>
      </c>
      <c r="L132">
        <v>0</v>
      </c>
    </row>
    <row r="133" spans="1:12">
      <c r="A133" t="str">
        <f t="shared" ref="A133:A196" si="3">H133&amp;"_"&amp;I133&amp;"_"&amp;J133</f>
        <v>varchar_0_50</v>
      </c>
      <c r="B133" s="21">
        <f>VLOOKUP(A133,DBMS_TYPE_SIZES[],2,FALSE)</f>
        <v>50</v>
      </c>
      <c r="C133" s="21">
        <f>VLOOKUP(A133,DBMS_TYPE_SIZES[],3,FALSE)</f>
        <v>50</v>
      </c>
      <c r="D133" s="21">
        <f>VLOOKUP(A133,DBMS_TYPE_SIZES[],4,FALSE)</f>
        <v>52</v>
      </c>
      <c r="E133" t="s">
        <v>178</v>
      </c>
      <c r="F133" t="s">
        <v>435</v>
      </c>
      <c r="G133" t="s">
        <v>143</v>
      </c>
      <c r="H133" t="s">
        <v>92</v>
      </c>
      <c r="I133">
        <v>0</v>
      </c>
      <c r="J133">
        <v>50</v>
      </c>
      <c r="K133">
        <v>1</v>
      </c>
      <c r="L133">
        <v>0</v>
      </c>
    </row>
    <row r="134" spans="1:12">
      <c r="A134" t="str">
        <f t="shared" si="3"/>
        <v>numeric_19_9</v>
      </c>
      <c r="B134" s="21">
        <f>VLOOKUP(A134,DBMS_TYPE_SIZES[],2,FALSE)</f>
        <v>9</v>
      </c>
      <c r="C134" s="21">
        <f>VLOOKUP(A134,DBMS_TYPE_SIZES[],3,FALSE)</f>
        <v>9</v>
      </c>
      <c r="D134" s="21">
        <f>VLOOKUP(A134,DBMS_TYPE_SIZES[],4,FALSE)</f>
        <v>9</v>
      </c>
      <c r="E134" t="s">
        <v>178</v>
      </c>
      <c r="F134" t="s">
        <v>436</v>
      </c>
      <c r="G134" t="s">
        <v>176</v>
      </c>
      <c r="H134" t="s">
        <v>67</v>
      </c>
      <c r="I134">
        <v>19</v>
      </c>
      <c r="J134">
        <v>9</v>
      </c>
      <c r="K134">
        <v>1</v>
      </c>
      <c r="L134">
        <v>0</v>
      </c>
    </row>
    <row r="135" spans="1:12">
      <c r="A135" t="str">
        <f t="shared" si="3"/>
        <v>varchar_0_50</v>
      </c>
      <c r="B135" s="21">
        <f>VLOOKUP(A135,DBMS_TYPE_SIZES[],2,FALSE)</f>
        <v>50</v>
      </c>
      <c r="C135" s="21">
        <f>VLOOKUP(A135,DBMS_TYPE_SIZES[],3,FALSE)</f>
        <v>50</v>
      </c>
      <c r="D135" s="21">
        <f>VLOOKUP(A135,DBMS_TYPE_SIZES[],4,FALSE)</f>
        <v>52</v>
      </c>
      <c r="E135" t="s">
        <v>179</v>
      </c>
      <c r="F135" t="s">
        <v>437</v>
      </c>
      <c r="G135" t="s">
        <v>121</v>
      </c>
      <c r="H135" t="s">
        <v>92</v>
      </c>
      <c r="I135">
        <v>0</v>
      </c>
      <c r="J135">
        <v>50</v>
      </c>
      <c r="K135">
        <v>1</v>
      </c>
      <c r="L135">
        <v>0</v>
      </c>
    </row>
    <row r="136" spans="1:12">
      <c r="A136" t="str">
        <f t="shared" si="3"/>
        <v>int_10_4</v>
      </c>
      <c r="B136" s="21">
        <f>VLOOKUP(A136,DBMS_TYPE_SIZES[],2,FALSE)</f>
        <v>9</v>
      </c>
      <c r="C136" s="21">
        <f>VLOOKUP(A136,DBMS_TYPE_SIZES[],3,FALSE)</f>
        <v>4</v>
      </c>
      <c r="D136" s="21">
        <f>VLOOKUP(A136,DBMS_TYPE_SIZES[],4,FALSE)</f>
        <v>9</v>
      </c>
      <c r="E136" t="s">
        <v>179</v>
      </c>
      <c r="F136" t="s">
        <v>438</v>
      </c>
      <c r="G136" t="s">
        <v>154</v>
      </c>
      <c r="H136" t="s">
        <v>20</v>
      </c>
      <c r="I136">
        <v>10</v>
      </c>
      <c r="J136">
        <v>4</v>
      </c>
      <c r="K136">
        <v>1</v>
      </c>
      <c r="L136">
        <v>1</v>
      </c>
    </row>
    <row r="137" spans="1:12">
      <c r="A137" t="str">
        <f t="shared" si="3"/>
        <v>varchar_0_50</v>
      </c>
      <c r="B137" s="21">
        <f>VLOOKUP(A137,DBMS_TYPE_SIZES[],2,FALSE)</f>
        <v>50</v>
      </c>
      <c r="C137" s="21">
        <f>VLOOKUP(A137,DBMS_TYPE_SIZES[],3,FALSE)</f>
        <v>50</v>
      </c>
      <c r="D137" s="21">
        <f>VLOOKUP(A137,DBMS_TYPE_SIZES[],4,FALSE)</f>
        <v>52</v>
      </c>
      <c r="E137" t="s">
        <v>180</v>
      </c>
      <c r="F137" t="s">
        <v>439</v>
      </c>
      <c r="G137" t="s">
        <v>121</v>
      </c>
      <c r="H137" t="s">
        <v>92</v>
      </c>
      <c r="I137">
        <v>0</v>
      </c>
      <c r="J137">
        <v>50</v>
      </c>
      <c r="K137">
        <v>1</v>
      </c>
      <c r="L137">
        <v>0</v>
      </c>
    </row>
    <row r="138" spans="1:12">
      <c r="A138" t="str">
        <f t="shared" si="3"/>
        <v>int_10_4</v>
      </c>
      <c r="B138" s="21">
        <f>VLOOKUP(A138,DBMS_TYPE_SIZES[],2,FALSE)</f>
        <v>9</v>
      </c>
      <c r="C138" s="21">
        <f>VLOOKUP(A138,DBMS_TYPE_SIZES[],3,FALSE)</f>
        <v>4</v>
      </c>
      <c r="D138" s="21">
        <f>VLOOKUP(A138,DBMS_TYPE_SIZES[],4,FALSE)</f>
        <v>9</v>
      </c>
      <c r="E138" t="s">
        <v>180</v>
      </c>
      <c r="F138" t="s">
        <v>440</v>
      </c>
      <c r="G138" t="s">
        <v>154</v>
      </c>
      <c r="H138" t="s">
        <v>20</v>
      </c>
      <c r="I138">
        <v>10</v>
      </c>
      <c r="J138">
        <v>4</v>
      </c>
      <c r="K138">
        <v>1</v>
      </c>
      <c r="L138">
        <v>1</v>
      </c>
    </row>
    <row r="139" spans="1:12">
      <c r="A139" t="str">
        <f t="shared" si="3"/>
        <v>int_10_4</v>
      </c>
      <c r="B139" s="21">
        <f>VLOOKUP(A139,DBMS_TYPE_SIZES[],2,FALSE)</f>
        <v>9</v>
      </c>
      <c r="C139" s="21">
        <f>VLOOKUP(A139,DBMS_TYPE_SIZES[],3,FALSE)</f>
        <v>4</v>
      </c>
      <c r="D139" s="21">
        <f>VLOOKUP(A139,DBMS_TYPE_SIZES[],4,FALSE)</f>
        <v>9</v>
      </c>
      <c r="E139" t="s">
        <v>181</v>
      </c>
      <c r="F139" t="s">
        <v>1505</v>
      </c>
      <c r="G139" t="s">
        <v>142</v>
      </c>
      <c r="H139" t="s">
        <v>20</v>
      </c>
      <c r="I139">
        <v>10</v>
      </c>
      <c r="J139">
        <v>4</v>
      </c>
      <c r="K139">
        <v>1</v>
      </c>
      <c r="L139">
        <v>1</v>
      </c>
    </row>
    <row r="140" spans="1:12">
      <c r="A140" t="str">
        <f t="shared" si="3"/>
        <v>varchar_0_50</v>
      </c>
      <c r="B140" s="21">
        <f>VLOOKUP(A140,DBMS_TYPE_SIZES[],2,FALSE)</f>
        <v>50</v>
      </c>
      <c r="C140" s="21">
        <f>VLOOKUP(A140,DBMS_TYPE_SIZES[],3,FALSE)</f>
        <v>50</v>
      </c>
      <c r="D140" s="21">
        <f>VLOOKUP(A140,DBMS_TYPE_SIZES[],4,FALSE)</f>
        <v>52</v>
      </c>
      <c r="E140" t="s">
        <v>181</v>
      </c>
      <c r="F140" t="s">
        <v>1506</v>
      </c>
      <c r="G140" t="s">
        <v>121</v>
      </c>
      <c r="H140" t="s">
        <v>92</v>
      </c>
      <c r="I140">
        <v>0</v>
      </c>
      <c r="J140">
        <v>50</v>
      </c>
      <c r="K140">
        <v>1</v>
      </c>
      <c r="L140">
        <v>0</v>
      </c>
    </row>
    <row r="141" spans="1:12">
      <c r="A141" t="str">
        <f t="shared" si="3"/>
        <v>int_10_4</v>
      </c>
      <c r="B141" s="21">
        <f>VLOOKUP(A141,DBMS_TYPE_SIZES[],2,FALSE)</f>
        <v>9</v>
      </c>
      <c r="C141" s="21">
        <f>VLOOKUP(A141,DBMS_TYPE_SIZES[],3,FALSE)</f>
        <v>4</v>
      </c>
      <c r="D141" s="21">
        <f>VLOOKUP(A141,DBMS_TYPE_SIZES[],4,FALSE)</f>
        <v>9</v>
      </c>
      <c r="E141" t="s">
        <v>182</v>
      </c>
      <c r="F141" t="s">
        <v>1507</v>
      </c>
      <c r="G141" t="s">
        <v>142</v>
      </c>
      <c r="H141" t="s">
        <v>20</v>
      </c>
      <c r="I141">
        <v>10</v>
      </c>
      <c r="J141">
        <v>4</v>
      </c>
      <c r="K141">
        <v>1</v>
      </c>
      <c r="L141">
        <v>1</v>
      </c>
    </row>
    <row r="142" spans="1:12">
      <c r="A142" t="str">
        <f t="shared" si="3"/>
        <v>int_10_4</v>
      </c>
      <c r="B142" s="21">
        <f>VLOOKUP(A142,DBMS_TYPE_SIZES[],2,FALSE)</f>
        <v>9</v>
      </c>
      <c r="C142" s="21">
        <f>VLOOKUP(A142,DBMS_TYPE_SIZES[],3,FALSE)</f>
        <v>4</v>
      </c>
      <c r="D142" s="21">
        <f>VLOOKUP(A142,DBMS_TYPE_SIZES[],4,FALSE)</f>
        <v>9</v>
      </c>
      <c r="E142" t="s">
        <v>183</v>
      </c>
      <c r="F142" t="s">
        <v>1508</v>
      </c>
      <c r="G142" t="s">
        <v>142</v>
      </c>
      <c r="H142" t="s">
        <v>20</v>
      </c>
      <c r="I142">
        <v>10</v>
      </c>
      <c r="J142">
        <v>4</v>
      </c>
      <c r="K142">
        <v>1</v>
      </c>
      <c r="L142">
        <v>1</v>
      </c>
    </row>
    <row r="143" spans="1:12">
      <c r="A143" t="str">
        <f t="shared" si="3"/>
        <v>varchar_0_50</v>
      </c>
      <c r="B143" s="21">
        <f>VLOOKUP(A143,DBMS_TYPE_SIZES[],2,FALSE)</f>
        <v>50</v>
      </c>
      <c r="C143" s="21">
        <f>VLOOKUP(A143,DBMS_TYPE_SIZES[],3,FALSE)</f>
        <v>50</v>
      </c>
      <c r="D143" s="21">
        <f>VLOOKUP(A143,DBMS_TYPE_SIZES[],4,FALSE)</f>
        <v>52</v>
      </c>
      <c r="E143" t="s">
        <v>183</v>
      </c>
      <c r="F143" t="s">
        <v>441</v>
      </c>
      <c r="G143" t="s">
        <v>121</v>
      </c>
      <c r="H143" t="s">
        <v>92</v>
      </c>
      <c r="I143">
        <v>0</v>
      </c>
      <c r="J143">
        <v>50</v>
      </c>
      <c r="K143">
        <v>1</v>
      </c>
      <c r="L143">
        <v>0</v>
      </c>
    </row>
    <row r="144" spans="1:12">
      <c r="A144" t="str">
        <f t="shared" si="3"/>
        <v>int_10_4</v>
      </c>
      <c r="B144" s="21">
        <f>VLOOKUP(A144,DBMS_TYPE_SIZES[],2,FALSE)</f>
        <v>9</v>
      </c>
      <c r="C144" s="21">
        <f>VLOOKUP(A144,DBMS_TYPE_SIZES[],3,FALSE)</f>
        <v>4</v>
      </c>
      <c r="D144" s="21">
        <f>VLOOKUP(A144,DBMS_TYPE_SIZES[],4,FALSE)</f>
        <v>9</v>
      </c>
      <c r="E144" t="s">
        <v>184</v>
      </c>
      <c r="F144" t="s">
        <v>1509</v>
      </c>
      <c r="G144" t="s">
        <v>142</v>
      </c>
      <c r="H144" t="s">
        <v>20</v>
      </c>
      <c r="I144">
        <v>10</v>
      </c>
      <c r="J144">
        <v>4</v>
      </c>
      <c r="K144">
        <v>1</v>
      </c>
      <c r="L144">
        <v>1</v>
      </c>
    </row>
    <row r="145" spans="1:12">
      <c r="A145" t="str">
        <f t="shared" si="3"/>
        <v>int_10_4</v>
      </c>
      <c r="B145" s="21">
        <f>VLOOKUP(A145,DBMS_TYPE_SIZES[],2,FALSE)</f>
        <v>9</v>
      </c>
      <c r="C145" s="21">
        <f>VLOOKUP(A145,DBMS_TYPE_SIZES[],3,FALSE)</f>
        <v>4</v>
      </c>
      <c r="D145" s="21">
        <f>VLOOKUP(A145,DBMS_TYPE_SIZES[],4,FALSE)</f>
        <v>9</v>
      </c>
      <c r="E145" t="s">
        <v>185</v>
      </c>
      <c r="F145" t="s">
        <v>442</v>
      </c>
      <c r="G145" t="s">
        <v>156</v>
      </c>
      <c r="H145" t="s">
        <v>20</v>
      </c>
      <c r="I145">
        <v>10</v>
      </c>
      <c r="J145">
        <v>4</v>
      </c>
      <c r="K145">
        <v>1</v>
      </c>
      <c r="L145">
        <v>0</v>
      </c>
    </row>
    <row r="146" spans="1:12">
      <c r="A146" t="str">
        <f t="shared" si="3"/>
        <v>int_10_4</v>
      </c>
      <c r="B146" s="21">
        <f>VLOOKUP(A146,DBMS_TYPE_SIZES[],2,FALSE)</f>
        <v>9</v>
      </c>
      <c r="C146" s="21">
        <f>VLOOKUP(A146,DBMS_TYPE_SIZES[],3,FALSE)</f>
        <v>4</v>
      </c>
      <c r="D146" s="21">
        <f>VLOOKUP(A146,DBMS_TYPE_SIZES[],4,FALSE)</f>
        <v>9</v>
      </c>
      <c r="E146" t="s">
        <v>185</v>
      </c>
      <c r="F146" t="s">
        <v>1510</v>
      </c>
      <c r="G146" t="s">
        <v>154</v>
      </c>
      <c r="H146" t="s">
        <v>20</v>
      </c>
      <c r="I146">
        <v>10</v>
      </c>
      <c r="J146">
        <v>4</v>
      </c>
      <c r="K146">
        <v>1</v>
      </c>
      <c r="L146">
        <v>0</v>
      </c>
    </row>
    <row r="147" spans="1:12">
      <c r="A147" t="str">
        <f t="shared" si="3"/>
        <v>int_10_4</v>
      </c>
      <c r="B147" s="21">
        <f>VLOOKUP(A147,DBMS_TYPE_SIZES[],2,FALSE)</f>
        <v>9</v>
      </c>
      <c r="C147" s="21">
        <f>VLOOKUP(A147,DBMS_TYPE_SIZES[],3,FALSE)</f>
        <v>4</v>
      </c>
      <c r="D147" s="21">
        <f>VLOOKUP(A147,DBMS_TYPE_SIZES[],4,FALSE)</f>
        <v>9</v>
      </c>
      <c r="E147" t="s">
        <v>189</v>
      </c>
      <c r="F147" t="s">
        <v>443</v>
      </c>
      <c r="G147" t="s">
        <v>156</v>
      </c>
      <c r="H147" t="s">
        <v>20</v>
      </c>
      <c r="I147">
        <v>10</v>
      </c>
      <c r="J147">
        <v>4</v>
      </c>
      <c r="K147">
        <v>1</v>
      </c>
      <c r="L147">
        <v>0</v>
      </c>
    </row>
    <row r="148" spans="1:12">
      <c r="A148" t="str">
        <f t="shared" si="3"/>
        <v>int_10_4</v>
      </c>
      <c r="B148" s="21">
        <f>VLOOKUP(A148,DBMS_TYPE_SIZES[],2,FALSE)</f>
        <v>9</v>
      </c>
      <c r="C148" s="21">
        <f>VLOOKUP(A148,DBMS_TYPE_SIZES[],3,FALSE)</f>
        <v>4</v>
      </c>
      <c r="D148" s="21">
        <f>VLOOKUP(A148,DBMS_TYPE_SIZES[],4,FALSE)</f>
        <v>9</v>
      </c>
      <c r="E148" t="s">
        <v>189</v>
      </c>
      <c r="F148" t="s">
        <v>1511</v>
      </c>
      <c r="G148" t="s">
        <v>154</v>
      </c>
      <c r="H148" t="s">
        <v>20</v>
      </c>
      <c r="I148">
        <v>10</v>
      </c>
      <c r="J148">
        <v>4</v>
      </c>
      <c r="K148">
        <v>1</v>
      </c>
      <c r="L148">
        <v>0</v>
      </c>
    </row>
    <row r="149" spans="1:12">
      <c r="A149" t="str">
        <f t="shared" si="3"/>
        <v>int_10_4</v>
      </c>
      <c r="B149" s="21">
        <f>VLOOKUP(A149,DBMS_TYPE_SIZES[],2,FALSE)</f>
        <v>9</v>
      </c>
      <c r="C149" s="21">
        <f>VLOOKUP(A149,DBMS_TYPE_SIZES[],3,FALSE)</f>
        <v>4</v>
      </c>
      <c r="D149" s="21">
        <f>VLOOKUP(A149,DBMS_TYPE_SIZES[],4,FALSE)</f>
        <v>9</v>
      </c>
      <c r="E149" t="s">
        <v>190</v>
      </c>
      <c r="F149" t="s">
        <v>444</v>
      </c>
      <c r="G149" t="s">
        <v>102</v>
      </c>
      <c r="H149" t="s">
        <v>20</v>
      </c>
      <c r="I149">
        <v>10</v>
      </c>
      <c r="J149">
        <v>4</v>
      </c>
      <c r="K149">
        <v>1</v>
      </c>
      <c r="L149">
        <v>0</v>
      </c>
    </row>
    <row r="150" spans="1:12">
      <c r="A150" t="str">
        <f t="shared" si="3"/>
        <v>int_10_4</v>
      </c>
      <c r="B150" s="21">
        <f>VLOOKUP(A150,DBMS_TYPE_SIZES[],2,FALSE)</f>
        <v>9</v>
      </c>
      <c r="C150" s="21">
        <f>VLOOKUP(A150,DBMS_TYPE_SIZES[],3,FALSE)</f>
        <v>4</v>
      </c>
      <c r="D150" s="21">
        <f>VLOOKUP(A150,DBMS_TYPE_SIZES[],4,FALSE)</f>
        <v>9</v>
      </c>
      <c r="E150" t="s">
        <v>191</v>
      </c>
      <c r="F150" t="s">
        <v>445</v>
      </c>
      <c r="G150" t="s">
        <v>156</v>
      </c>
      <c r="H150" t="s">
        <v>20</v>
      </c>
      <c r="I150">
        <v>10</v>
      </c>
      <c r="J150">
        <v>4</v>
      </c>
      <c r="K150">
        <v>1</v>
      </c>
      <c r="L150">
        <v>0</v>
      </c>
    </row>
    <row r="151" spans="1:12">
      <c r="A151" t="str">
        <f t="shared" si="3"/>
        <v>int_10_4</v>
      </c>
      <c r="B151" s="21">
        <f>VLOOKUP(A151,DBMS_TYPE_SIZES[],2,FALSE)</f>
        <v>9</v>
      </c>
      <c r="C151" s="21">
        <f>VLOOKUP(A151,DBMS_TYPE_SIZES[],3,FALSE)</f>
        <v>4</v>
      </c>
      <c r="D151" s="21">
        <f>VLOOKUP(A151,DBMS_TYPE_SIZES[],4,FALSE)</f>
        <v>9</v>
      </c>
      <c r="E151" t="s">
        <v>191</v>
      </c>
      <c r="F151" t="s">
        <v>446</v>
      </c>
      <c r="G151" t="s">
        <v>102</v>
      </c>
      <c r="H151" t="s">
        <v>20</v>
      </c>
      <c r="I151">
        <v>10</v>
      </c>
      <c r="J151">
        <v>4</v>
      </c>
      <c r="K151">
        <v>1</v>
      </c>
      <c r="L151">
        <v>0</v>
      </c>
    </row>
    <row r="152" spans="1:12">
      <c r="A152" t="str">
        <f t="shared" si="3"/>
        <v>int_10_4</v>
      </c>
      <c r="B152" s="21">
        <f>VLOOKUP(A152,DBMS_TYPE_SIZES[],2,FALSE)</f>
        <v>9</v>
      </c>
      <c r="C152" s="21">
        <f>VLOOKUP(A152,DBMS_TYPE_SIZES[],3,FALSE)</f>
        <v>4</v>
      </c>
      <c r="D152" s="21">
        <f>VLOOKUP(A152,DBMS_TYPE_SIZES[],4,FALSE)</f>
        <v>9</v>
      </c>
      <c r="E152" t="s">
        <v>192</v>
      </c>
      <c r="F152" t="s">
        <v>447</v>
      </c>
      <c r="G152" t="s">
        <v>102</v>
      </c>
      <c r="H152" t="s">
        <v>20</v>
      </c>
      <c r="I152">
        <v>10</v>
      </c>
      <c r="J152">
        <v>4</v>
      </c>
      <c r="K152">
        <v>1</v>
      </c>
      <c r="L152">
        <v>0</v>
      </c>
    </row>
    <row r="153" spans="1:12">
      <c r="A153" t="str">
        <f t="shared" si="3"/>
        <v>int_10_4</v>
      </c>
      <c r="B153" s="21">
        <f>VLOOKUP(A153,DBMS_TYPE_SIZES[],2,FALSE)</f>
        <v>9</v>
      </c>
      <c r="C153" s="21">
        <f>VLOOKUP(A153,DBMS_TYPE_SIZES[],3,FALSE)</f>
        <v>4</v>
      </c>
      <c r="D153" s="21">
        <f>VLOOKUP(A153,DBMS_TYPE_SIZES[],4,FALSE)</f>
        <v>9</v>
      </c>
      <c r="E153" t="s">
        <v>193</v>
      </c>
      <c r="F153" t="s">
        <v>448</v>
      </c>
      <c r="G153" t="s">
        <v>102</v>
      </c>
      <c r="H153" t="s">
        <v>20</v>
      </c>
      <c r="I153">
        <v>10</v>
      </c>
      <c r="J153">
        <v>4</v>
      </c>
      <c r="K153">
        <v>1</v>
      </c>
      <c r="L153">
        <v>0</v>
      </c>
    </row>
    <row r="154" spans="1:12">
      <c r="A154" t="str">
        <f t="shared" si="3"/>
        <v>int_10_4</v>
      </c>
      <c r="B154" s="21">
        <f>VLOOKUP(A154,DBMS_TYPE_SIZES[],2,FALSE)</f>
        <v>9</v>
      </c>
      <c r="C154" s="21">
        <f>VLOOKUP(A154,DBMS_TYPE_SIZES[],3,FALSE)</f>
        <v>4</v>
      </c>
      <c r="D154" s="21">
        <f>VLOOKUP(A154,DBMS_TYPE_SIZES[],4,FALSE)</f>
        <v>9</v>
      </c>
      <c r="E154" t="s">
        <v>194</v>
      </c>
      <c r="F154" t="s">
        <v>449</v>
      </c>
      <c r="G154" t="s">
        <v>102</v>
      </c>
      <c r="H154" t="s">
        <v>20</v>
      </c>
      <c r="I154">
        <v>10</v>
      </c>
      <c r="J154">
        <v>4</v>
      </c>
      <c r="K154">
        <v>1</v>
      </c>
      <c r="L154">
        <v>0</v>
      </c>
    </row>
    <row r="155" spans="1:12">
      <c r="A155" t="str">
        <f t="shared" si="3"/>
        <v>int_10_4</v>
      </c>
      <c r="B155" s="21">
        <f>VLOOKUP(A155,DBMS_TYPE_SIZES[],2,FALSE)</f>
        <v>9</v>
      </c>
      <c r="C155" s="21">
        <f>VLOOKUP(A155,DBMS_TYPE_SIZES[],3,FALSE)</f>
        <v>4</v>
      </c>
      <c r="D155" s="21">
        <f>VLOOKUP(A155,DBMS_TYPE_SIZES[],4,FALSE)</f>
        <v>9</v>
      </c>
      <c r="E155" t="s">
        <v>195</v>
      </c>
      <c r="F155" t="s">
        <v>450</v>
      </c>
      <c r="G155" t="s">
        <v>102</v>
      </c>
      <c r="H155" t="s">
        <v>20</v>
      </c>
      <c r="I155">
        <v>10</v>
      </c>
      <c r="J155">
        <v>4</v>
      </c>
      <c r="K155">
        <v>1</v>
      </c>
      <c r="L155">
        <v>0</v>
      </c>
    </row>
    <row r="156" spans="1:12">
      <c r="A156" t="str">
        <f t="shared" si="3"/>
        <v>int_10_4</v>
      </c>
      <c r="B156" s="21">
        <f>VLOOKUP(A156,DBMS_TYPE_SIZES[],2,FALSE)</f>
        <v>9</v>
      </c>
      <c r="C156" s="21">
        <f>VLOOKUP(A156,DBMS_TYPE_SIZES[],3,FALSE)</f>
        <v>4</v>
      </c>
      <c r="D156" s="21">
        <f>VLOOKUP(A156,DBMS_TYPE_SIZES[],4,FALSE)</f>
        <v>9</v>
      </c>
      <c r="E156" t="s">
        <v>196</v>
      </c>
      <c r="F156" t="s">
        <v>451</v>
      </c>
      <c r="G156" t="s">
        <v>102</v>
      </c>
      <c r="H156" t="s">
        <v>20</v>
      </c>
      <c r="I156">
        <v>10</v>
      </c>
      <c r="J156">
        <v>4</v>
      </c>
      <c r="K156">
        <v>1</v>
      </c>
      <c r="L156">
        <v>0</v>
      </c>
    </row>
    <row r="157" spans="1:12">
      <c r="A157" t="str">
        <f t="shared" si="3"/>
        <v>int_10_4</v>
      </c>
      <c r="B157" s="21">
        <f>VLOOKUP(A157,DBMS_TYPE_SIZES[],2,FALSE)</f>
        <v>9</v>
      </c>
      <c r="C157" s="21">
        <f>VLOOKUP(A157,DBMS_TYPE_SIZES[],3,FALSE)</f>
        <v>4</v>
      </c>
      <c r="D157" s="21">
        <f>VLOOKUP(A157,DBMS_TYPE_SIZES[],4,FALSE)</f>
        <v>9</v>
      </c>
      <c r="E157" t="s">
        <v>197</v>
      </c>
      <c r="F157" t="s">
        <v>452</v>
      </c>
      <c r="G157" t="s">
        <v>156</v>
      </c>
      <c r="H157" t="s">
        <v>20</v>
      </c>
      <c r="I157">
        <v>10</v>
      </c>
      <c r="J157">
        <v>4</v>
      </c>
      <c r="K157">
        <v>1</v>
      </c>
      <c r="L157">
        <v>0</v>
      </c>
    </row>
    <row r="158" spans="1:12">
      <c r="A158" t="str">
        <f t="shared" si="3"/>
        <v>int_10_4</v>
      </c>
      <c r="B158" s="21">
        <f>VLOOKUP(A158,DBMS_TYPE_SIZES[],2,FALSE)</f>
        <v>9</v>
      </c>
      <c r="C158" s="21">
        <f>VLOOKUP(A158,DBMS_TYPE_SIZES[],3,FALSE)</f>
        <v>4</v>
      </c>
      <c r="D158" s="21">
        <f>VLOOKUP(A158,DBMS_TYPE_SIZES[],4,FALSE)</f>
        <v>9</v>
      </c>
      <c r="E158" t="s">
        <v>197</v>
      </c>
      <c r="F158" t="s">
        <v>452</v>
      </c>
      <c r="G158" t="s">
        <v>164</v>
      </c>
      <c r="H158" t="s">
        <v>20</v>
      </c>
      <c r="I158">
        <v>10</v>
      </c>
      <c r="J158">
        <v>4</v>
      </c>
      <c r="K158">
        <v>0</v>
      </c>
      <c r="L158">
        <v>0</v>
      </c>
    </row>
    <row r="159" spans="1:12">
      <c r="A159" t="str">
        <f t="shared" si="3"/>
        <v>int_10_4</v>
      </c>
      <c r="B159" s="21">
        <f>VLOOKUP(A159,DBMS_TYPE_SIZES[],2,FALSE)</f>
        <v>9</v>
      </c>
      <c r="C159" s="21">
        <f>VLOOKUP(A159,DBMS_TYPE_SIZES[],3,FALSE)</f>
        <v>4</v>
      </c>
      <c r="D159" s="21">
        <f>VLOOKUP(A159,DBMS_TYPE_SIZES[],4,FALSE)</f>
        <v>9</v>
      </c>
      <c r="E159" t="s">
        <v>197</v>
      </c>
      <c r="F159" t="s">
        <v>453</v>
      </c>
      <c r="G159" t="s">
        <v>102</v>
      </c>
      <c r="H159" t="s">
        <v>20</v>
      </c>
      <c r="I159">
        <v>10</v>
      </c>
      <c r="J159">
        <v>4</v>
      </c>
      <c r="K159">
        <v>1</v>
      </c>
      <c r="L159">
        <v>0</v>
      </c>
    </row>
    <row r="160" spans="1:12">
      <c r="A160" t="str">
        <f t="shared" si="3"/>
        <v>int_10_4</v>
      </c>
      <c r="B160" s="21">
        <f>VLOOKUP(A160,DBMS_TYPE_SIZES[],2,FALSE)</f>
        <v>9</v>
      </c>
      <c r="C160" s="21">
        <f>VLOOKUP(A160,DBMS_TYPE_SIZES[],3,FALSE)</f>
        <v>4</v>
      </c>
      <c r="D160" s="21">
        <f>VLOOKUP(A160,DBMS_TYPE_SIZES[],4,FALSE)</f>
        <v>9</v>
      </c>
      <c r="E160" t="s">
        <v>198</v>
      </c>
      <c r="F160" t="s">
        <v>454</v>
      </c>
      <c r="G160" t="s">
        <v>102</v>
      </c>
      <c r="H160" t="s">
        <v>20</v>
      </c>
      <c r="I160">
        <v>10</v>
      </c>
      <c r="J160">
        <v>4</v>
      </c>
      <c r="K160">
        <v>1</v>
      </c>
      <c r="L160">
        <v>0</v>
      </c>
    </row>
    <row r="161" spans="1:12">
      <c r="A161" t="str">
        <f t="shared" si="3"/>
        <v>int_10_4</v>
      </c>
      <c r="B161" s="21">
        <f>VLOOKUP(A161,DBMS_TYPE_SIZES[],2,FALSE)</f>
        <v>9</v>
      </c>
      <c r="C161" s="21">
        <f>VLOOKUP(A161,DBMS_TYPE_SIZES[],3,FALSE)</f>
        <v>4</v>
      </c>
      <c r="D161" s="21">
        <f>VLOOKUP(A161,DBMS_TYPE_SIZES[],4,FALSE)</f>
        <v>9</v>
      </c>
      <c r="E161" t="s">
        <v>199</v>
      </c>
      <c r="F161" t="s">
        <v>455</v>
      </c>
      <c r="G161" t="s">
        <v>102</v>
      </c>
      <c r="H161" t="s">
        <v>20</v>
      </c>
      <c r="I161">
        <v>10</v>
      </c>
      <c r="J161">
        <v>4</v>
      </c>
      <c r="K161">
        <v>1</v>
      </c>
      <c r="L161">
        <v>0</v>
      </c>
    </row>
    <row r="162" spans="1:12">
      <c r="A162" t="str">
        <f t="shared" si="3"/>
        <v>int_10_4</v>
      </c>
      <c r="B162" s="21">
        <f>VLOOKUP(A162,DBMS_TYPE_SIZES[],2,FALSE)</f>
        <v>9</v>
      </c>
      <c r="C162" s="21">
        <f>VLOOKUP(A162,DBMS_TYPE_SIZES[],3,FALSE)</f>
        <v>4</v>
      </c>
      <c r="D162" s="21">
        <f>VLOOKUP(A162,DBMS_TYPE_SIZES[],4,FALSE)</f>
        <v>9</v>
      </c>
      <c r="E162" t="s">
        <v>200</v>
      </c>
      <c r="F162" t="s">
        <v>456</v>
      </c>
      <c r="G162" t="s">
        <v>102</v>
      </c>
      <c r="H162" t="s">
        <v>20</v>
      </c>
      <c r="I162">
        <v>10</v>
      </c>
      <c r="J162">
        <v>4</v>
      </c>
      <c r="K162">
        <v>1</v>
      </c>
      <c r="L162">
        <v>0</v>
      </c>
    </row>
    <row r="163" spans="1:12">
      <c r="A163" t="str">
        <f t="shared" si="3"/>
        <v>int_10_4</v>
      </c>
      <c r="B163" s="21">
        <f>VLOOKUP(A163,DBMS_TYPE_SIZES[],2,FALSE)</f>
        <v>9</v>
      </c>
      <c r="C163" s="21">
        <f>VLOOKUP(A163,DBMS_TYPE_SIZES[],3,FALSE)</f>
        <v>4</v>
      </c>
      <c r="D163" s="21">
        <f>VLOOKUP(A163,DBMS_TYPE_SIZES[],4,FALSE)</f>
        <v>9</v>
      </c>
      <c r="E163" t="s">
        <v>201</v>
      </c>
      <c r="F163" t="s">
        <v>457</v>
      </c>
      <c r="G163" t="s">
        <v>102</v>
      </c>
      <c r="H163" t="s">
        <v>20</v>
      </c>
      <c r="I163">
        <v>10</v>
      </c>
      <c r="J163">
        <v>4</v>
      </c>
      <c r="K163">
        <v>1</v>
      </c>
      <c r="L163">
        <v>0</v>
      </c>
    </row>
    <row r="164" spans="1:12">
      <c r="A164" t="str">
        <f t="shared" si="3"/>
        <v>int_10_4</v>
      </c>
      <c r="B164" s="21">
        <f>VLOOKUP(A164,DBMS_TYPE_SIZES[],2,FALSE)</f>
        <v>9</v>
      </c>
      <c r="C164" s="21">
        <f>VLOOKUP(A164,DBMS_TYPE_SIZES[],3,FALSE)</f>
        <v>4</v>
      </c>
      <c r="D164" s="21">
        <f>VLOOKUP(A164,DBMS_TYPE_SIZES[],4,FALSE)</f>
        <v>9</v>
      </c>
      <c r="E164" t="s">
        <v>202</v>
      </c>
      <c r="F164" t="s">
        <v>458</v>
      </c>
      <c r="G164" t="s">
        <v>102</v>
      </c>
      <c r="H164" t="s">
        <v>20</v>
      </c>
      <c r="I164">
        <v>10</v>
      </c>
      <c r="J164">
        <v>4</v>
      </c>
      <c r="K164">
        <v>1</v>
      </c>
      <c r="L164">
        <v>0</v>
      </c>
    </row>
    <row r="165" spans="1:12">
      <c r="A165" t="str">
        <f t="shared" si="3"/>
        <v>int_10_4</v>
      </c>
      <c r="B165" s="21">
        <f>VLOOKUP(A165,DBMS_TYPE_SIZES[],2,FALSE)</f>
        <v>9</v>
      </c>
      <c r="C165" s="21">
        <f>VLOOKUP(A165,DBMS_TYPE_SIZES[],3,FALSE)</f>
        <v>4</v>
      </c>
      <c r="D165" s="21">
        <f>VLOOKUP(A165,DBMS_TYPE_SIZES[],4,FALSE)</f>
        <v>9</v>
      </c>
      <c r="E165" t="s">
        <v>203</v>
      </c>
      <c r="F165" t="s">
        <v>459</v>
      </c>
      <c r="G165" t="s">
        <v>102</v>
      </c>
      <c r="H165" t="s">
        <v>20</v>
      </c>
      <c r="I165">
        <v>10</v>
      </c>
      <c r="J165">
        <v>4</v>
      </c>
      <c r="K165">
        <v>1</v>
      </c>
      <c r="L165">
        <v>0</v>
      </c>
    </row>
    <row r="166" spans="1:12">
      <c r="A166" t="str">
        <f t="shared" si="3"/>
        <v>int_10_4</v>
      </c>
      <c r="B166" s="21">
        <f>VLOOKUP(A166,DBMS_TYPE_SIZES[],2,FALSE)</f>
        <v>9</v>
      </c>
      <c r="C166" s="21">
        <f>VLOOKUP(A166,DBMS_TYPE_SIZES[],3,FALSE)</f>
        <v>4</v>
      </c>
      <c r="D166" s="21">
        <f>VLOOKUP(A166,DBMS_TYPE_SIZES[],4,FALSE)</f>
        <v>9</v>
      </c>
      <c r="E166" t="s">
        <v>204</v>
      </c>
      <c r="F166" t="s">
        <v>460</v>
      </c>
      <c r="G166" t="s">
        <v>102</v>
      </c>
      <c r="H166" t="s">
        <v>20</v>
      </c>
      <c r="I166">
        <v>10</v>
      </c>
      <c r="J166">
        <v>4</v>
      </c>
      <c r="K166">
        <v>1</v>
      </c>
      <c r="L166">
        <v>0</v>
      </c>
    </row>
    <row r="167" spans="1:12">
      <c r="A167" t="str">
        <f t="shared" si="3"/>
        <v>int_10_4</v>
      </c>
      <c r="B167" s="21">
        <f>VLOOKUP(A167,DBMS_TYPE_SIZES[],2,FALSE)</f>
        <v>9</v>
      </c>
      <c r="C167" s="21">
        <f>VLOOKUP(A167,DBMS_TYPE_SIZES[],3,FALSE)</f>
        <v>4</v>
      </c>
      <c r="D167" s="21">
        <f>VLOOKUP(A167,DBMS_TYPE_SIZES[],4,FALSE)</f>
        <v>9</v>
      </c>
      <c r="E167" t="s">
        <v>205</v>
      </c>
      <c r="F167" t="s">
        <v>461</v>
      </c>
      <c r="G167" t="s">
        <v>102</v>
      </c>
      <c r="H167" t="s">
        <v>20</v>
      </c>
      <c r="I167">
        <v>10</v>
      </c>
      <c r="J167">
        <v>4</v>
      </c>
      <c r="K167">
        <v>1</v>
      </c>
      <c r="L167">
        <v>0</v>
      </c>
    </row>
    <row r="168" spans="1:12">
      <c r="A168" t="str">
        <f t="shared" si="3"/>
        <v>int_10_4</v>
      </c>
      <c r="B168" s="21">
        <f>VLOOKUP(A168,DBMS_TYPE_SIZES[],2,FALSE)</f>
        <v>9</v>
      </c>
      <c r="C168" s="21">
        <f>VLOOKUP(A168,DBMS_TYPE_SIZES[],3,FALSE)</f>
        <v>4</v>
      </c>
      <c r="D168" s="21">
        <f>VLOOKUP(A168,DBMS_TYPE_SIZES[],4,FALSE)</f>
        <v>9</v>
      </c>
      <c r="E168" t="s">
        <v>206</v>
      </c>
      <c r="F168" t="s">
        <v>462</v>
      </c>
      <c r="G168" t="s">
        <v>102</v>
      </c>
      <c r="H168" t="s">
        <v>20</v>
      </c>
      <c r="I168">
        <v>10</v>
      </c>
      <c r="J168">
        <v>4</v>
      </c>
      <c r="K168">
        <v>1</v>
      </c>
      <c r="L168">
        <v>0</v>
      </c>
    </row>
    <row r="169" spans="1:12">
      <c r="A169" t="str">
        <f t="shared" si="3"/>
        <v>int_10_4</v>
      </c>
      <c r="B169" s="21">
        <f>VLOOKUP(A169,DBMS_TYPE_SIZES[],2,FALSE)</f>
        <v>9</v>
      </c>
      <c r="C169" s="21">
        <f>VLOOKUP(A169,DBMS_TYPE_SIZES[],3,FALSE)</f>
        <v>4</v>
      </c>
      <c r="D169" s="21">
        <f>VLOOKUP(A169,DBMS_TYPE_SIZES[],4,FALSE)</f>
        <v>9</v>
      </c>
      <c r="E169" t="s">
        <v>207</v>
      </c>
      <c r="F169" t="s">
        <v>463</v>
      </c>
      <c r="G169" t="s">
        <v>102</v>
      </c>
      <c r="H169" t="s">
        <v>20</v>
      </c>
      <c r="I169">
        <v>10</v>
      </c>
      <c r="J169">
        <v>4</v>
      </c>
      <c r="K169">
        <v>1</v>
      </c>
      <c r="L169">
        <v>0</v>
      </c>
    </row>
    <row r="170" spans="1:12">
      <c r="A170" t="str">
        <f t="shared" si="3"/>
        <v>int_10_4</v>
      </c>
      <c r="B170" s="21">
        <f>VLOOKUP(A170,DBMS_TYPE_SIZES[],2,FALSE)</f>
        <v>9</v>
      </c>
      <c r="C170" s="21">
        <f>VLOOKUP(A170,DBMS_TYPE_SIZES[],3,FALSE)</f>
        <v>4</v>
      </c>
      <c r="D170" s="21">
        <f>VLOOKUP(A170,DBMS_TYPE_SIZES[],4,FALSE)</f>
        <v>9</v>
      </c>
      <c r="E170" t="s">
        <v>208</v>
      </c>
      <c r="F170" t="s">
        <v>464</v>
      </c>
      <c r="G170" t="s">
        <v>102</v>
      </c>
      <c r="H170" t="s">
        <v>20</v>
      </c>
      <c r="I170">
        <v>10</v>
      </c>
      <c r="J170">
        <v>4</v>
      </c>
      <c r="K170">
        <v>1</v>
      </c>
      <c r="L170">
        <v>0</v>
      </c>
    </row>
    <row r="171" spans="1:12">
      <c r="A171" t="str">
        <f t="shared" si="3"/>
        <v>int_10_4</v>
      </c>
      <c r="B171" s="21">
        <f>VLOOKUP(A171,DBMS_TYPE_SIZES[],2,FALSE)</f>
        <v>9</v>
      </c>
      <c r="C171" s="21">
        <f>VLOOKUP(A171,DBMS_TYPE_SIZES[],3,FALSE)</f>
        <v>4</v>
      </c>
      <c r="D171" s="21">
        <f>VLOOKUP(A171,DBMS_TYPE_SIZES[],4,FALSE)</f>
        <v>9</v>
      </c>
      <c r="E171" t="s">
        <v>209</v>
      </c>
      <c r="F171" t="s">
        <v>465</v>
      </c>
      <c r="G171" t="s">
        <v>102</v>
      </c>
      <c r="H171" t="s">
        <v>20</v>
      </c>
      <c r="I171">
        <v>10</v>
      </c>
      <c r="J171">
        <v>4</v>
      </c>
      <c r="K171">
        <v>1</v>
      </c>
      <c r="L171">
        <v>0</v>
      </c>
    </row>
    <row r="172" spans="1:12">
      <c r="A172" t="str">
        <f t="shared" si="3"/>
        <v>int_10_4</v>
      </c>
      <c r="B172" s="21">
        <f>VLOOKUP(A172,DBMS_TYPE_SIZES[],2,FALSE)</f>
        <v>9</v>
      </c>
      <c r="C172" s="21">
        <f>VLOOKUP(A172,DBMS_TYPE_SIZES[],3,FALSE)</f>
        <v>4</v>
      </c>
      <c r="D172" s="21">
        <f>VLOOKUP(A172,DBMS_TYPE_SIZES[],4,FALSE)</f>
        <v>9</v>
      </c>
      <c r="E172" t="s">
        <v>210</v>
      </c>
      <c r="F172" t="s">
        <v>466</v>
      </c>
      <c r="G172" t="s">
        <v>102</v>
      </c>
      <c r="H172" t="s">
        <v>20</v>
      </c>
      <c r="I172">
        <v>10</v>
      </c>
      <c r="J172">
        <v>4</v>
      </c>
      <c r="K172">
        <v>1</v>
      </c>
      <c r="L172">
        <v>0</v>
      </c>
    </row>
    <row r="173" spans="1:12">
      <c r="A173" t="str">
        <f t="shared" si="3"/>
        <v>int_10_4</v>
      </c>
      <c r="B173" s="21">
        <f>VLOOKUP(A173,DBMS_TYPE_SIZES[],2,FALSE)</f>
        <v>9</v>
      </c>
      <c r="C173" s="21">
        <f>VLOOKUP(A173,DBMS_TYPE_SIZES[],3,FALSE)</f>
        <v>4</v>
      </c>
      <c r="D173" s="21">
        <f>VLOOKUP(A173,DBMS_TYPE_SIZES[],4,FALSE)</f>
        <v>9</v>
      </c>
      <c r="E173" t="s">
        <v>211</v>
      </c>
      <c r="F173" t="s">
        <v>467</v>
      </c>
      <c r="G173" t="s">
        <v>102</v>
      </c>
      <c r="H173" t="s">
        <v>20</v>
      </c>
      <c r="I173">
        <v>10</v>
      </c>
      <c r="J173">
        <v>4</v>
      </c>
      <c r="K173">
        <v>1</v>
      </c>
      <c r="L173">
        <v>0</v>
      </c>
    </row>
    <row r="174" spans="1:12">
      <c r="A174" t="str">
        <f t="shared" si="3"/>
        <v>int_10_4</v>
      </c>
      <c r="B174" s="21">
        <f>VLOOKUP(A174,DBMS_TYPE_SIZES[],2,FALSE)</f>
        <v>9</v>
      </c>
      <c r="C174" s="21">
        <f>VLOOKUP(A174,DBMS_TYPE_SIZES[],3,FALSE)</f>
        <v>4</v>
      </c>
      <c r="D174" s="21">
        <f>VLOOKUP(A174,DBMS_TYPE_SIZES[],4,FALSE)</f>
        <v>9</v>
      </c>
      <c r="E174" t="s">
        <v>212</v>
      </c>
      <c r="F174" t="s">
        <v>468</v>
      </c>
      <c r="G174" t="s">
        <v>102</v>
      </c>
      <c r="H174" t="s">
        <v>20</v>
      </c>
      <c r="I174">
        <v>10</v>
      </c>
      <c r="J174">
        <v>4</v>
      </c>
      <c r="K174">
        <v>1</v>
      </c>
      <c r="L174">
        <v>0</v>
      </c>
    </row>
    <row r="175" spans="1:12">
      <c r="A175" t="str">
        <f t="shared" si="3"/>
        <v>int_10_4</v>
      </c>
      <c r="B175" s="21">
        <f>VLOOKUP(A175,DBMS_TYPE_SIZES[],2,FALSE)</f>
        <v>9</v>
      </c>
      <c r="C175" s="21">
        <f>VLOOKUP(A175,DBMS_TYPE_SIZES[],3,FALSE)</f>
        <v>4</v>
      </c>
      <c r="D175" s="21">
        <f>VLOOKUP(A175,DBMS_TYPE_SIZES[],4,FALSE)</f>
        <v>9</v>
      </c>
      <c r="E175" t="s">
        <v>213</v>
      </c>
      <c r="F175" t="s">
        <v>469</v>
      </c>
      <c r="G175" t="s">
        <v>102</v>
      </c>
      <c r="H175" t="s">
        <v>20</v>
      </c>
      <c r="I175">
        <v>10</v>
      </c>
      <c r="J175">
        <v>4</v>
      </c>
      <c r="K175">
        <v>1</v>
      </c>
      <c r="L175">
        <v>0</v>
      </c>
    </row>
    <row r="176" spans="1:12">
      <c r="A176" t="str">
        <f t="shared" si="3"/>
        <v>int_10_4</v>
      </c>
      <c r="B176" s="21">
        <f>VLOOKUP(A176,DBMS_TYPE_SIZES[],2,FALSE)</f>
        <v>9</v>
      </c>
      <c r="C176" s="21">
        <f>VLOOKUP(A176,DBMS_TYPE_SIZES[],3,FALSE)</f>
        <v>4</v>
      </c>
      <c r="D176" s="21">
        <f>VLOOKUP(A176,DBMS_TYPE_SIZES[],4,FALSE)</f>
        <v>9</v>
      </c>
      <c r="E176" t="s">
        <v>214</v>
      </c>
      <c r="F176" t="s">
        <v>470</v>
      </c>
      <c r="G176" t="s">
        <v>102</v>
      </c>
      <c r="H176" t="s">
        <v>20</v>
      </c>
      <c r="I176">
        <v>10</v>
      </c>
      <c r="J176">
        <v>4</v>
      </c>
      <c r="K176">
        <v>1</v>
      </c>
      <c r="L176">
        <v>0</v>
      </c>
    </row>
    <row r="177" spans="1:12">
      <c r="A177" t="str">
        <f t="shared" si="3"/>
        <v>int_10_4</v>
      </c>
      <c r="B177" s="21">
        <f>VLOOKUP(A177,DBMS_TYPE_SIZES[],2,FALSE)</f>
        <v>9</v>
      </c>
      <c r="C177" s="21">
        <f>VLOOKUP(A177,DBMS_TYPE_SIZES[],3,FALSE)</f>
        <v>4</v>
      </c>
      <c r="D177" s="21">
        <f>VLOOKUP(A177,DBMS_TYPE_SIZES[],4,FALSE)</f>
        <v>9</v>
      </c>
      <c r="E177" t="s">
        <v>215</v>
      </c>
      <c r="F177" t="s">
        <v>471</v>
      </c>
      <c r="G177" t="s">
        <v>170</v>
      </c>
      <c r="H177" t="s">
        <v>20</v>
      </c>
      <c r="I177">
        <v>10</v>
      </c>
      <c r="J177">
        <v>4</v>
      </c>
      <c r="K177">
        <v>1</v>
      </c>
      <c r="L177">
        <v>0</v>
      </c>
    </row>
    <row r="178" spans="1:12">
      <c r="A178" t="str">
        <f t="shared" si="3"/>
        <v>int_10_4</v>
      </c>
      <c r="B178" s="21">
        <f>VLOOKUP(A178,DBMS_TYPE_SIZES[],2,FALSE)</f>
        <v>9</v>
      </c>
      <c r="C178" s="21">
        <f>VLOOKUP(A178,DBMS_TYPE_SIZES[],3,FALSE)</f>
        <v>4</v>
      </c>
      <c r="D178" s="21">
        <f>VLOOKUP(A178,DBMS_TYPE_SIZES[],4,FALSE)</f>
        <v>9</v>
      </c>
      <c r="E178" t="s">
        <v>215</v>
      </c>
      <c r="F178" t="s">
        <v>471</v>
      </c>
      <c r="G178" t="s">
        <v>217</v>
      </c>
      <c r="H178" t="s">
        <v>20</v>
      </c>
      <c r="I178">
        <v>10</v>
      </c>
      <c r="J178">
        <v>4</v>
      </c>
      <c r="K178">
        <v>0</v>
      </c>
      <c r="L178">
        <v>0</v>
      </c>
    </row>
    <row r="179" spans="1:12">
      <c r="A179" t="str">
        <f t="shared" si="3"/>
        <v>int_10_4</v>
      </c>
      <c r="B179" s="21">
        <f>VLOOKUP(A179,DBMS_TYPE_SIZES[],2,FALSE)</f>
        <v>9</v>
      </c>
      <c r="C179" s="21">
        <f>VLOOKUP(A179,DBMS_TYPE_SIZES[],3,FALSE)</f>
        <v>4</v>
      </c>
      <c r="D179" s="21">
        <f>VLOOKUP(A179,DBMS_TYPE_SIZES[],4,FALSE)</f>
        <v>9</v>
      </c>
      <c r="E179" t="s">
        <v>215</v>
      </c>
      <c r="F179" t="s">
        <v>472</v>
      </c>
      <c r="G179" t="s">
        <v>170</v>
      </c>
      <c r="H179" t="s">
        <v>20</v>
      </c>
      <c r="I179">
        <v>10</v>
      </c>
      <c r="J179">
        <v>4</v>
      </c>
      <c r="K179">
        <v>1</v>
      </c>
      <c r="L179">
        <v>0</v>
      </c>
    </row>
    <row r="180" spans="1:12">
      <c r="A180" t="str">
        <f t="shared" si="3"/>
        <v>int_10_4</v>
      </c>
      <c r="B180" s="21">
        <f>VLOOKUP(A180,DBMS_TYPE_SIZES[],2,FALSE)</f>
        <v>9</v>
      </c>
      <c r="C180" s="21">
        <f>VLOOKUP(A180,DBMS_TYPE_SIZES[],3,FALSE)</f>
        <v>4</v>
      </c>
      <c r="D180" s="21">
        <f>VLOOKUP(A180,DBMS_TYPE_SIZES[],4,FALSE)</f>
        <v>9</v>
      </c>
      <c r="E180" t="s">
        <v>215</v>
      </c>
      <c r="F180" t="s">
        <v>472</v>
      </c>
      <c r="G180" t="s">
        <v>154</v>
      </c>
      <c r="H180" t="s">
        <v>20</v>
      </c>
      <c r="I180">
        <v>10</v>
      </c>
      <c r="J180">
        <v>4</v>
      </c>
      <c r="K180">
        <v>0</v>
      </c>
      <c r="L180">
        <v>0</v>
      </c>
    </row>
    <row r="181" spans="1:12">
      <c r="A181" t="str">
        <f t="shared" si="3"/>
        <v>int_10_4</v>
      </c>
      <c r="B181" s="21">
        <f>VLOOKUP(A181,DBMS_TYPE_SIZES[],2,FALSE)</f>
        <v>9</v>
      </c>
      <c r="C181" s="21">
        <f>VLOOKUP(A181,DBMS_TYPE_SIZES[],3,FALSE)</f>
        <v>4</v>
      </c>
      <c r="D181" s="21">
        <f>VLOOKUP(A181,DBMS_TYPE_SIZES[],4,FALSE)</f>
        <v>9</v>
      </c>
      <c r="E181" t="s">
        <v>215</v>
      </c>
      <c r="F181" t="s">
        <v>472</v>
      </c>
      <c r="G181" t="s">
        <v>216</v>
      </c>
      <c r="H181" t="s">
        <v>20</v>
      </c>
      <c r="I181">
        <v>10</v>
      </c>
      <c r="J181">
        <v>4</v>
      </c>
      <c r="K181">
        <v>0</v>
      </c>
      <c r="L181">
        <v>0</v>
      </c>
    </row>
    <row r="182" spans="1:12">
      <c r="A182" t="str">
        <f t="shared" si="3"/>
        <v>int_10_4</v>
      </c>
      <c r="B182" s="21">
        <f>VLOOKUP(A182,DBMS_TYPE_SIZES[],2,FALSE)</f>
        <v>9</v>
      </c>
      <c r="C182" s="21">
        <f>VLOOKUP(A182,DBMS_TYPE_SIZES[],3,FALSE)</f>
        <v>4</v>
      </c>
      <c r="D182" s="21">
        <f>VLOOKUP(A182,DBMS_TYPE_SIZES[],4,FALSE)</f>
        <v>9</v>
      </c>
      <c r="E182" t="s">
        <v>218</v>
      </c>
      <c r="F182" t="s">
        <v>473</v>
      </c>
      <c r="G182" t="s">
        <v>219</v>
      </c>
      <c r="H182" t="s">
        <v>20</v>
      </c>
      <c r="I182">
        <v>10</v>
      </c>
      <c r="J182">
        <v>4</v>
      </c>
      <c r="K182">
        <v>1</v>
      </c>
      <c r="L182">
        <v>0</v>
      </c>
    </row>
    <row r="183" spans="1:12">
      <c r="A183" t="str">
        <f t="shared" si="3"/>
        <v>int_10_4</v>
      </c>
      <c r="B183" s="21">
        <f>VLOOKUP(A183,DBMS_TYPE_SIZES[],2,FALSE)</f>
        <v>9</v>
      </c>
      <c r="C183" s="21">
        <f>VLOOKUP(A183,DBMS_TYPE_SIZES[],3,FALSE)</f>
        <v>4</v>
      </c>
      <c r="D183" s="21">
        <f>VLOOKUP(A183,DBMS_TYPE_SIZES[],4,FALSE)</f>
        <v>9</v>
      </c>
      <c r="E183" t="s">
        <v>218</v>
      </c>
      <c r="F183" t="s">
        <v>473</v>
      </c>
      <c r="G183" t="s">
        <v>220</v>
      </c>
      <c r="H183" t="s">
        <v>20</v>
      </c>
      <c r="I183">
        <v>10</v>
      </c>
      <c r="J183">
        <v>4</v>
      </c>
      <c r="K183">
        <v>0</v>
      </c>
      <c r="L183">
        <v>0</v>
      </c>
    </row>
    <row r="184" spans="1:12">
      <c r="A184" t="str">
        <f t="shared" si="3"/>
        <v>int_10_4</v>
      </c>
      <c r="B184" s="21">
        <f>VLOOKUP(A184,DBMS_TYPE_SIZES[],2,FALSE)</f>
        <v>9</v>
      </c>
      <c r="C184" s="21">
        <f>VLOOKUP(A184,DBMS_TYPE_SIZES[],3,FALSE)</f>
        <v>4</v>
      </c>
      <c r="D184" s="21">
        <f>VLOOKUP(A184,DBMS_TYPE_SIZES[],4,FALSE)</f>
        <v>9</v>
      </c>
      <c r="E184" t="s">
        <v>218</v>
      </c>
      <c r="F184" t="s">
        <v>473</v>
      </c>
      <c r="G184" t="s">
        <v>217</v>
      </c>
      <c r="H184" t="s">
        <v>20</v>
      </c>
      <c r="I184">
        <v>10</v>
      </c>
      <c r="J184">
        <v>4</v>
      </c>
      <c r="K184">
        <v>0</v>
      </c>
      <c r="L184">
        <v>0</v>
      </c>
    </row>
    <row r="185" spans="1:12">
      <c r="A185" t="str">
        <f t="shared" si="3"/>
        <v>int_10_4</v>
      </c>
      <c r="B185" s="21">
        <f>VLOOKUP(A185,DBMS_TYPE_SIZES[],2,FALSE)</f>
        <v>9</v>
      </c>
      <c r="C185" s="21">
        <f>VLOOKUP(A185,DBMS_TYPE_SIZES[],3,FALSE)</f>
        <v>4</v>
      </c>
      <c r="D185" s="21">
        <f>VLOOKUP(A185,DBMS_TYPE_SIZES[],4,FALSE)</f>
        <v>9</v>
      </c>
      <c r="E185" t="s">
        <v>218</v>
      </c>
      <c r="F185" t="s">
        <v>474</v>
      </c>
      <c r="G185" t="s">
        <v>219</v>
      </c>
      <c r="H185" t="s">
        <v>20</v>
      </c>
      <c r="I185">
        <v>10</v>
      </c>
      <c r="J185">
        <v>4</v>
      </c>
      <c r="K185">
        <v>1</v>
      </c>
      <c r="L185">
        <v>0</v>
      </c>
    </row>
    <row r="186" spans="1:12">
      <c r="A186" t="str">
        <f t="shared" si="3"/>
        <v>int_10_4</v>
      </c>
      <c r="B186" s="21">
        <f>VLOOKUP(A186,DBMS_TYPE_SIZES[],2,FALSE)</f>
        <v>9</v>
      </c>
      <c r="C186" s="21">
        <f>VLOOKUP(A186,DBMS_TYPE_SIZES[],3,FALSE)</f>
        <v>4</v>
      </c>
      <c r="D186" s="21">
        <f>VLOOKUP(A186,DBMS_TYPE_SIZES[],4,FALSE)</f>
        <v>9</v>
      </c>
      <c r="E186" t="s">
        <v>218</v>
      </c>
      <c r="F186" t="s">
        <v>474</v>
      </c>
      <c r="G186" t="s">
        <v>154</v>
      </c>
      <c r="H186" t="s">
        <v>20</v>
      </c>
      <c r="I186">
        <v>10</v>
      </c>
      <c r="J186">
        <v>4</v>
      </c>
      <c r="K186">
        <v>0</v>
      </c>
      <c r="L186">
        <v>0</v>
      </c>
    </row>
    <row r="187" spans="1:12">
      <c r="A187" t="str">
        <f t="shared" si="3"/>
        <v>int_10_4</v>
      </c>
      <c r="B187" s="21">
        <f>VLOOKUP(A187,DBMS_TYPE_SIZES[],2,FALSE)</f>
        <v>9</v>
      </c>
      <c r="C187" s="21">
        <f>VLOOKUP(A187,DBMS_TYPE_SIZES[],3,FALSE)</f>
        <v>4</v>
      </c>
      <c r="D187" s="21">
        <f>VLOOKUP(A187,DBMS_TYPE_SIZES[],4,FALSE)</f>
        <v>9</v>
      </c>
      <c r="E187" t="s">
        <v>218</v>
      </c>
      <c r="F187" t="s">
        <v>474</v>
      </c>
      <c r="G187" t="s">
        <v>220</v>
      </c>
      <c r="H187" t="s">
        <v>20</v>
      </c>
      <c r="I187">
        <v>10</v>
      </c>
      <c r="J187">
        <v>4</v>
      </c>
      <c r="K187">
        <v>0</v>
      </c>
      <c r="L187">
        <v>0</v>
      </c>
    </row>
    <row r="188" spans="1:12">
      <c r="A188" t="str">
        <f t="shared" si="3"/>
        <v>int_10_4</v>
      </c>
      <c r="B188" s="21">
        <f>VLOOKUP(A188,DBMS_TYPE_SIZES[],2,FALSE)</f>
        <v>9</v>
      </c>
      <c r="C188" s="21">
        <f>VLOOKUP(A188,DBMS_TYPE_SIZES[],3,FALSE)</f>
        <v>4</v>
      </c>
      <c r="D188" s="21">
        <f>VLOOKUP(A188,DBMS_TYPE_SIZES[],4,FALSE)</f>
        <v>9</v>
      </c>
      <c r="E188" t="s">
        <v>221</v>
      </c>
      <c r="F188" t="s">
        <v>475</v>
      </c>
      <c r="G188" t="s">
        <v>219</v>
      </c>
      <c r="H188" t="s">
        <v>20</v>
      </c>
      <c r="I188">
        <v>10</v>
      </c>
      <c r="J188">
        <v>4</v>
      </c>
      <c r="K188">
        <v>1</v>
      </c>
      <c r="L188">
        <v>0</v>
      </c>
    </row>
    <row r="189" spans="1:12">
      <c r="A189" t="str">
        <f t="shared" si="3"/>
        <v>int_10_4</v>
      </c>
      <c r="B189" s="21">
        <f>VLOOKUP(A189,DBMS_TYPE_SIZES[],2,FALSE)</f>
        <v>9</v>
      </c>
      <c r="C189" s="21">
        <f>VLOOKUP(A189,DBMS_TYPE_SIZES[],3,FALSE)</f>
        <v>4</v>
      </c>
      <c r="D189" s="21">
        <f>VLOOKUP(A189,DBMS_TYPE_SIZES[],4,FALSE)</f>
        <v>9</v>
      </c>
      <c r="E189" t="s">
        <v>221</v>
      </c>
      <c r="F189" t="s">
        <v>475</v>
      </c>
      <c r="G189" t="s">
        <v>222</v>
      </c>
      <c r="H189" t="s">
        <v>20</v>
      </c>
      <c r="I189">
        <v>10</v>
      </c>
      <c r="J189">
        <v>4</v>
      </c>
      <c r="K189">
        <v>0</v>
      </c>
      <c r="L189">
        <v>0</v>
      </c>
    </row>
    <row r="190" spans="1:12">
      <c r="A190" t="str">
        <f t="shared" si="3"/>
        <v>int_10_4</v>
      </c>
      <c r="B190" s="21">
        <f>VLOOKUP(A190,DBMS_TYPE_SIZES[],2,FALSE)</f>
        <v>9</v>
      </c>
      <c r="C190" s="21">
        <f>VLOOKUP(A190,DBMS_TYPE_SIZES[],3,FALSE)</f>
        <v>4</v>
      </c>
      <c r="D190" s="21">
        <f>VLOOKUP(A190,DBMS_TYPE_SIZES[],4,FALSE)</f>
        <v>9</v>
      </c>
      <c r="E190" t="s">
        <v>221</v>
      </c>
      <c r="F190" t="s">
        <v>475</v>
      </c>
      <c r="G190" t="s">
        <v>217</v>
      </c>
      <c r="H190" t="s">
        <v>20</v>
      </c>
      <c r="I190">
        <v>10</v>
      </c>
      <c r="J190">
        <v>4</v>
      </c>
      <c r="K190">
        <v>0</v>
      </c>
      <c r="L190">
        <v>0</v>
      </c>
    </row>
    <row r="191" spans="1:12">
      <c r="A191" t="str">
        <f t="shared" si="3"/>
        <v>int_10_4</v>
      </c>
      <c r="B191" s="21">
        <f>VLOOKUP(A191,DBMS_TYPE_SIZES[],2,FALSE)</f>
        <v>9</v>
      </c>
      <c r="C191" s="21">
        <f>VLOOKUP(A191,DBMS_TYPE_SIZES[],3,FALSE)</f>
        <v>4</v>
      </c>
      <c r="D191" s="21">
        <f>VLOOKUP(A191,DBMS_TYPE_SIZES[],4,FALSE)</f>
        <v>9</v>
      </c>
      <c r="E191" t="s">
        <v>221</v>
      </c>
      <c r="F191" t="s">
        <v>476</v>
      </c>
      <c r="G191" t="s">
        <v>219</v>
      </c>
      <c r="H191" t="s">
        <v>20</v>
      </c>
      <c r="I191">
        <v>10</v>
      </c>
      <c r="J191">
        <v>4</v>
      </c>
      <c r="K191">
        <v>1</v>
      </c>
      <c r="L191">
        <v>0</v>
      </c>
    </row>
    <row r="192" spans="1:12">
      <c r="A192" t="str">
        <f t="shared" si="3"/>
        <v>int_10_4</v>
      </c>
      <c r="B192" s="21">
        <f>VLOOKUP(A192,DBMS_TYPE_SIZES[],2,FALSE)</f>
        <v>9</v>
      </c>
      <c r="C192" s="21">
        <f>VLOOKUP(A192,DBMS_TYPE_SIZES[],3,FALSE)</f>
        <v>4</v>
      </c>
      <c r="D192" s="21">
        <f>VLOOKUP(A192,DBMS_TYPE_SIZES[],4,FALSE)</f>
        <v>9</v>
      </c>
      <c r="E192" t="s">
        <v>221</v>
      </c>
      <c r="F192" t="s">
        <v>476</v>
      </c>
      <c r="G192" t="s">
        <v>154</v>
      </c>
      <c r="H192" t="s">
        <v>20</v>
      </c>
      <c r="I192">
        <v>10</v>
      </c>
      <c r="J192">
        <v>4</v>
      </c>
      <c r="K192">
        <v>0</v>
      </c>
      <c r="L192">
        <v>0</v>
      </c>
    </row>
    <row r="193" spans="1:12">
      <c r="A193" t="str">
        <f t="shared" si="3"/>
        <v>int_10_4</v>
      </c>
      <c r="B193" s="21">
        <f>VLOOKUP(A193,DBMS_TYPE_SIZES[],2,FALSE)</f>
        <v>9</v>
      </c>
      <c r="C193" s="21">
        <f>VLOOKUP(A193,DBMS_TYPE_SIZES[],3,FALSE)</f>
        <v>4</v>
      </c>
      <c r="D193" s="21">
        <f>VLOOKUP(A193,DBMS_TYPE_SIZES[],4,FALSE)</f>
        <v>9</v>
      </c>
      <c r="E193" t="s">
        <v>221</v>
      </c>
      <c r="F193" t="s">
        <v>476</v>
      </c>
      <c r="G193" t="s">
        <v>222</v>
      </c>
      <c r="H193" t="s">
        <v>20</v>
      </c>
      <c r="I193">
        <v>10</v>
      </c>
      <c r="J193">
        <v>4</v>
      </c>
      <c r="K193">
        <v>0</v>
      </c>
      <c r="L193">
        <v>0</v>
      </c>
    </row>
    <row r="194" spans="1:12">
      <c r="A194" t="str">
        <f t="shared" si="3"/>
        <v>int_10_4</v>
      </c>
      <c r="B194" s="21">
        <f>VLOOKUP(A194,DBMS_TYPE_SIZES[],2,FALSE)</f>
        <v>9</v>
      </c>
      <c r="C194" s="21">
        <f>VLOOKUP(A194,DBMS_TYPE_SIZES[],3,FALSE)</f>
        <v>4</v>
      </c>
      <c r="D194" s="21">
        <f>VLOOKUP(A194,DBMS_TYPE_SIZES[],4,FALSE)</f>
        <v>9</v>
      </c>
      <c r="E194" t="s">
        <v>223</v>
      </c>
      <c r="F194" t="s">
        <v>477</v>
      </c>
      <c r="G194" t="s">
        <v>154</v>
      </c>
      <c r="H194" t="s">
        <v>20</v>
      </c>
      <c r="I194">
        <v>10</v>
      </c>
      <c r="J194">
        <v>4</v>
      </c>
      <c r="K194">
        <v>1</v>
      </c>
      <c r="L194">
        <v>0</v>
      </c>
    </row>
    <row r="195" spans="1:12">
      <c r="A195" t="str">
        <f t="shared" si="3"/>
        <v>int_10_4</v>
      </c>
      <c r="B195" s="21">
        <f>VLOOKUP(A195,DBMS_TYPE_SIZES[],2,FALSE)</f>
        <v>9</v>
      </c>
      <c r="C195" s="21">
        <f>VLOOKUP(A195,DBMS_TYPE_SIZES[],3,FALSE)</f>
        <v>4</v>
      </c>
      <c r="D195" s="21">
        <f>VLOOKUP(A195,DBMS_TYPE_SIZES[],4,FALSE)</f>
        <v>9</v>
      </c>
      <c r="E195" t="s">
        <v>223</v>
      </c>
      <c r="F195" t="s">
        <v>477</v>
      </c>
      <c r="G195" t="s">
        <v>224</v>
      </c>
      <c r="H195" t="s">
        <v>20</v>
      </c>
      <c r="I195">
        <v>10</v>
      </c>
      <c r="J195">
        <v>4</v>
      </c>
      <c r="K195">
        <v>0</v>
      </c>
      <c r="L195">
        <v>1</v>
      </c>
    </row>
    <row r="196" spans="1:12">
      <c r="A196" t="str">
        <f t="shared" si="3"/>
        <v>int_10_4</v>
      </c>
      <c r="B196" s="21">
        <f>VLOOKUP(A196,DBMS_TYPE_SIZES[],2,FALSE)</f>
        <v>9</v>
      </c>
      <c r="C196" s="21">
        <f>VLOOKUP(A196,DBMS_TYPE_SIZES[],3,FALSE)</f>
        <v>4</v>
      </c>
      <c r="D196" s="21">
        <f>VLOOKUP(A196,DBMS_TYPE_SIZES[],4,FALSE)</f>
        <v>9</v>
      </c>
      <c r="E196" t="s">
        <v>223</v>
      </c>
      <c r="F196" t="s">
        <v>477</v>
      </c>
      <c r="G196" t="s">
        <v>225</v>
      </c>
      <c r="H196" t="s">
        <v>20</v>
      </c>
      <c r="I196">
        <v>10</v>
      </c>
      <c r="J196">
        <v>4</v>
      </c>
      <c r="K196">
        <v>0</v>
      </c>
      <c r="L196">
        <v>0</v>
      </c>
    </row>
    <row r="197" spans="1:12">
      <c r="A197" t="str">
        <f t="shared" ref="A197:A260" si="4">H197&amp;"_"&amp;I197&amp;"_"&amp;J197</f>
        <v>int_10_4</v>
      </c>
      <c r="B197" s="21">
        <f>VLOOKUP(A197,DBMS_TYPE_SIZES[],2,FALSE)</f>
        <v>9</v>
      </c>
      <c r="C197" s="21">
        <f>VLOOKUP(A197,DBMS_TYPE_SIZES[],3,FALSE)</f>
        <v>4</v>
      </c>
      <c r="D197" s="21">
        <f>VLOOKUP(A197,DBMS_TYPE_SIZES[],4,FALSE)</f>
        <v>9</v>
      </c>
      <c r="E197" t="s">
        <v>223</v>
      </c>
      <c r="F197" t="s">
        <v>478</v>
      </c>
      <c r="G197" t="s">
        <v>225</v>
      </c>
      <c r="H197" t="s">
        <v>20</v>
      </c>
      <c r="I197">
        <v>10</v>
      </c>
      <c r="J197">
        <v>4</v>
      </c>
      <c r="K197">
        <v>1</v>
      </c>
      <c r="L197">
        <v>0</v>
      </c>
    </row>
    <row r="198" spans="1:12">
      <c r="A198" t="str">
        <f t="shared" si="4"/>
        <v>int_10_4</v>
      </c>
      <c r="B198" s="21">
        <f>VLOOKUP(A198,DBMS_TYPE_SIZES[],2,FALSE)</f>
        <v>9</v>
      </c>
      <c r="C198" s="21">
        <f>VLOOKUP(A198,DBMS_TYPE_SIZES[],3,FALSE)</f>
        <v>4</v>
      </c>
      <c r="D198" s="21">
        <f>VLOOKUP(A198,DBMS_TYPE_SIZES[],4,FALSE)</f>
        <v>9</v>
      </c>
      <c r="E198" t="s">
        <v>223</v>
      </c>
      <c r="F198" t="s">
        <v>478</v>
      </c>
      <c r="G198" t="s">
        <v>216</v>
      </c>
      <c r="H198" t="s">
        <v>20</v>
      </c>
      <c r="I198">
        <v>10</v>
      </c>
      <c r="J198">
        <v>4</v>
      </c>
      <c r="K198">
        <v>0</v>
      </c>
      <c r="L198">
        <v>0</v>
      </c>
    </row>
    <row r="199" spans="1:12">
      <c r="A199" t="str">
        <f t="shared" si="4"/>
        <v>int_10_4</v>
      </c>
      <c r="B199" s="21">
        <f>VLOOKUP(A199,DBMS_TYPE_SIZES[],2,FALSE)</f>
        <v>9</v>
      </c>
      <c r="C199" s="21">
        <f>VLOOKUP(A199,DBMS_TYPE_SIZES[],3,FALSE)</f>
        <v>4</v>
      </c>
      <c r="D199" s="21">
        <f>VLOOKUP(A199,DBMS_TYPE_SIZES[],4,FALSE)</f>
        <v>9</v>
      </c>
      <c r="E199" t="s">
        <v>223</v>
      </c>
      <c r="F199" t="s">
        <v>478</v>
      </c>
      <c r="G199" t="s">
        <v>217</v>
      </c>
      <c r="H199" t="s">
        <v>20</v>
      </c>
      <c r="I199">
        <v>10</v>
      </c>
      <c r="J199">
        <v>4</v>
      </c>
      <c r="K199">
        <v>0</v>
      </c>
      <c r="L199">
        <v>0</v>
      </c>
    </row>
    <row r="200" spans="1:12">
      <c r="A200" t="str">
        <f t="shared" si="4"/>
        <v>int_10_4</v>
      </c>
      <c r="B200" s="21">
        <f>VLOOKUP(A200,DBMS_TYPE_SIZES[],2,FALSE)</f>
        <v>9</v>
      </c>
      <c r="C200" s="21">
        <f>VLOOKUP(A200,DBMS_TYPE_SIZES[],3,FALSE)</f>
        <v>4</v>
      </c>
      <c r="D200" s="21">
        <f>VLOOKUP(A200,DBMS_TYPE_SIZES[],4,FALSE)</f>
        <v>9</v>
      </c>
      <c r="E200" t="s">
        <v>223</v>
      </c>
      <c r="F200" t="s">
        <v>479</v>
      </c>
      <c r="G200" t="s">
        <v>154</v>
      </c>
      <c r="H200" t="s">
        <v>20</v>
      </c>
      <c r="I200">
        <v>10</v>
      </c>
      <c r="J200">
        <v>4</v>
      </c>
      <c r="K200">
        <v>1</v>
      </c>
      <c r="L200">
        <v>0</v>
      </c>
    </row>
    <row r="201" spans="1:12">
      <c r="A201" t="str">
        <f t="shared" si="4"/>
        <v>int_10_4</v>
      </c>
      <c r="B201" s="21">
        <f>VLOOKUP(A201,DBMS_TYPE_SIZES[],2,FALSE)</f>
        <v>9</v>
      </c>
      <c r="C201" s="21">
        <f>VLOOKUP(A201,DBMS_TYPE_SIZES[],3,FALSE)</f>
        <v>4</v>
      </c>
      <c r="D201" s="21">
        <f>VLOOKUP(A201,DBMS_TYPE_SIZES[],4,FALSE)</f>
        <v>9</v>
      </c>
      <c r="E201" t="s">
        <v>223</v>
      </c>
      <c r="F201" t="s">
        <v>479</v>
      </c>
      <c r="G201" t="s">
        <v>225</v>
      </c>
      <c r="H201" t="s">
        <v>20</v>
      </c>
      <c r="I201">
        <v>10</v>
      </c>
      <c r="J201">
        <v>4</v>
      </c>
      <c r="K201">
        <v>0</v>
      </c>
      <c r="L201">
        <v>0</v>
      </c>
    </row>
    <row r="202" spans="1:12">
      <c r="A202" t="str">
        <f t="shared" si="4"/>
        <v>int_10_4</v>
      </c>
      <c r="B202" s="21">
        <f>VLOOKUP(A202,DBMS_TYPE_SIZES[],2,FALSE)</f>
        <v>9</v>
      </c>
      <c r="C202" s="21">
        <f>VLOOKUP(A202,DBMS_TYPE_SIZES[],3,FALSE)</f>
        <v>4</v>
      </c>
      <c r="D202" s="21">
        <f>VLOOKUP(A202,DBMS_TYPE_SIZES[],4,FALSE)</f>
        <v>9</v>
      </c>
      <c r="E202" t="s">
        <v>223</v>
      </c>
      <c r="F202" t="s">
        <v>479</v>
      </c>
      <c r="G202" t="s">
        <v>216</v>
      </c>
      <c r="H202" t="s">
        <v>20</v>
      </c>
      <c r="I202">
        <v>10</v>
      </c>
      <c r="J202">
        <v>4</v>
      </c>
      <c r="K202">
        <v>0</v>
      </c>
      <c r="L202">
        <v>0</v>
      </c>
    </row>
    <row r="203" spans="1:12">
      <c r="A203" t="str">
        <f t="shared" si="4"/>
        <v>int_10_4</v>
      </c>
      <c r="B203" s="21">
        <f>VLOOKUP(A203,DBMS_TYPE_SIZES[],2,FALSE)</f>
        <v>9</v>
      </c>
      <c r="C203" s="21">
        <f>VLOOKUP(A203,DBMS_TYPE_SIZES[],3,FALSE)</f>
        <v>4</v>
      </c>
      <c r="D203" s="21">
        <f>VLOOKUP(A203,DBMS_TYPE_SIZES[],4,FALSE)</f>
        <v>9</v>
      </c>
      <c r="E203" t="s">
        <v>226</v>
      </c>
      <c r="F203" t="s">
        <v>480</v>
      </c>
      <c r="G203" t="s">
        <v>227</v>
      </c>
      <c r="H203" t="s">
        <v>20</v>
      </c>
      <c r="I203">
        <v>10</v>
      </c>
      <c r="J203">
        <v>4</v>
      </c>
      <c r="K203">
        <v>1</v>
      </c>
      <c r="L203">
        <v>0</v>
      </c>
    </row>
    <row r="204" spans="1:12">
      <c r="A204" t="str">
        <f t="shared" si="4"/>
        <v>int_10_4</v>
      </c>
      <c r="B204" s="21">
        <f>VLOOKUP(A204,DBMS_TYPE_SIZES[],2,FALSE)</f>
        <v>9</v>
      </c>
      <c r="C204" s="21">
        <f>VLOOKUP(A204,DBMS_TYPE_SIZES[],3,FALSE)</f>
        <v>4</v>
      </c>
      <c r="D204" s="21">
        <f>VLOOKUP(A204,DBMS_TYPE_SIZES[],4,FALSE)</f>
        <v>9</v>
      </c>
      <c r="E204" t="s">
        <v>226</v>
      </c>
      <c r="F204" t="s">
        <v>480</v>
      </c>
      <c r="G204" t="s">
        <v>228</v>
      </c>
      <c r="H204" t="s">
        <v>20</v>
      </c>
      <c r="I204">
        <v>10</v>
      </c>
      <c r="J204">
        <v>4</v>
      </c>
      <c r="K204">
        <v>0</v>
      </c>
      <c r="L204">
        <v>0</v>
      </c>
    </row>
    <row r="205" spans="1:12">
      <c r="A205" t="str">
        <f t="shared" si="4"/>
        <v>int_10_4</v>
      </c>
      <c r="B205" s="21">
        <f>VLOOKUP(A205,DBMS_TYPE_SIZES[],2,FALSE)</f>
        <v>9</v>
      </c>
      <c r="C205" s="21">
        <f>VLOOKUP(A205,DBMS_TYPE_SIZES[],3,FALSE)</f>
        <v>4</v>
      </c>
      <c r="D205" s="21">
        <f>VLOOKUP(A205,DBMS_TYPE_SIZES[],4,FALSE)</f>
        <v>9</v>
      </c>
      <c r="E205" t="s">
        <v>226</v>
      </c>
      <c r="F205" t="s">
        <v>480</v>
      </c>
      <c r="G205" t="s">
        <v>217</v>
      </c>
      <c r="H205" t="s">
        <v>20</v>
      </c>
      <c r="I205">
        <v>10</v>
      </c>
      <c r="J205">
        <v>4</v>
      </c>
      <c r="K205">
        <v>0</v>
      </c>
      <c r="L205">
        <v>0</v>
      </c>
    </row>
    <row r="206" spans="1:12">
      <c r="A206" t="str">
        <f t="shared" si="4"/>
        <v>int_10_4</v>
      </c>
      <c r="B206" s="21">
        <f>VLOOKUP(A206,DBMS_TYPE_SIZES[],2,FALSE)</f>
        <v>9</v>
      </c>
      <c r="C206" s="21">
        <f>VLOOKUP(A206,DBMS_TYPE_SIZES[],3,FALSE)</f>
        <v>4</v>
      </c>
      <c r="D206" s="21">
        <f>VLOOKUP(A206,DBMS_TYPE_SIZES[],4,FALSE)</f>
        <v>9</v>
      </c>
      <c r="E206" t="s">
        <v>226</v>
      </c>
      <c r="F206" t="s">
        <v>481</v>
      </c>
      <c r="G206" t="s">
        <v>154</v>
      </c>
      <c r="H206" t="s">
        <v>20</v>
      </c>
      <c r="I206">
        <v>10</v>
      </c>
      <c r="J206">
        <v>4</v>
      </c>
      <c r="K206">
        <v>1</v>
      </c>
      <c r="L206">
        <v>0</v>
      </c>
    </row>
    <row r="207" spans="1:12">
      <c r="A207" t="str">
        <f t="shared" si="4"/>
        <v>int_10_4</v>
      </c>
      <c r="B207" s="21">
        <f>VLOOKUP(A207,DBMS_TYPE_SIZES[],2,FALSE)</f>
        <v>9</v>
      </c>
      <c r="C207" s="21">
        <f>VLOOKUP(A207,DBMS_TYPE_SIZES[],3,FALSE)</f>
        <v>4</v>
      </c>
      <c r="D207" s="21">
        <f>VLOOKUP(A207,DBMS_TYPE_SIZES[],4,FALSE)</f>
        <v>9</v>
      </c>
      <c r="E207" t="s">
        <v>226</v>
      </c>
      <c r="F207" t="s">
        <v>481</v>
      </c>
      <c r="G207" t="s">
        <v>227</v>
      </c>
      <c r="H207" t="s">
        <v>20</v>
      </c>
      <c r="I207">
        <v>10</v>
      </c>
      <c r="J207">
        <v>4</v>
      </c>
      <c r="K207">
        <v>0</v>
      </c>
      <c r="L207">
        <v>0</v>
      </c>
    </row>
    <row r="208" spans="1:12">
      <c r="A208" t="str">
        <f t="shared" si="4"/>
        <v>int_10_4</v>
      </c>
      <c r="B208" s="21">
        <f>VLOOKUP(A208,DBMS_TYPE_SIZES[],2,FALSE)</f>
        <v>9</v>
      </c>
      <c r="C208" s="21">
        <f>VLOOKUP(A208,DBMS_TYPE_SIZES[],3,FALSE)</f>
        <v>4</v>
      </c>
      <c r="D208" s="21">
        <f>VLOOKUP(A208,DBMS_TYPE_SIZES[],4,FALSE)</f>
        <v>9</v>
      </c>
      <c r="E208" t="s">
        <v>226</v>
      </c>
      <c r="F208" t="s">
        <v>481</v>
      </c>
      <c r="G208" t="s">
        <v>228</v>
      </c>
      <c r="H208" t="s">
        <v>20</v>
      </c>
      <c r="I208">
        <v>10</v>
      </c>
      <c r="J208">
        <v>4</v>
      </c>
      <c r="K208">
        <v>0</v>
      </c>
      <c r="L208">
        <v>0</v>
      </c>
    </row>
    <row r="209" spans="1:12">
      <c r="A209" t="str">
        <f t="shared" si="4"/>
        <v>int_10_4</v>
      </c>
      <c r="B209" s="21">
        <f>VLOOKUP(A209,DBMS_TYPE_SIZES[],2,FALSE)</f>
        <v>9</v>
      </c>
      <c r="C209" s="21">
        <f>VLOOKUP(A209,DBMS_TYPE_SIZES[],3,FALSE)</f>
        <v>4</v>
      </c>
      <c r="D209" s="21">
        <f>VLOOKUP(A209,DBMS_TYPE_SIZES[],4,FALSE)</f>
        <v>9</v>
      </c>
      <c r="E209" t="s">
        <v>229</v>
      </c>
      <c r="F209" t="s">
        <v>1512</v>
      </c>
      <c r="G209" t="s">
        <v>170</v>
      </c>
      <c r="H209" t="s">
        <v>20</v>
      </c>
      <c r="I209">
        <v>10</v>
      </c>
      <c r="J209">
        <v>4</v>
      </c>
      <c r="K209">
        <v>1</v>
      </c>
      <c r="L209">
        <v>0</v>
      </c>
    </row>
    <row r="210" spans="1:12">
      <c r="A210" t="str">
        <f t="shared" si="4"/>
        <v>int_10_4</v>
      </c>
      <c r="B210" s="21">
        <f>VLOOKUP(A210,DBMS_TYPE_SIZES[],2,FALSE)</f>
        <v>9</v>
      </c>
      <c r="C210" s="21">
        <f>VLOOKUP(A210,DBMS_TYPE_SIZES[],3,FALSE)</f>
        <v>4</v>
      </c>
      <c r="D210" s="21">
        <f>VLOOKUP(A210,DBMS_TYPE_SIZES[],4,FALSE)</f>
        <v>9</v>
      </c>
      <c r="E210" t="s">
        <v>229</v>
      </c>
      <c r="F210" t="s">
        <v>1512</v>
      </c>
      <c r="G210" t="s">
        <v>220</v>
      </c>
      <c r="H210" t="s">
        <v>20</v>
      </c>
      <c r="I210">
        <v>10</v>
      </c>
      <c r="J210">
        <v>4</v>
      </c>
      <c r="K210">
        <v>0</v>
      </c>
      <c r="L210">
        <v>0</v>
      </c>
    </row>
    <row r="211" spans="1:12">
      <c r="A211" t="str">
        <f t="shared" si="4"/>
        <v>int_10_4</v>
      </c>
      <c r="B211" s="21">
        <f>VLOOKUP(A211,DBMS_TYPE_SIZES[],2,FALSE)</f>
        <v>9</v>
      </c>
      <c r="C211" s="21">
        <f>VLOOKUP(A211,DBMS_TYPE_SIZES[],3,FALSE)</f>
        <v>4</v>
      </c>
      <c r="D211" s="21">
        <f>VLOOKUP(A211,DBMS_TYPE_SIZES[],4,FALSE)</f>
        <v>9</v>
      </c>
      <c r="E211" t="s">
        <v>229</v>
      </c>
      <c r="F211" t="s">
        <v>1512</v>
      </c>
      <c r="G211" t="s">
        <v>217</v>
      </c>
      <c r="H211" t="s">
        <v>20</v>
      </c>
      <c r="I211">
        <v>10</v>
      </c>
      <c r="J211">
        <v>4</v>
      </c>
      <c r="K211">
        <v>0</v>
      </c>
      <c r="L211">
        <v>0</v>
      </c>
    </row>
    <row r="212" spans="1:12">
      <c r="A212" t="str">
        <f t="shared" si="4"/>
        <v>numeric_16_9</v>
      </c>
      <c r="B212" s="21">
        <f>VLOOKUP(A212,DBMS_TYPE_SIZES[],2,FALSE)</f>
        <v>9</v>
      </c>
      <c r="C212" s="21">
        <f>VLOOKUP(A212,DBMS_TYPE_SIZES[],3,FALSE)</f>
        <v>9</v>
      </c>
      <c r="D212" s="21">
        <f>VLOOKUP(A212,DBMS_TYPE_SIZES[],4,FALSE)</f>
        <v>9</v>
      </c>
      <c r="E212" t="s">
        <v>229</v>
      </c>
      <c r="F212" t="s">
        <v>482</v>
      </c>
      <c r="G212" t="s">
        <v>102</v>
      </c>
      <c r="H212" t="s">
        <v>67</v>
      </c>
      <c r="I212">
        <v>16</v>
      </c>
      <c r="J212">
        <v>9</v>
      </c>
      <c r="K212">
        <v>1</v>
      </c>
      <c r="L212">
        <v>0</v>
      </c>
    </row>
    <row r="213" spans="1:12">
      <c r="A213" t="str">
        <f t="shared" si="4"/>
        <v>int_10_4</v>
      </c>
      <c r="B213" s="21">
        <f>VLOOKUP(A213,DBMS_TYPE_SIZES[],2,FALSE)</f>
        <v>9</v>
      </c>
      <c r="C213" s="21">
        <f>VLOOKUP(A213,DBMS_TYPE_SIZES[],3,FALSE)</f>
        <v>4</v>
      </c>
      <c r="D213" s="21">
        <f>VLOOKUP(A213,DBMS_TYPE_SIZES[],4,FALSE)</f>
        <v>9</v>
      </c>
      <c r="E213" t="s">
        <v>229</v>
      </c>
      <c r="F213" t="s">
        <v>483</v>
      </c>
      <c r="G213" t="s">
        <v>170</v>
      </c>
      <c r="H213" t="s">
        <v>20</v>
      </c>
      <c r="I213">
        <v>10</v>
      </c>
      <c r="J213">
        <v>4</v>
      </c>
      <c r="K213">
        <v>1</v>
      </c>
      <c r="L213">
        <v>0</v>
      </c>
    </row>
    <row r="214" spans="1:12">
      <c r="A214" t="str">
        <f t="shared" si="4"/>
        <v>int_10_4</v>
      </c>
      <c r="B214" s="21">
        <f>VLOOKUP(A214,DBMS_TYPE_SIZES[],2,FALSE)</f>
        <v>9</v>
      </c>
      <c r="C214" s="21">
        <f>VLOOKUP(A214,DBMS_TYPE_SIZES[],3,FALSE)</f>
        <v>4</v>
      </c>
      <c r="D214" s="21">
        <f>VLOOKUP(A214,DBMS_TYPE_SIZES[],4,FALSE)</f>
        <v>9</v>
      </c>
      <c r="E214" t="s">
        <v>229</v>
      </c>
      <c r="F214" t="s">
        <v>483</v>
      </c>
      <c r="G214" t="s">
        <v>154</v>
      </c>
      <c r="H214" t="s">
        <v>20</v>
      </c>
      <c r="I214">
        <v>10</v>
      </c>
      <c r="J214">
        <v>4</v>
      </c>
      <c r="K214">
        <v>0</v>
      </c>
      <c r="L214">
        <v>0</v>
      </c>
    </row>
    <row r="215" spans="1:12">
      <c r="A215" t="str">
        <f t="shared" si="4"/>
        <v>int_10_4</v>
      </c>
      <c r="B215" s="21">
        <f>VLOOKUP(A215,DBMS_TYPE_SIZES[],2,FALSE)</f>
        <v>9</v>
      </c>
      <c r="C215" s="21">
        <f>VLOOKUP(A215,DBMS_TYPE_SIZES[],3,FALSE)</f>
        <v>4</v>
      </c>
      <c r="D215" s="21">
        <f>VLOOKUP(A215,DBMS_TYPE_SIZES[],4,FALSE)</f>
        <v>9</v>
      </c>
      <c r="E215" t="s">
        <v>229</v>
      </c>
      <c r="F215" t="s">
        <v>483</v>
      </c>
      <c r="G215" t="s">
        <v>220</v>
      </c>
      <c r="H215" t="s">
        <v>20</v>
      </c>
      <c r="I215">
        <v>10</v>
      </c>
      <c r="J215">
        <v>4</v>
      </c>
      <c r="K215">
        <v>0</v>
      </c>
      <c r="L215">
        <v>0</v>
      </c>
    </row>
    <row r="216" spans="1:12">
      <c r="A216" t="str">
        <f t="shared" si="4"/>
        <v>int_10_4</v>
      </c>
      <c r="B216" s="21">
        <f>VLOOKUP(A216,DBMS_TYPE_SIZES[],2,FALSE)</f>
        <v>9</v>
      </c>
      <c r="C216" s="21">
        <f>VLOOKUP(A216,DBMS_TYPE_SIZES[],3,FALSE)</f>
        <v>4</v>
      </c>
      <c r="D216" s="21">
        <f>VLOOKUP(A216,DBMS_TYPE_SIZES[],4,FALSE)</f>
        <v>9</v>
      </c>
      <c r="E216" t="s">
        <v>230</v>
      </c>
      <c r="F216" t="s">
        <v>484</v>
      </c>
      <c r="G216" t="s">
        <v>154</v>
      </c>
      <c r="H216" t="s">
        <v>20</v>
      </c>
      <c r="I216">
        <v>10</v>
      </c>
      <c r="J216">
        <v>4</v>
      </c>
      <c r="K216">
        <v>1</v>
      </c>
      <c r="L216">
        <v>0</v>
      </c>
    </row>
    <row r="217" spans="1:12">
      <c r="A217" t="str">
        <f t="shared" si="4"/>
        <v>int_10_4</v>
      </c>
      <c r="B217" s="21">
        <f>VLOOKUP(A217,DBMS_TYPE_SIZES[],2,FALSE)</f>
        <v>9</v>
      </c>
      <c r="C217" s="21">
        <f>VLOOKUP(A217,DBMS_TYPE_SIZES[],3,FALSE)</f>
        <v>4</v>
      </c>
      <c r="D217" s="21">
        <f>VLOOKUP(A217,DBMS_TYPE_SIZES[],4,FALSE)</f>
        <v>9</v>
      </c>
      <c r="E217" t="s">
        <v>230</v>
      </c>
      <c r="F217" t="s">
        <v>484</v>
      </c>
      <c r="G217" t="s">
        <v>224</v>
      </c>
      <c r="H217" t="s">
        <v>20</v>
      </c>
      <c r="I217">
        <v>10</v>
      </c>
      <c r="J217">
        <v>4</v>
      </c>
      <c r="K217">
        <v>0</v>
      </c>
      <c r="L217">
        <v>1</v>
      </c>
    </row>
    <row r="218" spans="1:12">
      <c r="A218" t="str">
        <f t="shared" si="4"/>
        <v>int_10_4</v>
      </c>
      <c r="B218" s="21">
        <f>VLOOKUP(A218,DBMS_TYPE_SIZES[],2,FALSE)</f>
        <v>9</v>
      </c>
      <c r="C218" s="21">
        <f>VLOOKUP(A218,DBMS_TYPE_SIZES[],3,FALSE)</f>
        <v>4</v>
      </c>
      <c r="D218" s="21">
        <f>VLOOKUP(A218,DBMS_TYPE_SIZES[],4,FALSE)</f>
        <v>9</v>
      </c>
      <c r="E218" t="s">
        <v>230</v>
      </c>
      <c r="F218" t="s">
        <v>484</v>
      </c>
      <c r="G218" t="s">
        <v>225</v>
      </c>
      <c r="H218" t="s">
        <v>20</v>
      </c>
      <c r="I218">
        <v>10</v>
      </c>
      <c r="J218">
        <v>4</v>
      </c>
      <c r="K218">
        <v>0</v>
      </c>
      <c r="L218">
        <v>0</v>
      </c>
    </row>
    <row r="219" spans="1:12">
      <c r="A219" t="str">
        <f t="shared" si="4"/>
        <v>numeric_16_9</v>
      </c>
      <c r="B219" s="21">
        <f>VLOOKUP(A219,DBMS_TYPE_SIZES[],2,FALSE)</f>
        <v>9</v>
      </c>
      <c r="C219" s="21">
        <f>VLOOKUP(A219,DBMS_TYPE_SIZES[],3,FALSE)</f>
        <v>9</v>
      </c>
      <c r="D219" s="21">
        <f>VLOOKUP(A219,DBMS_TYPE_SIZES[],4,FALSE)</f>
        <v>9</v>
      </c>
      <c r="E219" t="s">
        <v>230</v>
      </c>
      <c r="F219" t="s">
        <v>485</v>
      </c>
      <c r="G219" t="s">
        <v>102</v>
      </c>
      <c r="H219" t="s">
        <v>67</v>
      </c>
      <c r="I219">
        <v>16</v>
      </c>
      <c r="J219">
        <v>9</v>
      </c>
      <c r="K219">
        <v>1</v>
      </c>
      <c r="L219">
        <v>0</v>
      </c>
    </row>
    <row r="220" spans="1:12">
      <c r="A220" t="str">
        <f t="shared" si="4"/>
        <v>int_10_4</v>
      </c>
      <c r="B220" s="21">
        <f>VLOOKUP(A220,DBMS_TYPE_SIZES[],2,FALSE)</f>
        <v>9</v>
      </c>
      <c r="C220" s="21">
        <f>VLOOKUP(A220,DBMS_TYPE_SIZES[],3,FALSE)</f>
        <v>4</v>
      </c>
      <c r="D220" s="21">
        <f>VLOOKUP(A220,DBMS_TYPE_SIZES[],4,FALSE)</f>
        <v>9</v>
      </c>
      <c r="E220" t="s">
        <v>230</v>
      </c>
      <c r="F220" t="s">
        <v>486</v>
      </c>
      <c r="G220" t="s">
        <v>225</v>
      </c>
      <c r="H220" t="s">
        <v>20</v>
      </c>
      <c r="I220">
        <v>10</v>
      </c>
      <c r="J220">
        <v>4</v>
      </c>
      <c r="K220">
        <v>1</v>
      </c>
      <c r="L220">
        <v>0</v>
      </c>
    </row>
    <row r="221" spans="1:12">
      <c r="A221" t="str">
        <f t="shared" si="4"/>
        <v>int_10_4</v>
      </c>
      <c r="B221" s="21">
        <f>VLOOKUP(A221,DBMS_TYPE_SIZES[],2,FALSE)</f>
        <v>9</v>
      </c>
      <c r="C221" s="21">
        <f>VLOOKUP(A221,DBMS_TYPE_SIZES[],3,FALSE)</f>
        <v>4</v>
      </c>
      <c r="D221" s="21">
        <f>VLOOKUP(A221,DBMS_TYPE_SIZES[],4,FALSE)</f>
        <v>9</v>
      </c>
      <c r="E221" t="s">
        <v>230</v>
      </c>
      <c r="F221" t="s">
        <v>486</v>
      </c>
      <c r="G221" t="s">
        <v>220</v>
      </c>
      <c r="H221" t="s">
        <v>20</v>
      </c>
      <c r="I221">
        <v>10</v>
      </c>
      <c r="J221">
        <v>4</v>
      </c>
      <c r="K221">
        <v>0</v>
      </c>
      <c r="L221">
        <v>0</v>
      </c>
    </row>
    <row r="222" spans="1:12">
      <c r="A222" t="str">
        <f t="shared" si="4"/>
        <v>int_10_4</v>
      </c>
      <c r="B222" s="21">
        <f>VLOOKUP(A222,DBMS_TYPE_SIZES[],2,FALSE)</f>
        <v>9</v>
      </c>
      <c r="C222" s="21">
        <f>VLOOKUP(A222,DBMS_TYPE_SIZES[],3,FALSE)</f>
        <v>4</v>
      </c>
      <c r="D222" s="21">
        <f>VLOOKUP(A222,DBMS_TYPE_SIZES[],4,FALSE)</f>
        <v>9</v>
      </c>
      <c r="E222" t="s">
        <v>230</v>
      </c>
      <c r="F222" t="s">
        <v>486</v>
      </c>
      <c r="G222" t="s">
        <v>217</v>
      </c>
      <c r="H222" t="s">
        <v>20</v>
      </c>
      <c r="I222">
        <v>10</v>
      </c>
      <c r="J222">
        <v>4</v>
      </c>
      <c r="K222">
        <v>0</v>
      </c>
      <c r="L222">
        <v>0</v>
      </c>
    </row>
    <row r="223" spans="1:12">
      <c r="A223" t="str">
        <f t="shared" si="4"/>
        <v>int_10_4</v>
      </c>
      <c r="B223" s="21">
        <f>VLOOKUP(A223,DBMS_TYPE_SIZES[],2,FALSE)</f>
        <v>9</v>
      </c>
      <c r="C223" s="21">
        <f>VLOOKUP(A223,DBMS_TYPE_SIZES[],3,FALSE)</f>
        <v>4</v>
      </c>
      <c r="D223" s="21">
        <f>VLOOKUP(A223,DBMS_TYPE_SIZES[],4,FALSE)</f>
        <v>9</v>
      </c>
      <c r="E223" t="s">
        <v>230</v>
      </c>
      <c r="F223" t="s">
        <v>487</v>
      </c>
      <c r="G223" t="s">
        <v>154</v>
      </c>
      <c r="H223" t="s">
        <v>20</v>
      </c>
      <c r="I223">
        <v>10</v>
      </c>
      <c r="J223">
        <v>4</v>
      </c>
      <c r="K223">
        <v>1</v>
      </c>
      <c r="L223">
        <v>0</v>
      </c>
    </row>
    <row r="224" spans="1:12">
      <c r="A224" t="str">
        <f t="shared" si="4"/>
        <v>int_10_4</v>
      </c>
      <c r="B224" s="21">
        <f>VLOOKUP(A224,DBMS_TYPE_SIZES[],2,FALSE)</f>
        <v>9</v>
      </c>
      <c r="C224" s="21">
        <f>VLOOKUP(A224,DBMS_TYPE_SIZES[],3,FALSE)</f>
        <v>4</v>
      </c>
      <c r="D224" s="21">
        <f>VLOOKUP(A224,DBMS_TYPE_SIZES[],4,FALSE)</f>
        <v>9</v>
      </c>
      <c r="E224" t="s">
        <v>230</v>
      </c>
      <c r="F224" t="s">
        <v>487</v>
      </c>
      <c r="G224" t="s">
        <v>225</v>
      </c>
      <c r="H224" t="s">
        <v>20</v>
      </c>
      <c r="I224">
        <v>10</v>
      </c>
      <c r="J224">
        <v>4</v>
      </c>
      <c r="K224">
        <v>0</v>
      </c>
      <c r="L224">
        <v>0</v>
      </c>
    </row>
    <row r="225" spans="1:12">
      <c r="A225" t="str">
        <f t="shared" si="4"/>
        <v>int_10_4</v>
      </c>
      <c r="B225" s="21">
        <f>VLOOKUP(A225,DBMS_TYPE_SIZES[],2,FALSE)</f>
        <v>9</v>
      </c>
      <c r="C225" s="21">
        <f>VLOOKUP(A225,DBMS_TYPE_SIZES[],3,FALSE)</f>
        <v>4</v>
      </c>
      <c r="D225" s="21">
        <f>VLOOKUP(A225,DBMS_TYPE_SIZES[],4,FALSE)</f>
        <v>9</v>
      </c>
      <c r="E225" t="s">
        <v>230</v>
      </c>
      <c r="F225" t="s">
        <v>487</v>
      </c>
      <c r="G225" t="s">
        <v>220</v>
      </c>
      <c r="H225" t="s">
        <v>20</v>
      </c>
      <c r="I225">
        <v>10</v>
      </c>
      <c r="J225">
        <v>4</v>
      </c>
      <c r="K225">
        <v>0</v>
      </c>
      <c r="L225">
        <v>0</v>
      </c>
    </row>
    <row r="226" spans="1:12">
      <c r="A226" t="str">
        <f t="shared" si="4"/>
        <v>numeric_16_9</v>
      </c>
      <c r="B226" s="21">
        <f>VLOOKUP(A226,DBMS_TYPE_SIZES[],2,FALSE)</f>
        <v>9</v>
      </c>
      <c r="C226" s="21">
        <f>VLOOKUP(A226,DBMS_TYPE_SIZES[],3,FALSE)</f>
        <v>9</v>
      </c>
      <c r="D226" s="21">
        <f>VLOOKUP(A226,DBMS_TYPE_SIZES[],4,FALSE)</f>
        <v>9</v>
      </c>
      <c r="E226" t="s">
        <v>231</v>
      </c>
      <c r="F226" t="s">
        <v>488</v>
      </c>
      <c r="G226" t="s">
        <v>102</v>
      </c>
      <c r="H226" t="s">
        <v>67</v>
      </c>
      <c r="I226">
        <v>16</v>
      </c>
      <c r="J226">
        <v>9</v>
      </c>
      <c r="K226">
        <v>1</v>
      </c>
      <c r="L226">
        <v>0</v>
      </c>
    </row>
    <row r="227" spans="1:12">
      <c r="A227" t="str">
        <f t="shared" si="4"/>
        <v>int_10_4</v>
      </c>
      <c r="B227" s="21">
        <f>VLOOKUP(A227,DBMS_TYPE_SIZES[],2,FALSE)</f>
        <v>9</v>
      </c>
      <c r="C227" s="21">
        <f>VLOOKUP(A227,DBMS_TYPE_SIZES[],3,FALSE)</f>
        <v>4</v>
      </c>
      <c r="D227" s="21">
        <f>VLOOKUP(A227,DBMS_TYPE_SIZES[],4,FALSE)</f>
        <v>9</v>
      </c>
      <c r="E227" t="s">
        <v>231</v>
      </c>
      <c r="F227" t="s">
        <v>489</v>
      </c>
      <c r="G227" t="s">
        <v>220</v>
      </c>
      <c r="H227" t="s">
        <v>20</v>
      </c>
      <c r="I227">
        <v>10</v>
      </c>
      <c r="J227">
        <v>4</v>
      </c>
      <c r="K227">
        <v>1</v>
      </c>
      <c r="L227">
        <v>0</v>
      </c>
    </row>
    <row r="228" spans="1:12">
      <c r="A228" t="str">
        <f t="shared" si="4"/>
        <v>int_10_4</v>
      </c>
      <c r="B228" s="21">
        <f>VLOOKUP(A228,DBMS_TYPE_SIZES[],2,FALSE)</f>
        <v>9</v>
      </c>
      <c r="C228" s="21">
        <f>VLOOKUP(A228,DBMS_TYPE_SIZES[],3,FALSE)</f>
        <v>4</v>
      </c>
      <c r="D228" s="21">
        <f>VLOOKUP(A228,DBMS_TYPE_SIZES[],4,FALSE)</f>
        <v>9</v>
      </c>
      <c r="E228" t="s">
        <v>231</v>
      </c>
      <c r="F228" t="s">
        <v>489</v>
      </c>
      <c r="G228" t="s">
        <v>216</v>
      </c>
      <c r="H228" t="s">
        <v>20</v>
      </c>
      <c r="I228">
        <v>10</v>
      </c>
      <c r="J228">
        <v>4</v>
      </c>
      <c r="K228">
        <v>0</v>
      </c>
      <c r="L228">
        <v>0</v>
      </c>
    </row>
    <row r="229" spans="1:12">
      <c r="A229" t="str">
        <f t="shared" si="4"/>
        <v>int_10_4</v>
      </c>
      <c r="B229" s="21">
        <f>VLOOKUP(A229,DBMS_TYPE_SIZES[],2,FALSE)</f>
        <v>9</v>
      </c>
      <c r="C229" s="21">
        <f>VLOOKUP(A229,DBMS_TYPE_SIZES[],3,FALSE)</f>
        <v>4</v>
      </c>
      <c r="D229" s="21">
        <f>VLOOKUP(A229,DBMS_TYPE_SIZES[],4,FALSE)</f>
        <v>9</v>
      </c>
      <c r="E229" t="s">
        <v>231</v>
      </c>
      <c r="F229" t="s">
        <v>489</v>
      </c>
      <c r="G229" t="s">
        <v>217</v>
      </c>
      <c r="H229" t="s">
        <v>20</v>
      </c>
      <c r="I229">
        <v>10</v>
      </c>
      <c r="J229">
        <v>4</v>
      </c>
      <c r="K229">
        <v>0</v>
      </c>
      <c r="L229">
        <v>0</v>
      </c>
    </row>
    <row r="230" spans="1:12">
      <c r="A230" t="str">
        <f t="shared" si="4"/>
        <v>int_10_4</v>
      </c>
      <c r="B230" s="21">
        <f>VLOOKUP(A230,DBMS_TYPE_SIZES[],2,FALSE)</f>
        <v>9</v>
      </c>
      <c r="C230" s="21">
        <f>VLOOKUP(A230,DBMS_TYPE_SIZES[],3,FALSE)</f>
        <v>4</v>
      </c>
      <c r="D230" s="21">
        <f>VLOOKUP(A230,DBMS_TYPE_SIZES[],4,FALSE)</f>
        <v>9</v>
      </c>
      <c r="E230" t="s">
        <v>231</v>
      </c>
      <c r="F230" t="s">
        <v>490</v>
      </c>
      <c r="G230" t="s">
        <v>154</v>
      </c>
      <c r="H230" t="s">
        <v>20</v>
      </c>
      <c r="I230">
        <v>10</v>
      </c>
      <c r="J230">
        <v>4</v>
      </c>
      <c r="K230">
        <v>1</v>
      </c>
      <c r="L230">
        <v>0</v>
      </c>
    </row>
    <row r="231" spans="1:12">
      <c r="A231" t="str">
        <f t="shared" si="4"/>
        <v>int_10_4</v>
      </c>
      <c r="B231" s="21">
        <f>VLOOKUP(A231,DBMS_TYPE_SIZES[],2,FALSE)</f>
        <v>9</v>
      </c>
      <c r="C231" s="21">
        <f>VLOOKUP(A231,DBMS_TYPE_SIZES[],3,FALSE)</f>
        <v>4</v>
      </c>
      <c r="D231" s="21">
        <f>VLOOKUP(A231,DBMS_TYPE_SIZES[],4,FALSE)</f>
        <v>9</v>
      </c>
      <c r="E231" t="s">
        <v>231</v>
      </c>
      <c r="F231" t="s">
        <v>490</v>
      </c>
      <c r="G231" t="s">
        <v>220</v>
      </c>
      <c r="H231" t="s">
        <v>20</v>
      </c>
      <c r="I231">
        <v>10</v>
      </c>
      <c r="J231">
        <v>4</v>
      </c>
      <c r="K231">
        <v>0</v>
      </c>
      <c r="L231">
        <v>0</v>
      </c>
    </row>
    <row r="232" spans="1:12">
      <c r="A232" t="str">
        <f t="shared" si="4"/>
        <v>int_10_4</v>
      </c>
      <c r="B232" s="21">
        <f>VLOOKUP(A232,DBMS_TYPE_SIZES[],2,FALSE)</f>
        <v>9</v>
      </c>
      <c r="C232" s="21">
        <f>VLOOKUP(A232,DBMS_TYPE_SIZES[],3,FALSE)</f>
        <v>4</v>
      </c>
      <c r="D232" s="21">
        <f>VLOOKUP(A232,DBMS_TYPE_SIZES[],4,FALSE)</f>
        <v>9</v>
      </c>
      <c r="E232" t="s">
        <v>231</v>
      </c>
      <c r="F232" t="s">
        <v>490</v>
      </c>
      <c r="G232" t="s">
        <v>216</v>
      </c>
      <c r="H232" t="s">
        <v>20</v>
      </c>
      <c r="I232">
        <v>10</v>
      </c>
      <c r="J232">
        <v>4</v>
      </c>
      <c r="K232">
        <v>0</v>
      </c>
      <c r="L232">
        <v>0</v>
      </c>
    </row>
    <row r="233" spans="1:12">
      <c r="A233" t="str">
        <f t="shared" si="4"/>
        <v>int_10_4</v>
      </c>
      <c r="B233" s="21">
        <f>VLOOKUP(A233,DBMS_TYPE_SIZES[],2,FALSE)</f>
        <v>9</v>
      </c>
      <c r="C233" s="21">
        <f>VLOOKUP(A233,DBMS_TYPE_SIZES[],3,FALSE)</f>
        <v>4</v>
      </c>
      <c r="D233" s="21">
        <f>VLOOKUP(A233,DBMS_TYPE_SIZES[],4,FALSE)</f>
        <v>9</v>
      </c>
      <c r="E233" t="s">
        <v>232</v>
      </c>
      <c r="F233" t="s">
        <v>491</v>
      </c>
      <c r="G233" t="s">
        <v>225</v>
      </c>
      <c r="H233" t="s">
        <v>20</v>
      </c>
      <c r="I233">
        <v>10</v>
      </c>
      <c r="J233">
        <v>4</v>
      </c>
      <c r="K233">
        <v>1</v>
      </c>
      <c r="L233">
        <v>0</v>
      </c>
    </row>
    <row r="234" spans="1:12">
      <c r="A234" t="str">
        <f t="shared" si="4"/>
        <v>int_10_4</v>
      </c>
      <c r="B234" s="21">
        <f>VLOOKUP(A234,DBMS_TYPE_SIZES[],2,FALSE)</f>
        <v>9</v>
      </c>
      <c r="C234" s="21">
        <f>VLOOKUP(A234,DBMS_TYPE_SIZES[],3,FALSE)</f>
        <v>4</v>
      </c>
      <c r="D234" s="21">
        <f>VLOOKUP(A234,DBMS_TYPE_SIZES[],4,FALSE)</f>
        <v>9</v>
      </c>
      <c r="E234" t="s">
        <v>232</v>
      </c>
      <c r="F234" t="s">
        <v>491</v>
      </c>
      <c r="G234" t="s">
        <v>220</v>
      </c>
      <c r="H234" t="s">
        <v>20</v>
      </c>
      <c r="I234">
        <v>10</v>
      </c>
      <c r="J234">
        <v>4</v>
      </c>
      <c r="K234">
        <v>0</v>
      </c>
      <c r="L234">
        <v>0</v>
      </c>
    </row>
    <row r="235" spans="1:12">
      <c r="A235" t="str">
        <f t="shared" si="4"/>
        <v>int_10_4</v>
      </c>
      <c r="B235" s="21">
        <f>VLOOKUP(A235,DBMS_TYPE_SIZES[],2,FALSE)</f>
        <v>9</v>
      </c>
      <c r="C235" s="21">
        <f>VLOOKUP(A235,DBMS_TYPE_SIZES[],3,FALSE)</f>
        <v>4</v>
      </c>
      <c r="D235" s="21">
        <f>VLOOKUP(A235,DBMS_TYPE_SIZES[],4,FALSE)</f>
        <v>9</v>
      </c>
      <c r="E235" t="s">
        <v>232</v>
      </c>
      <c r="F235" t="s">
        <v>491</v>
      </c>
      <c r="G235" t="s">
        <v>217</v>
      </c>
      <c r="H235" t="s">
        <v>20</v>
      </c>
      <c r="I235">
        <v>10</v>
      </c>
      <c r="J235">
        <v>4</v>
      </c>
      <c r="K235">
        <v>0</v>
      </c>
      <c r="L235">
        <v>0</v>
      </c>
    </row>
    <row r="236" spans="1:12">
      <c r="A236" t="str">
        <f t="shared" si="4"/>
        <v>int_10_4</v>
      </c>
      <c r="B236" s="21">
        <f>VLOOKUP(A236,DBMS_TYPE_SIZES[],2,FALSE)</f>
        <v>9</v>
      </c>
      <c r="C236" s="21">
        <f>VLOOKUP(A236,DBMS_TYPE_SIZES[],3,FALSE)</f>
        <v>4</v>
      </c>
      <c r="D236" s="21">
        <f>VLOOKUP(A236,DBMS_TYPE_SIZES[],4,FALSE)</f>
        <v>9</v>
      </c>
      <c r="E236" t="s">
        <v>232</v>
      </c>
      <c r="F236" t="s">
        <v>492</v>
      </c>
      <c r="G236" t="s">
        <v>154</v>
      </c>
      <c r="H236" t="s">
        <v>20</v>
      </c>
      <c r="I236">
        <v>10</v>
      </c>
      <c r="J236">
        <v>4</v>
      </c>
      <c r="K236">
        <v>1</v>
      </c>
      <c r="L236">
        <v>0</v>
      </c>
    </row>
    <row r="237" spans="1:12">
      <c r="A237" t="str">
        <f t="shared" si="4"/>
        <v>int_10_4</v>
      </c>
      <c r="B237" s="21">
        <f>VLOOKUP(A237,DBMS_TYPE_SIZES[],2,FALSE)</f>
        <v>9</v>
      </c>
      <c r="C237" s="21">
        <f>VLOOKUP(A237,DBMS_TYPE_SIZES[],3,FALSE)</f>
        <v>4</v>
      </c>
      <c r="D237" s="21">
        <f>VLOOKUP(A237,DBMS_TYPE_SIZES[],4,FALSE)</f>
        <v>9</v>
      </c>
      <c r="E237" t="s">
        <v>232</v>
      </c>
      <c r="F237" t="s">
        <v>492</v>
      </c>
      <c r="G237" t="s">
        <v>225</v>
      </c>
      <c r="H237" t="s">
        <v>20</v>
      </c>
      <c r="I237">
        <v>10</v>
      </c>
      <c r="J237">
        <v>4</v>
      </c>
      <c r="K237">
        <v>0</v>
      </c>
      <c r="L237">
        <v>0</v>
      </c>
    </row>
    <row r="238" spans="1:12">
      <c r="A238" t="str">
        <f t="shared" si="4"/>
        <v>int_10_4</v>
      </c>
      <c r="B238" s="21">
        <f>VLOOKUP(A238,DBMS_TYPE_SIZES[],2,FALSE)</f>
        <v>9</v>
      </c>
      <c r="C238" s="21">
        <f>VLOOKUP(A238,DBMS_TYPE_SIZES[],3,FALSE)</f>
        <v>4</v>
      </c>
      <c r="D238" s="21">
        <f>VLOOKUP(A238,DBMS_TYPE_SIZES[],4,FALSE)</f>
        <v>9</v>
      </c>
      <c r="E238" t="s">
        <v>232</v>
      </c>
      <c r="F238" t="s">
        <v>492</v>
      </c>
      <c r="G238" t="s">
        <v>220</v>
      </c>
      <c r="H238" t="s">
        <v>20</v>
      </c>
      <c r="I238">
        <v>10</v>
      </c>
      <c r="J238">
        <v>4</v>
      </c>
      <c r="K238">
        <v>0</v>
      </c>
      <c r="L238">
        <v>0</v>
      </c>
    </row>
    <row r="239" spans="1:12">
      <c r="A239" t="str">
        <f t="shared" si="4"/>
        <v>int_10_4</v>
      </c>
      <c r="B239" s="21">
        <f>VLOOKUP(A239,DBMS_TYPE_SIZES[],2,FALSE)</f>
        <v>9</v>
      </c>
      <c r="C239" s="21">
        <f>VLOOKUP(A239,DBMS_TYPE_SIZES[],3,FALSE)</f>
        <v>4</v>
      </c>
      <c r="D239" s="21">
        <f>VLOOKUP(A239,DBMS_TYPE_SIZES[],4,FALSE)</f>
        <v>9</v>
      </c>
      <c r="E239" t="s">
        <v>233</v>
      </c>
      <c r="F239" t="s">
        <v>493</v>
      </c>
      <c r="G239" t="s">
        <v>222</v>
      </c>
      <c r="H239" t="s">
        <v>20</v>
      </c>
      <c r="I239">
        <v>10</v>
      </c>
      <c r="J239">
        <v>4</v>
      </c>
      <c r="K239">
        <v>1</v>
      </c>
      <c r="L239">
        <v>0</v>
      </c>
    </row>
    <row r="240" spans="1:12">
      <c r="A240" t="str">
        <f t="shared" si="4"/>
        <v>int_10_4</v>
      </c>
      <c r="B240" s="21">
        <f>VLOOKUP(A240,DBMS_TYPE_SIZES[],2,FALSE)</f>
        <v>9</v>
      </c>
      <c r="C240" s="21">
        <f>VLOOKUP(A240,DBMS_TYPE_SIZES[],3,FALSE)</f>
        <v>4</v>
      </c>
      <c r="D240" s="21">
        <f>VLOOKUP(A240,DBMS_TYPE_SIZES[],4,FALSE)</f>
        <v>9</v>
      </c>
      <c r="E240" t="s">
        <v>233</v>
      </c>
      <c r="F240" t="s">
        <v>493</v>
      </c>
      <c r="G240" t="s">
        <v>217</v>
      </c>
      <c r="H240" t="s">
        <v>20</v>
      </c>
      <c r="I240">
        <v>10</v>
      </c>
      <c r="J240">
        <v>4</v>
      </c>
      <c r="K240">
        <v>0</v>
      </c>
      <c r="L240">
        <v>0</v>
      </c>
    </row>
    <row r="241" spans="1:12">
      <c r="A241" t="str">
        <f t="shared" si="4"/>
        <v>int_10_4</v>
      </c>
      <c r="B241" s="21">
        <f>VLOOKUP(A241,DBMS_TYPE_SIZES[],2,FALSE)</f>
        <v>9</v>
      </c>
      <c r="C241" s="21">
        <f>VLOOKUP(A241,DBMS_TYPE_SIZES[],3,FALSE)</f>
        <v>4</v>
      </c>
      <c r="D241" s="21">
        <f>VLOOKUP(A241,DBMS_TYPE_SIZES[],4,FALSE)</f>
        <v>9</v>
      </c>
      <c r="E241" t="s">
        <v>233</v>
      </c>
      <c r="F241" t="s">
        <v>493</v>
      </c>
      <c r="G241" t="s">
        <v>234</v>
      </c>
      <c r="H241" t="s">
        <v>20</v>
      </c>
      <c r="I241">
        <v>10</v>
      </c>
      <c r="J241">
        <v>4</v>
      </c>
      <c r="K241">
        <v>0</v>
      </c>
      <c r="L241">
        <v>0</v>
      </c>
    </row>
    <row r="242" spans="1:12">
      <c r="A242" t="str">
        <f t="shared" si="4"/>
        <v>int_10_4</v>
      </c>
      <c r="B242" s="21">
        <f>VLOOKUP(A242,DBMS_TYPE_SIZES[],2,FALSE)</f>
        <v>9</v>
      </c>
      <c r="C242" s="21">
        <f>VLOOKUP(A242,DBMS_TYPE_SIZES[],3,FALSE)</f>
        <v>4</v>
      </c>
      <c r="D242" s="21">
        <f>VLOOKUP(A242,DBMS_TYPE_SIZES[],4,FALSE)</f>
        <v>9</v>
      </c>
      <c r="E242" t="s">
        <v>233</v>
      </c>
      <c r="F242" t="s">
        <v>494</v>
      </c>
      <c r="G242" t="s">
        <v>154</v>
      </c>
      <c r="H242" t="s">
        <v>20</v>
      </c>
      <c r="I242">
        <v>10</v>
      </c>
      <c r="J242">
        <v>4</v>
      </c>
      <c r="K242">
        <v>1</v>
      </c>
      <c r="L242">
        <v>0</v>
      </c>
    </row>
    <row r="243" spans="1:12">
      <c r="A243" t="str">
        <f t="shared" si="4"/>
        <v>int_10_4</v>
      </c>
      <c r="B243" s="21">
        <f>VLOOKUP(A243,DBMS_TYPE_SIZES[],2,FALSE)</f>
        <v>9</v>
      </c>
      <c r="C243" s="21">
        <f>VLOOKUP(A243,DBMS_TYPE_SIZES[],3,FALSE)</f>
        <v>4</v>
      </c>
      <c r="D243" s="21">
        <f>VLOOKUP(A243,DBMS_TYPE_SIZES[],4,FALSE)</f>
        <v>9</v>
      </c>
      <c r="E243" t="s">
        <v>233</v>
      </c>
      <c r="F243" t="s">
        <v>494</v>
      </c>
      <c r="G243" t="s">
        <v>222</v>
      </c>
      <c r="H243" t="s">
        <v>20</v>
      </c>
      <c r="I243">
        <v>10</v>
      </c>
      <c r="J243">
        <v>4</v>
      </c>
      <c r="K243">
        <v>0</v>
      </c>
      <c r="L243">
        <v>0</v>
      </c>
    </row>
    <row r="244" spans="1:12">
      <c r="A244" t="str">
        <f t="shared" si="4"/>
        <v>int_10_4</v>
      </c>
      <c r="B244" s="21">
        <f>VLOOKUP(A244,DBMS_TYPE_SIZES[],2,FALSE)</f>
        <v>9</v>
      </c>
      <c r="C244" s="21">
        <f>VLOOKUP(A244,DBMS_TYPE_SIZES[],3,FALSE)</f>
        <v>4</v>
      </c>
      <c r="D244" s="21">
        <f>VLOOKUP(A244,DBMS_TYPE_SIZES[],4,FALSE)</f>
        <v>9</v>
      </c>
      <c r="E244" t="s">
        <v>233</v>
      </c>
      <c r="F244" t="s">
        <v>494</v>
      </c>
      <c r="G244" t="s">
        <v>234</v>
      </c>
      <c r="H244" t="s">
        <v>20</v>
      </c>
      <c r="I244">
        <v>10</v>
      </c>
      <c r="J244">
        <v>4</v>
      </c>
      <c r="K244">
        <v>0</v>
      </c>
      <c r="L244">
        <v>0</v>
      </c>
    </row>
    <row r="245" spans="1:12">
      <c r="A245" t="str">
        <f t="shared" si="4"/>
        <v>numeric_16_9</v>
      </c>
      <c r="B245" s="21">
        <f>VLOOKUP(A245,DBMS_TYPE_SIZES[],2,FALSE)</f>
        <v>9</v>
      </c>
      <c r="C245" s="21">
        <f>VLOOKUP(A245,DBMS_TYPE_SIZES[],3,FALSE)</f>
        <v>9</v>
      </c>
      <c r="D245" s="21">
        <f>VLOOKUP(A245,DBMS_TYPE_SIZES[],4,FALSE)</f>
        <v>9</v>
      </c>
      <c r="E245" t="s">
        <v>235</v>
      </c>
      <c r="F245" t="s">
        <v>495</v>
      </c>
      <c r="G245" t="s">
        <v>102</v>
      </c>
      <c r="H245" t="s">
        <v>67</v>
      </c>
      <c r="I245">
        <v>16</v>
      </c>
      <c r="J245">
        <v>9</v>
      </c>
      <c r="K245">
        <v>1</v>
      </c>
      <c r="L245">
        <v>0</v>
      </c>
    </row>
    <row r="246" spans="1:12">
      <c r="A246" t="str">
        <f t="shared" si="4"/>
        <v>int_10_4</v>
      </c>
      <c r="B246" s="21">
        <f>VLOOKUP(A246,DBMS_TYPE_SIZES[],2,FALSE)</f>
        <v>9</v>
      </c>
      <c r="C246" s="21">
        <f>VLOOKUP(A246,DBMS_TYPE_SIZES[],3,FALSE)</f>
        <v>4</v>
      </c>
      <c r="D246" s="21">
        <f>VLOOKUP(A246,DBMS_TYPE_SIZES[],4,FALSE)</f>
        <v>9</v>
      </c>
      <c r="E246" t="s">
        <v>235</v>
      </c>
      <c r="F246" t="s">
        <v>496</v>
      </c>
      <c r="G246" t="s">
        <v>170</v>
      </c>
      <c r="H246" t="s">
        <v>20</v>
      </c>
      <c r="I246">
        <v>10</v>
      </c>
      <c r="J246">
        <v>4</v>
      </c>
      <c r="K246">
        <v>1</v>
      </c>
      <c r="L246">
        <v>0</v>
      </c>
    </row>
    <row r="247" spans="1:12">
      <c r="A247" t="str">
        <f t="shared" si="4"/>
        <v>int_10_4</v>
      </c>
      <c r="B247" s="21">
        <f>VLOOKUP(A247,DBMS_TYPE_SIZES[],2,FALSE)</f>
        <v>9</v>
      </c>
      <c r="C247" s="21">
        <f>VLOOKUP(A247,DBMS_TYPE_SIZES[],3,FALSE)</f>
        <v>4</v>
      </c>
      <c r="D247" s="21">
        <f>VLOOKUP(A247,DBMS_TYPE_SIZES[],4,FALSE)</f>
        <v>9</v>
      </c>
      <c r="E247" t="s">
        <v>235</v>
      </c>
      <c r="F247" t="s">
        <v>496</v>
      </c>
      <c r="G247" t="s">
        <v>236</v>
      </c>
      <c r="H247" t="s">
        <v>20</v>
      </c>
      <c r="I247">
        <v>10</v>
      </c>
      <c r="J247">
        <v>4</v>
      </c>
      <c r="K247">
        <v>0</v>
      </c>
      <c r="L247">
        <v>0</v>
      </c>
    </row>
    <row r="248" spans="1:12">
      <c r="A248" t="str">
        <f t="shared" si="4"/>
        <v>int_10_4</v>
      </c>
      <c r="B248" s="21">
        <f>VLOOKUP(A248,DBMS_TYPE_SIZES[],2,FALSE)</f>
        <v>9</v>
      </c>
      <c r="C248" s="21">
        <f>VLOOKUP(A248,DBMS_TYPE_SIZES[],3,FALSE)</f>
        <v>4</v>
      </c>
      <c r="D248" s="21">
        <f>VLOOKUP(A248,DBMS_TYPE_SIZES[],4,FALSE)</f>
        <v>9</v>
      </c>
      <c r="E248" t="s">
        <v>235</v>
      </c>
      <c r="F248" t="s">
        <v>496</v>
      </c>
      <c r="G248" t="s">
        <v>217</v>
      </c>
      <c r="H248" t="s">
        <v>20</v>
      </c>
      <c r="I248">
        <v>10</v>
      </c>
      <c r="J248">
        <v>4</v>
      </c>
      <c r="K248">
        <v>0</v>
      </c>
      <c r="L248">
        <v>0</v>
      </c>
    </row>
    <row r="249" spans="1:12">
      <c r="A249" t="str">
        <f t="shared" si="4"/>
        <v>int_10_4</v>
      </c>
      <c r="B249" s="21">
        <f>VLOOKUP(A249,DBMS_TYPE_SIZES[],2,FALSE)</f>
        <v>9</v>
      </c>
      <c r="C249" s="21">
        <f>VLOOKUP(A249,DBMS_TYPE_SIZES[],3,FALSE)</f>
        <v>4</v>
      </c>
      <c r="D249" s="21">
        <f>VLOOKUP(A249,DBMS_TYPE_SIZES[],4,FALSE)</f>
        <v>9</v>
      </c>
      <c r="E249" t="s">
        <v>235</v>
      </c>
      <c r="F249" t="s">
        <v>497</v>
      </c>
      <c r="G249" t="s">
        <v>170</v>
      </c>
      <c r="H249" t="s">
        <v>20</v>
      </c>
      <c r="I249">
        <v>10</v>
      </c>
      <c r="J249">
        <v>4</v>
      </c>
      <c r="K249">
        <v>1</v>
      </c>
      <c r="L249">
        <v>0</v>
      </c>
    </row>
    <row r="250" spans="1:12">
      <c r="A250" t="str">
        <f t="shared" si="4"/>
        <v>int_10_4</v>
      </c>
      <c r="B250" s="21">
        <f>VLOOKUP(A250,DBMS_TYPE_SIZES[],2,FALSE)</f>
        <v>9</v>
      </c>
      <c r="C250" s="21">
        <f>VLOOKUP(A250,DBMS_TYPE_SIZES[],3,FALSE)</f>
        <v>4</v>
      </c>
      <c r="D250" s="21">
        <f>VLOOKUP(A250,DBMS_TYPE_SIZES[],4,FALSE)</f>
        <v>9</v>
      </c>
      <c r="E250" t="s">
        <v>235</v>
      </c>
      <c r="F250" t="s">
        <v>497</v>
      </c>
      <c r="G250" t="s">
        <v>154</v>
      </c>
      <c r="H250" t="s">
        <v>20</v>
      </c>
      <c r="I250">
        <v>10</v>
      </c>
      <c r="J250">
        <v>4</v>
      </c>
      <c r="K250">
        <v>0</v>
      </c>
      <c r="L250">
        <v>0</v>
      </c>
    </row>
    <row r="251" spans="1:12">
      <c r="A251" t="str">
        <f t="shared" si="4"/>
        <v>int_10_4</v>
      </c>
      <c r="B251" s="21">
        <f>VLOOKUP(A251,DBMS_TYPE_SIZES[],2,FALSE)</f>
        <v>9</v>
      </c>
      <c r="C251" s="21">
        <f>VLOOKUP(A251,DBMS_TYPE_SIZES[],3,FALSE)</f>
        <v>4</v>
      </c>
      <c r="D251" s="21">
        <f>VLOOKUP(A251,DBMS_TYPE_SIZES[],4,FALSE)</f>
        <v>9</v>
      </c>
      <c r="E251" t="s">
        <v>235</v>
      </c>
      <c r="F251" t="s">
        <v>497</v>
      </c>
      <c r="G251" t="s">
        <v>236</v>
      </c>
      <c r="H251" t="s">
        <v>20</v>
      </c>
      <c r="I251">
        <v>10</v>
      </c>
      <c r="J251">
        <v>4</v>
      </c>
      <c r="K251">
        <v>0</v>
      </c>
      <c r="L251">
        <v>0</v>
      </c>
    </row>
    <row r="252" spans="1:12">
      <c r="A252" t="str">
        <f t="shared" si="4"/>
        <v>numeric_16_9</v>
      </c>
      <c r="B252" s="21">
        <f>VLOOKUP(A252,DBMS_TYPE_SIZES[],2,FALSE)</f>
        <v>9</v>
      </c>
      <c r="C252" s="21">
        <f>VLOOKUP(A252,DBMS_TYPE_SIZES[],3,FALSE)</f>
        <v>9</v>
      </c>
      <c r="D252" s="21">
        <f>VLOOKUP(A252,DBMS_TYPE_SIZES[],4,FALSE)</f>
        <v>9</v>
      </c>
      <c r="E252" t="s">
        <v>237</v>
      </c>
      <c r="F252" t="s">
        <v>498</v>
      </c>
      <c r="G252" t="s">
        <v>102</v>
      </c>
      <c r="H252" t="s">
        <v>67</v>
      </c>
      <c r="I252">
        <v>16</v>
      </c>
      <c r="J252">
        <v>9</v>
      </c>
      <c r="K252">
        <v>1</v>
      </c>
      <c r="L252">
        <v>0</v>
      </c>
    </row>
    <row r="253" spans="1:12">
      <c r="A253" t="str">
        <f t="shared" si="4"/>
        <v>int_10_4</v>
      </c>
      <c r="B253" s="21">
        <f>VLOOKUP(A253,DBMS_TYPE_SIZES[],2,FALSE)</f>
        <v>9</v>
      </c>
      <c r="C253" s="21">
        <f>VLOOKUP(A253,DBMS_TYPE_SIZES[],3,FALSE)</f>
        <v>4</v>
      </c>
      <c r="D253" s="21">
        <f>VLOOKUP(A253,DBMS_TYPE_SIZES[],4,FALSE)</f>
        <v>9</v>
      </c>
      <c r="E253" t="s">
        <v>237</v>
      </c>
      <c r="F253" t="s">
        <v>499</v>
      </c>
      <c r="G253" t="s">
        <v>170</v>
      </c>
      <c r="H253" t="s">
        <v>20</v>
      </c>
      <c r="I253">
        <v>10</v>
      </c>
      <c r="J253">
        <v>4</v>
      </c>
      <c r="K253">
        <v>1</v>
      </c>
      <c r="L253">
        <v>0</v>
      </c>
    </row>
    <row r="254" spans="1:12">
      <c r="A254" t="str">
        <f t="shared" si="4"/>
        <v>int_10_4</v>
      </c>
      <c r="B254" s="21">
        <f>VLOOKUP(A254,DBMS_TYPE_SIZES[],2,FALSE)</f>
        <v>9</v>
      </c>
      <c r="C254" s="21">
        <f>VLOOKUP(A254,DBMS_TYPE_SIZES[],3,FALSE)</f>
        <v>4</v>
      </c>
      <c r="D254" s="21">
        <f>VLOOKUP(A254,DBMS_TYPE_SIZES[],4,FALSE)</f>
        <v>9</v>
      </c>
      <c r="E254" t="s">
        <v>237</v>
      </c>
      <c r="F254" t="s">
        <v>499</v>
      </c>
      <c r="G254" t="s">
        <v>238</v>
      </c>
      <c r="H254" t="s">
        <v>20</v>
      </c>
      <c r="I254">
        <v>10</v>
      </c>
      <c r="J254">
        <v>4</v>
      </c>
      <c r="K254">
        <v>0</v>
      </c>
      <c r="L254">
        <v>0</v>
      </c>
    </row>
    <row r="255" spans="1:12">
      <c r="A255" t="str">
        <f t="shared" si="4"/>
        <v>int_10_4</v>
      </c>
      <c r="B255" s="21">
        <f>VLOOKUP(A255,DBMS_TYPE_SIZES[],2,FALSE)</f>
        <v>9</v>
      </c>
      <c r="C255" s="21">
        <f>VLOOKUP(A255,DBMS_TYPE_SIZES[],3,FALSE)</f>
        <v>4</v>
      </c>
      <c r="D255" s="21">
        <f>VLOOKUP(A255,DBMS_TYPE_SIZES[],4,FALSE)</f>
        <v>9</v>
      </c>
      <c r="E255" t="s">
        <v>237</v>
      </c>
      <c r="F255" t="s">
        <v>499</v>
      </c>
      <c r="G255" t="s">
        <v>217</v>
      </c>
      <c r="H255" t="s">
        <v>20</v>
      </c>
      <c r="I255">
        <v>10</v>
      </c>
      <c r="J255">
        <v>4</v>
      </c>
      <c r="K255">
        <v>0</v>
      </c>
      <c r="L255">
        <v>0</v>
      </c>
    </row>
    <row r="256" spans="1:12">
      <c r="A256" t="str">
        <f t="shared" si="4"/>
        <v>int_10_4</v>
      </c>
      <c r="B256" s="21">
        <f>VLOOKUP(A256,DBMS_TYPE_SIZES[],2,FALSE)</f>
        <v>9</v>
      </c>
      <c r="C256" s="21">
        <f>VLOOKUP(A256,DBMS_TYPE_SIZES[],3,FALSE)</f>
        <v>4</v>
      </c>
      <c r="D256" s="21">
        <f>VLOOKUP(A256,DBMS_TYPE_SIZES[],4,FALSE)</f>
        <v>9</v>
      </c>
      <c r="E256" t="s">
        <v>237</v>
      </c>
      <c r="F256" t="s">
        <v>500</v>
      </c>
      <c r="G256" t="s">
        <v>170</v>
      </c>
      <c r="H256" t="s">
        <v>20</v>
      </c>
      <c r="I256">
        <v>10</v>
      </c>
      <c r="J256">
        <v>4</v>
      </c>
      <c r="K256">
        <v>1</v>
      </c>
      <c r="L256">
        <v>0</v>
      </c>
    </row>
    <row r="257" spans="1:12">
      <c r="A257" t="str">
        <f t="shared" si="4"/>
        <v>int_10_4</v>
      </c>
      <c r="B257" s="21">
        <f>VLOOKUP(A257,DBMS_TYPE_SIZES[],2,FALSE)</f>
        <v>9</v>
      </c>
      <c r="C257" s="21">
        <f>VLOOKUP(A257,DBMS_TYPE_SIZES[],3,FALSE)</f>
        <v>4</v>
      </c>
      <c r="D257" s="21">
        <f>VLOOKUP(A257,DBMS_TYPE_SIZES[],4,FALSE)</f>
        <v>9</v>
      </c>
      <c r="E257" t="s">
        <v>237</v>
      </c>
      <c r="F257" t="s">
        <v>500</v>
      </c>
      <c r="G257" t="s">
        <v>154</v>
      </c>
      <c r="H257" t="s">
        <v>20</v>
      </c>
      <c r="I257">
        <v>10</v>
      </c>
      <c r="J257">
        <v>4</v>
      </c>
      <c r="K257">
        <v>0</v>
      </c>
      <c r="L257">
        <v>0</v>
      </c>
    </row>
    <row r="258" spans="1:12">
      <c r="A258" t="str">
        <f t="shared" si="4"/>
        <v>int_10_4</v>
      </c>
      <c r="B258" s="21">
        <f>VLOOKUP(A258,DBMS_TYPE_SIZES[],2,FALSE)</f>
        <v>9</v>
      </c>
      <c r="C258" s="21">
        <f>VLOOKUP(A258,DBMS_TYPE_SIZES[],3,FALSE)</f>
        <v>4</v>
      </c>
      <c r="D258" s="21">
        <f>VLOOKUP(A258,DBMS_TYPE_SIZES[],4,FALSE)</f>
        <v>9</v>
      </c>
      <c r="E258" t="s">
        <v>237</v>
      </c>
      <c r="F258" t="s">
        <v>500</v>
      </c>
      <c r="G258" t="s">
        <v>238</v>
      </c>
      <c r="H258" t="s">
        <v>20</v>
      </c>
      <c r="I258">
        <v>10</v>
      </c>
      <c r="J258">
        <v>4</v>
      </c>
      <c r="K258">
        <v>0</v>
      </c>
      <c r="L258">
        <v>0</v>
      </c>
    </row>
    <row r="259" spans="1:12">
      <c r="A259" t="str">
        <f t="shared" si="4"/>
        <v>numeric_16_9</v>
      </c>
      <c r="B259" s="21">
        <f>VLOOKUP(A259,DBMS_TYPE_SIZES[],2,FALSE)</f>
        <v>9</v>
      </c>
      <c r="C259" s="21">
        <f>VLOOKUP(A259,DBMS_TYPE_SIZES[],3,FALSE)</f>
        <v>9</v>
      </c>
      <c r="D259" s="21">
        <f>VLOOKUP(A259,DBMS_TYPE_SIZES[],4,FALSE)</f>
        <v>9</v>
      </c>
      <c r="E259" t="s">
        <v>239</v>
      </c>
      <c r="F259" t="s">
        <v>501</v>
      </c>
      <c r="G259" t="s">
        <v>102</v>
      </c>
      <c r="H259" t="s">
        <v>67</v>
      </c>
      <c r="I259">
        <v>16</v>
      </c>
      <c r="J259">
        <v>9</v>
      </c>
      <c r="K259">
        <v>1</v>
      </c>
      <c r="L259">
        <v>0</v>
      </c>
    </row>
    <row r="260" spans="1:12">
      <c r="A260" t="str">
        <f t="shared" si="4"/>
        <v>int_10_4</v>
      </c>
      <c r="B260" s="21">
        <f>VLOOKUP(A260,DBMS_TYPE_SIZES[],2,FALSE)</f>
        <v>9</v>
      </c>
      <c r="C260" s="21">
        <f>VLOOKUP(A260,DBMS_TYPE_SIZES[],3,FALSE)</f>
        <v>4</v>
      </c>
      <c r="D260" s="21">
        <f>VLOOKUP(A260,DBMS_TYPE_SIZES[],4,FALSE)</f>
        <v>9</v>
      </c>
      <c r="E260" t="s">
        <v>239</v>
      </c>
      <c r="F260" t="s">
        <v>502</v>
      </c>
      <c r="G260" t="s">
        <v>241</v>
      </c>
      <c r="H260" t="s">
        <v>20</v>
      </c>
      <c r="I260">
        <v>10</v>
      </c>
      <c r="J260">
        <v>4</v>
      </c>
      <c r="K260">
        <v>1</v>
      </c>
      <c r="L260">
        <v>0</v>
      </c>
    </row>
    <row r="261" spans="1:12">
      <c r="A261" t="str">
        <f t="shared" ref="A261:A324" si="5">H261&amp;"_"&amp;I261&amp;"_"&amp;J261</f>
        <v>int_10_4</v>
      </c>
      <c r="B261" s="21">
        <f>VLOOKUP(A261,DBMS_TYPE_SIZES[],2,FALSE)</f>
        <v>9</v>
      </c>
      <c r="C261" s="21">
        <f>VLOOKUP(A261,DBMS_TYPE_SIZES[],3,FALSE)</f>
        <v>4</v>
      </c>
      <c r="D261" s="21">
        <f>VLOOKUP(A261,DBMS_TYPE_SIZES[],4,FALSE)</f>
        <v>9</v>
      </c>
      <c r="E261" t="s">
        <v>239</v>
      </c>
      <c r="F261" t="s">
        <v>502</v>
      </c>
      <c r="G261" t="s">
        <v>217</v>
      </c>
      <c r="H261" t="s">
        <v>20</v>
      </c>
      <c r="I261">
        <v>10</v>
      </c>
      <c r="J261">
        <v>4</v>
      </c>
      <c r="K261">
        <v>0</v>
      </c>
      <c r="L261">
        <v>0</v>
      </c>
    </row>
    <row r="262" spans="1:12">
      <c r="A262" t="str">
        <f t="shared" si="5"/>
        <v>varchar_0_255</v>
      </c>
      <c r="B262" s="21">
        <f>VLOOKUP(A262,DBMS_TYPE_SIZES[],2,FALSE)</f>
        <v>255</v>
      </c>
      <c r="C262" s="21">
        <f>VLOOKUP(A262,DBMS_TYPE_SIZES[],3,FALSE)</f>
        <v>255</v>
      </c>
      <c r="D262" s="21">
        <f>VLOOKUP(A262,DBMS_TYPE_SIZES[],4,FALSE)</f>
        <v>257</v>
      </c>
      <c r="E262" t="s">
        <v>239</v>
      </c>
      <c r="F262" t="s">
        <v>503</v>
      </c>
      <c r="G262" t="s">
        <v>240</v>
      </c>
      <c r="H262" t="s">
        <v>92</v>
      </c>
      <c r="I262">
        <v>0</v>
      </c>
      <c r="J262">
        <v>255</v>
      </c>
      <c r="K262">
        <v>1</v>
      </c>
      <c r="L262">
        <v>0</v>
      </c>
    </row>
    <row r="263" spans="1:12">
      <c r="A263" t="str">
        <f t="shared" si="5"/>
        <v>int_10_4</v>
      </c>
      <c r="B263" s="21">
        <f>VLOOKUP(A263,DBMS_TYPE_SIZES[],2,FALSE)</f>
        <v>9</v>
      </c>
      <c r="C263" s="21">
        <f>VLOOKUP(A263,DBMS_TYPE_SIZES[],3,FALSE)</f>
        <v>4</v>
      </c>
      <c r="D263" s="21">
        <f>VLOOKUP(A263,DBMS_TYPE_SIZES[],4,FALSE)</f>
        <v>9</v>
      </c>
      <c r="E263" t="s">
        <v>239</v>
      </c>
      <c r="F263" t="s">
        <v>503</v>
      </c>
      <c r="G263" t="s">
        <v>241</v>
      </c>
      <c r="H263" t="s">
        <v>20</v>
      </c>
      <c r="I263">
        <v>10</v>
      </c>
      <c r="J263">
        <v>4</v>
      </c>
      <c r="K263">
        <v>0</v>
      </c>
      <c r="L263">
        <v>0</v>
      </c>
    </row>
    <row r="264" spans="1:12">
      <c r="A264" t="str">
        <f t="shared" si="5"/>
        <v>int_10_4</v>
      </c>
      <c r="B264" s="21">
        <f>VLOOKUP(A264,DBMS_TYPE_SIZES[],2,FALSE)</f>
        <v>9</v>
      </c>
      <c r="C264" s="21">
        <f>VLOOKUP(A264,DBMS_TYPE_SIZES[],3,FALSE)</f>
        <v>4</v>
      </c>
      <c r="D264" s="21">
        <f>VLOOKUP(A264,DBMS_TYPE_SIZES[],4,FALSE)</f>
        <v>9</v>
      </c>
      <c r="E264" t="s">
        <v>239</v>
      </c>
      <c r="F264" t="s">
        <v>503</v>
      </c>
      <c r="G264" t="s">
        <v>154</v>
      </c>
      <c r="H264" t="s">
        <v>20</v>
      </c>
      <c r="I264">
        <v>10</v>
      </c>
      <c r="J264">
        <v>4</v>
      </c>
      <c r="K264">
        <v>0</v>
      </c>
      <c r="L264">
        <v>0</v>
      </c>
    </row>
    <row r="265" spans="1:12">
      <c r="A265" t="str">
        <f t="shared" si="5"/>
        <v>varchar_0_50</v>
      </c>
      <c r="B265" s="21">
        <f>VLOOKUP(A265,DBMS_TYPE_SIZES[],2,FALSE)</f>
        <v>50</v>
      </c>
      <c r="C265" s="21">
        <f>VLOOKUP(A265,DBMS_TYPE_SIZES[],3,FALSE)</f>
        <v>50</v>
      </c>
      <c r="D265" s="21">
        <f>VLOOKUP(A265,DBMS_TYPE_SIZES[],4,FALSE)</f>
        <v>52</v>
      </c>
      <c r="E265" t="s">
        <v>242</v>
      </c>
      <c r="F265" t="s">
        <v>1513</v>
      </c>
      <c r="G265" t="s">
        <v>121</v>
      </c>
      <c r="H265" t="s">
        <v>92</v>
      </c>
      <c r="I265">
        <v>0</v>
      </c>
      <c r="J265">
        <v>50</v>
      </c>
      <c r="K265">
        <v>1</v>
      </c>
      <c r="L265">
        <v>0</v>
      </c>
    </row>
    <row r="266" spans="1:12">
      <c r="A266" t="str">
        <f t="shared" si="5"/>
        <v>int_10_4</v>
      </c>
      <c r="B266" s="21">
        <f>VLOOKUP(A266,DBMS_TYPE_SIZES[],2,FALSE)</f>
        <v>9</v>
      </c>
      <c r="C266" s="21">
        <f>VLOOKUP(A266,DBMS_TYPE_SIZES[],3,FALSE)</f>
        <v>4</v>
      </c>
      <c r="D266" s="21">
        <f>VLOOKUP(A266,DBMS_TYPE_SIZES[],4,FALSE)</f>
        <v>9</v>
      </c>
      <c r="E266" t="s">
        <v>242</v>
      </c>
      <c r="F266" t="s">
        <v>1514</v>
      </c>
      <c r="G266" t="s">
        <v>804</v>
      </c>
      <c r="H266" t="s">
        <v>20</v>
      </c>
      <c r="I266">
        <v>10</v>
      </c>
      <c r="J266">
        <v>4</v>
      </c>
      <c r="K266">
        <v>1</v>
      </c>
      <c r="L266">
        <v>1</v>
      </c>
    </row>
    <row r="267" spans="1:12">
      <c r="A267" t="str">
        <f t="shared" si="5"/>
        <v>varchar_0_50</v>
      </c>
      <c r="B267" s="21">
        <f>VLOOKUP(A267,DBMS_TYPE_SIZES[],2,FALSE)</f>
        <v>50</v>
      </c>
      <c r="C267" s="21">
        <f>VLOOKUP(A267,DBMS_TYPE_SIZES[],3,FALSE)</f>
        <v>50</v>
      </c>
      <c r="D267" s="21">
        <f>VLOOKUP(A267,DBMS_TYPE_SIZES[],4,FALSE)</f>
        <v>52</v>
      </c>
      <c r="E267" t="s">
        <v>243</v>
      </c>
      <c r="F267" t="s">
        <v>1515</v>
      </c>
      <c r="G267" t="s">
        <v>121</v>
      </c>
      <c r="H267" t="s">
        <v>92</v>
      </c>
      <c r="I267">
        <v>0</v>
      </c>
      <c r="J267">
        <v>50</v>
      </c>
      <c r="K267">
        <v>1</v>
      </c>
      <c r="L267">
        <v>0</v>
      </c>
    </row>
    <row r="268" spans="1:12">
      <c r="A268" t="str">
        <f t="shared" si="5"/>
        <v>int_10_4</v>
      </c>
      <c r="B268" s="21">
        <f>VLOOKUP(A268,DBMS_TYPE_SIZES[],2,FALSE)</f>
        <v>9</v>
      </c>
      <c r="C268" s="21">
        <f>VLOOKUP(A268,DBMS_TYPE_SIZES[],3,FALSE)</f>
        <v>4</v>
      </c>
      <c r="D268" s="21">
        <f>VLOOKUP(A268,DBMS_TYPE_SIZES[],4,FALSE)</f>
        <v>9</v>
      </c>
      <c r="E268" t="s">
        <v>243</v>
      </c>
      <c r="F268" t="s">
        <v>1516</v>
      </c>
      <c r="G268" t="s">
        <v>152</v>
      </c>
      <c r="H268" t="s">
        <v>20</v>
      </c>
      <c r="I268">
        <v>10</v>
      </c>
      <c r="J268">
        <v>4</v>
      </c>
      <c r="K268">
        <v>1</v>
      </c>
      <c r="L268">
        <v>1</v>
      </c>
    </row>
    <row r="269" spans="1:12">
      <c r="A269" t="str">
        <f t="shared" si="5"/>
        <v>int_10_4</v>
      </c>
      <c r="B269" s="21">
        <f>VLOOKUP(A269,DBMS_TYPE_SIZES[],2,FALSE)</f>
        <v>9</v>
      </c>
      <c r="C269" s="21">
        <f>VLOOKUP(A269,DBMS_TYPE_SIZES[],3,FALSE)</f>
        <v>4</v>
      </c>
      <c r="D269" s="21">
        <f>VLOOKUP(A269,DBMS_TYPE_SIZES[],4,FALSE)</f>
        <v>9</v>
      </c>
      <c r="E269" t="s">
        <v>244</v>
      </c>
      <c r="F269" t="s">
        <v>1517</v>
      </c>
      <c r="G269" t="s">
        <v>154</v>
      </c>
      <c r="H269" t="s">
        <v>20</v>
      </c>
      <c r="I269">
        <v>10</v>
      </c>
      <c r="J269">
        <v>4</v>
      </c>
      <c r="K269">
        <v>1</v>
      </c>
      <c r="L269">
        <v>0</v>
      </c>
    </row>
    <row r="270" spans="1:12">
      <c r="A270" t="str">
        <f t="shared" si="5"/>
        <v>int_10_4</v>
      </c>
      <c r="B270" s="21">
        <f>VLOOKUP(A270,DBMS_TYPE_SIZES[],2,FALSE)</f>
        <v>9</v>
      </c>
      <c r="C270" s="21">
        <f>VLOOKUP(A270,DBMS_TYPE_SIZES[],3,FALSE)</f>
        <v>4</v>
      </c>
      <c r="D270" s="21">
        <f>VLOOKUP(A270,DBMS_TYPE_SIZES[],4,FALSE)</f>
        <v>9</v>
      </c>
      <c r="E270" t="s">
        <v>244</v>
      </c>
      <c r="F270" t="s">
        <v>1517</v>
      </c>
      <c r="G270" t="s">
        <v>146</v>
      </c>
      <c r="H270" t="s">
        <v>20</v>
      </c>
      <c r="I270">
        <v>10</v>
      </c>
      <c r="J270">
        <v>4</v>
      </c>
      <c r="K270">
        <v>0</v>
      </c>
      <c r="L270">
        <v>1</v>
      </c>
    </row>
    <row r="271" spans="1:12">
      <c r="A271" t="str">
        <f t="shared" si="5"/>
        <v>int_10_4</v>
      </c>
      <c r="B271" s="21">
        <f>VLOOKUP(A271,DBMS_TYPE_SIZES[],2,FALSE)</f>
        <v>9</v>
      </c>
      <c r="C271" s="21">
        <f>VLOOKUP(A271,DBMS_TYPE_SIZES[],3,FALSE)</f>
        <v>4</v>
      </c>
      <c r="D271" s="21">
        <f>VLOOKUP(A271,DBMS_TYPE_SIZES[],4,FALSE)</f>
        <v>9</v>
      </c>
      <c r="E271" t="s">
        <v>244</v>
      </c>
      <c r="F271" t="s">
        <v>1518</v>
      </c>
      <c r="G271" t="s">
        <v>164</v>
      </c>
      <c r="H271" t="s">
        <v>20</v>
      </c>
      <c r="I271">
        <v>10</v>
      </c>
      <c r="J271">
        <v>4</v>
      </c>
      <c r="K271">
        <v>1</v>
      </c>
      <c r="L271">
        <v>0</v>
      </c>
    </row>
    <row r="272" spans="1:12">
      <c r="A272" t="str">
        <f t="shared" si="5"/>
        <v>varchar_0_64</v>
      </c>
      <c r="B272" s="21">
        <f>VLOOKUP(A272,DBMS_TYPE_SIZES[],2,FALSE)</f>
        <v>64</v>
      </c>
      <c r="C272" s="21">
        <f>VLOOKUP(A272,DBMS_TYPE_SIZES[],3,FALSE)</f>
        <v>64</v>
      </c>
      <c r="D272" s="21">
        <f>VLOOKUP(A272,DBMS_TYPE_SIZES[],4,FALSE)</f>
        <v>66</v>
      </c>
      <c r="E272" t="s">
        <v>244</v>
      </c>
      <c r="F272" t="s">
        <v>504</v>
      </c>
      <c r="G272" t="s">
        <v>245</v>
      </c>
      <c r="H272" t="s">
        <v>92</v>
      </c>
      <c r="I272">
        <v>0</v>
      </c>
      <c r="J272">
        <v>64</v>
      </c>
      <c r="K272">
        <v>1</v>
      </c>
      <c r="L272">
        <v>0</v>
      </c>
    </row>
    <row r="273" spans="1:12">
      <c r="A273" t="str">
        <f t="shared" si="5"/>
        <v>varchar_0_64</v>
      </c>
      <c r="B273" s="21">
        <f>VLOOKUP(A273,DBMS_TYPE_SIZES[],2,FALSE)</f>
        <v>64</v>
      </c>
      <c r="C273" s="21">
        <f>VLOOKUP(A273,DBMS_TYPE_SIZES[],3,FALSE)</f>
        <v>64</v>
      </c>
      <c r="D273" s="21">
        <f>VLOOKUP(A273,DBMS_TYPE_SIZES[],4,FALSE)</f>
        <v>66</v>
      </c>
      <c r="E273" t="s">
        <v>246</v>
      </c>
      <c r="F273" t="s">
        <v>505</v>
      </c>
      <c r="G273" t="s">
        <v>247</v>
      </c>
      <c r="H273" t="s">
        <v>92</v>
      </c>
      <c r="I273">
        <v>0</v>
      </c>
      <c r="J273">
        <v>64</v>
      </c>
      <c r="K273">
        <v>1</v>
      </c>
      <c r="L273">
        <v>0</v>
      </c>
    </row>
    <row r="274" spans="1:12">
      <c r="A274" t="str">
        <f t="shared" si="5"/>
        <v>int_10_4</v>
      </c>
      <c r="B274" s="21">
        <f>VLOOKUP(A274,DBMS_TYPE_SIZES[],2,FALSE)</f>
        <v>9</v>
      </c>
      <c r="C274" s="21">
        <f>VLOOKUP(A274,DBMS_TYPE_SIZES[],3,FALSE)</f>
        <v>4</v>
      </c>
      <c r="D274" s="21">
        <f>VLOOKUP(A274,DBMS_TYPE_SIZES[],4,FALSE)</f>
        <v>9</v>
      </c>
      <c r="E274" t="s">
        <v>1034</v>
      </c>
      <c r="F274" t="s">
        <v>1519</v>
      </c>
      <c r="G274" t="s">
        <v>156</v>
      </c>
      <c r="H274" t="s">
        <v>20</v>
      </c>
      <c r="I274">
        <v>10</v>
      </c>
      <c r="J274">
        <v>4</v>
      </c>
      <c r="K274">
        <v>1</v>
      </c>
      <c r="L274">
        <v>0</v>
      </c>
    </row>
    <row r="275" spans="1:12">
      <c r="A275" t="str">
        <f t="shared" si="5"/>
        <v>varchar_0_64</v>
      </c>
      <c r="B275" s="21">
        <f>VLOOKUP(A275,DBMS_TYPE_SIZES[],2,FALSE)</f>
        <v>64</v>
      </c>
      <c r="C275" s="21">
        <f>VLOOKUP(A275,DBMS_TYPE_SIZES[],3,FALSE)</f>
        <v>64</v>
      </c>
      <c r="D275" s="21">
        <f>VLOOKUP(A275,DBMS_TYPE_SIZES[],4,FALSE)</f>
        <v>66</v>
      </c>
      <c r="E275" t="s">
        <v>1034</v>
      </c>
      <c r="F275" t="s">
        <v>1520</v>
      </c>
      <c r="G275" t="s">
        <v>247</v>
      </c>
      <c r="H275" t="s">
        <v>92</v>
      </c>
      <c r="I275">
        <v>0</v>
      </c>
      <c r="J275">
        <v>64</v>
      </c>
      <c r="K275">
        <v>1</v>
      </c>
      <c r="L275">
        <v>0</v>
      </c>
    </row>
    <row r="276" spans="1:12">
      <c r="A276" t="str">
        <f t="shared" si="5"/>
        <v>int_10_4</v>
      </c>
      <c r="B276" s="21">
        <f>VLOOKUP(A276,DBMS_TYPE_SIZES[],2,FALSE)</f>
        <v>9</v>
      </c>
      <c r="C276" s="21">
        <f>VLOOKUP(A276,DBMS_TYPE_SIZES[],3,FALSE)</f>
        <v>4</v>
      </c>
      <c r="D276" s="21">
        <f>VLOOKUP(A276,DBMS_TYPE_SIZES[],4,FALSE)</f>
        <v>9</v>
      </c>
      <c r="E276" t="s">
        <v>1034</v>
      </c>
      <c r="F276" t="s">
        <v>1521</v>
      </c>
      <c r="G276" t="s">
        <v>840</v>
      </c>
      <c r="H276" t="s">
        <v>20</v>
      </c>
      <c r="I276">
        <v>10</v>
      </c>
      <c r="J276">
        <v>4</v>
      </c>
      <c r="K276">
        <v>1</v>
      </c>
      <c r="L276">
        <v>0</v>
      </c>
    </row>
    <row r="277" spans="1:12">
      <c r="A277" t="str">
        <f t="shared" si="5"/>
        <v>varchar_0_64</v>
      </c>
      <c r="B277" s="21">
        <f>VLOOKUP(A277,DBMS_TYPE_SIZES[],2,FALSE)</f>
        <v>64</v>
      </c>
      <c r="C277" s="21">
        <f>VLOOKUP(A277,DBMS_TYPE_SIZES[],3,FALSE)</f>
        <v>64</v>
      </c>
      <c r="D277" s="21">
        <f>VLOOKUP(A277,DBMS_TYPE_SIZES[],4,FALSE)</f>
        <v>66</v>
      </c>
      <c r="E277" t="s">
        <v>1039</v>
      </c>
      <c r="F277" t="s">
        <v>1522</v>
      </c>
      <c r="G277" t="s">
        <v>247</v>
      </c>
      <c r="H277" t="s">
        <v>92</v>
      </c>
      <c r="I277">
        <v>0</v>
      </c>
      <c r="J277">
        <v>64</v>
      </c>
      <c r="K277">
        <v>1</v>
      </c>
      <c r="L277">
        <v>0</v>
      </c>
    </row>
    <row r="278" spans="1:12">
      <c r="A278" t="str">
        <f t="shared" si="5"/>
        <v>varchar_0_64</v>
      </c>
      <c r="B278" s="21">
        <f>VLOOKUP(A278,DBMS_TYPE_SIZES[],2,FALSE)</f>
        <v>64</v>
      </c>
      <c r="C278" s="21">
        <f>VLOOKUP(A278,DBMS_TYPE_SIZES[],3,FALSE)</f>
        <v>64</v>
      </c>
      <c r="D278" s="21">
        <f>VLOOKUP(A278,DBMS_TYPE_SIZES[],4,FALSE)</f>
        <v>66</v>
      </c>
      <c r="E278" t="s">
        <v>1046</v>
      </c>
      <c r="F278" t="s">
        <v>1523</v>
      </c>
      <c r="G278" t="s">
        <v>1036</v>
      </c>
      <c r="H278" t="s">
        <v>92</v>
      </c>
      <c r="I278">
        <v>0</v>
      </c>
      <c r="J278">
        <v>64</v>
      </c>
      <c r="K278">
        <v>1</v>
      </c>
      <c r="L278">
        <v>1</v>
      </c>
    </row>
    <row r="279" spans="1:12">
      <c r="A279" t="str">
        <f t="shared" si="5"/>
        <v>varchar_0_64</v>
      </c>
      <c r="B279" s="21">
        <f>VLOOKUP(A279,DBMS_TYPE_SIZES[],2,FALSE)</f>
        <v>64</v>
      </c>
      <c r="C279" s="21">
        <f>VLOOKUP(A279,DBMS_TYPE_SIZES[],3,FALSE)</f>
        <v>64</v>
      </c>
      <c r="D279" s="21">
        <f>VLOOKUP(A279,DBMS_TYPE_SIZES[],4,FALSE)</f>
        <v>66</v>
      </c>
      <c r="E279" t="s">
        <v>248</v>
      </c>
      <c r="F279" t="s">
        <v>506</v>
      </c>
      <c r="G279" t="s">
        <v>247</v>
      </c>
      <c r="H279" t="s">
        <v>92</v>
      </c>
      <c r="I279">
        <v>0</v>
      </c>
      <c r="J279">
        <v>64</v>
      </c>
      <c r="K279">
        <v>1</v>
      </c>
      <c r="L279">
        <v>1</v>
      </c>
    </row>
    <row r="280" spans="1:12">
      <c r="A280" t="str">
        <f t="shared" si="5"/>
        <v>varchar_0_64</v>
      </c>
      <c r="B280" s="21">
        <f>VLOOKUP(A280,DBMS_TYPE_SIZES[],2,FALSE)</f>
        <v>64</v>
      </c>
      <c r="C280" s="21">
        <f>VLOOKUP(A280,DBMS_TYPE_SIZES[],3,FALSE)</f>
        <v>64</v>
      </c>
      <c r="D280" s="21">
        <f>VLOOKUP(A280,DBMS_TYPE_SIZES[],4,FALSE)</f>
        <v>66</v>
      </c>
      <c r="E280" t="s">
        <v>248</v>
      </c>
      <c r="F280" t="s">
        <v>507</v>
      </c>
      <c r="G280" t="s">
        <v>247</v>
      </c>
      <c r="H280" t="s">
        <v>92</v>
      </c>
      <c r="I280">
        <v>0</v>
      </c>
      <c r="J280">
        <v>64</v>
      </c>
      <c r="K280">
        <v>1</v>
      </c>
      <c r="L280">
        <v>1</v>
      </c>
    </row>
    <row r="281" spans="1:12">
      <c r="A281" t="str">
        <f t="shared" si="5"/>
        <v>int_10_4</v>
      </c>
      <c r="B281" s="21">
        <f>VLOOKUP(A281,DBMS_TYPE_SIZES[],2,FALSE)</f>
        <v>9</v>
      </c>
      <c r="C281" s="21">
        <f>VLOOKUP(A281,DBMS_TYPE_SIZES[],3,FALSE)</f>
        <v>4</v>
      </c>
      <c r="D281" s="21">
        <f>VLOOKUP(A281,DBMS_TYPE_SIZES[],4,FALSE)</f>
        <v>9</v>
      </c>
      <c r="E281" t="s">
        <v>248</v>
      </c>
      <c r="F281" t="s">
        <v>507</v>
      </c>
      <c r="G281" t="s">
        <v>249</v>
      </c>
      <c r="H281" t="s">
        <v>20</v>
      </c>
      <c r="I281">
        <v>10</v>
      </c>
      <c r="J281">
        <v>4</v>
      </c>
      <c r="K281">
        <v>0</v>
      </c>
      <c r="L281">
        <v>0</v>
      </c>
    </row>
    <row r="282" spans="1:12">
      <c r="A282" t="str">
        <f t="shared" si="5"/>
        <v>varchar_0_64</v>
      </c>
      <c r="B282" s="21">
        <f>VLOOKUP(A282,DBMS_TYPE_SIZES[],2,FALSE)</f>
        <v>64</v>
      </c>
      <c r="C282" s="21">
        <f>VLOOKUP(A282,DBMS_TYPE_SIZES[],3,FALSE)</f>
        <v>64</v>
      </c>
      <c r="D282" s="21">
        <f>VLOOKUP(A282,DBMS_TYPE_SIZES[],4,FALSE)</f>
        <v>66</v>
      </c>
      <c r="E282" t="s">
        <v>1080</v>
      </c>
      <c r="F282" t="s">
        <v>1524</v>
      </c>
      <c r="G282" t="s">
        <v>247</v>
      </c>
      <c r="H282" t="s">
        <v>92</v>
      </c>
      <c r="I282">
        <v>0</v>
      </c>
      <c r="J282">
        <v>64</v>
      </c>
      <c r="K282">
        <v>1</v>
      </c>
      <c r="L282">
        <v>0</v>
      </c>
    </row>
    <row r="283" spans="1:12">
      <c r="A283" t="str">
        <f t="shared" si="5"/>
        <v>varchar_0_64</v>
      </c>
      <c r="B283" s="21">
        <f>VLOOKUP(A283,DBMS_TYPE_SIZES[],2,FALSE)</f>
        <v>64</v>
      </c>
      <c r="C283" s="21">
        <f>VLOOKUP(A283,DBMS_TYPE_SIZES[],3,FALSE)</f>
        <v>64</v>
      </c>
      <c r="D283" s="21">
        <f>VLOOKUP(A283,DBMS_TYPE_SIZES[],4,FALSE)</f>
        <v>66</v>
      </c>
      <c r="E283" t="s">
        <v>1081</v>
      </c>
      <c r="F283" t="s">
        <v>1525</v>
      </c>
      <c r="G283" t="s">
        <v>1036</v>
      </c>
      <c r="H283" t="s">
        <v>92</v>
      </c>
      <c r="I283">
        <v>0</v>
      </c>
      <c r="J283">
        <v>64</v>
      </c>
      <c r="K283">
        <v>1</v>
      </c>
      <c r="L283">
        <v>0</v>
      </c>
    </row>
    <row r="284" spans="1:12">
      <c r="A284" t="str">
        <f t="shared" si="5"/>
        <v>varchar_0_50</v>
      </c>
      <c r="B284" s="21">
        <f>VLOOKUP(A284,DBMS_TYPE_SIZES[],2,FALSE)</f>
        <v>50</v>
      </c>
      <c r="C284" s="21">
        <f>VLOOKUP(A284,DBMS_TYPE_SIZES[],3,FALSE)</f>
        <v>50</v>
      </c>
      <c r="D284" s="21">
        <f>VLOOKUP(A284,DBMS_TYPE_SIZES[],4,FALSE)</f>
        <v>52</v>
      </c>
      <c r="E284" t="s">
        <v>250</v>
      </c>
      <c r="F284" t="s">
        <v>1526</v>
      </c>
      <c r="G284" t="s">
        <v>171</v>
      </c>
      <c r="H284" t="s">
        <v>92</v>
      </c>
      <c r="I284">
        <v>0</v>
      </c>
      <c r="J284">
        <v>50</v>
      </c>
      <c r="K284">
        <v>1</v>
      </c>
      <c r="L284">
        <v>0</v>
      </c>
    </row>
    <row r="285" spans="1:12">
      <c r="A285" t="str">
        <f t="shared" si="5"/>
        <v>int_10_4</v>
      </c>
      <c r="B285" s="21">
        <f>VLOOKUP(A285,DBMS_TYPE_SIZES[],2,FALSE)</f>
        <v>9</v>
      </c>
      <c r="C285" s="21">
        <f>VLOOKUP(A285,DBMS_TYPE_SIZES[],3,FALSE)</f>
        <v>4</v>
      </c>
      <c r="D285" s="21">
        <f>VLOOKUP(A285,DBMS_TYPE_SIZES[],4,FALSE)</f>
        <v>9</v>
      </c>
      <c r="E285" t="s">
        <v>250</v>
      </c>
      <c r="F285" t="s">
        <v>508</v>
      </c>
      <c r="G285" t="s">
        <v>154</v>
      </c>
      <c r="H285" t="s">
        <v>20</v>
      </c>
      <c r="I285">
        <v>10</v>
      </c>
      <c r="J285">
        <v>4</v>
      </c>
      <c r="K285">
        <v>1</v>
      </c>
      <c r="L285">
        <v>0</v>
      </c>
    </row>
    <row r="286" spans="1:12">
      <c r="A286" t="str">
        <f t="shared" si="5"/>
        <v>int_10_4</v>
      </c>
      <c r="B286" s="21">
        <f>VLOOKUP(A286,DBMS_TYPE_SIZES[],2,FALSE)</f>
        <v>9</v>
      </c>
      <c r="C286" s="21">
        <f>VLOOKUP(A286,DBMS_TYPE_SIZES[],3,FALSE)</f>
        <v>4</v>
      </c>
      <c r="D286" s="21">
        <f>VLOOKUP(A286,DBMS_TYPE_SIZES[],4,FALSE)</f>
        <v>9</v>
      </c>
      <c r="E286" t="s">
        <v>250</v>
      </c>
      <c r="F286" t="s">
        <v>508</v>
      </c>
      <c r="G286" t="s">
        <v>225</v>
      </c>
      <c r="H286" t="s">
        <v>20</v>
      </c>
      <c r="I286">
        <v>10</v>
      </c>
      <c r="J286">
        <v>4</v>
      </c>
      <c r="K286">
        <v>0</v>
      </c>
      <c r="L286">
        <v>0</v>
      </c>
    </row>
    <row r="287" spans="1:12">
      <c r="A287" t="str">
        <f t="shared" si="5"/>
        <v>varchar_0_50</v>
      </c>
      <c r="B287" s="21">
        <f>VLOOKUP(A287,DBMS_TYPE_SIZES[],2,FALSE)</f>
        <v>50</v>
      </c>
      <c r="C287" s="21">
        <f>VLOOKUP(A287,DBMS_TYPE_SIZES[],3,FALSE)</f>
        <v>50</v>
      </c>
      <c r="D287" s="21">
        <f>VLOOKUP(A287,DBMS_TYPE_SIZES[],4,FALSE)</f>
        <v>52</v>
      </c>
      <c r="E287" t="s">
        <v>250</v>
      </c>
      <c r="F287" t="s">
        <v>508</v>
      </c>
      <c r="G287" t="s">
        <v>171</v>
      </c>
      <c r="H287" t="s">
        <v>92</v>
      </c>
      <c r="I287">
        <v>0</v>
      </c>
      <c r="J287">
        <v>50</v>
      </c>
      <c r="K287">
        <v>0</v>
      </c>
      <c r="L287">
        <v>0</v>
      </c>
    </row>
    <row r="288" spans="1:12">
      <c r="A288" t="str">
        <f t="shared" si="5"/>
        <v>int_10_4</v>
      </c>
      <c r="B288" s="21">
        <f>VLOOKUP(A288,DBMS_TYPE_SIZES[],2,FALSE)</f>
        <v>9</v>
      </c>
      <c r="C288" s="21">
        <f>VLOOKUP(A288,DBMS_TYPE_SIZES[],3,FALSE)</f>
        <v>4</v>
      </c>
      <c r="D288" s="21">
        <f>VLOOKUP(A288,DBMS_TYPE_SIZES[],4,FALSE)</f>
        <v>9</v>
      </c>
      <c r="E288" t="s">
        <v>250</v>
      </c>
      <c r="F288" t="s">
        <v>508</v>
      </c>
      <c r="G288" t="s">
        <v>251</v>
      </c>
      <c r="H288" t="s">
        <v>20</v>
      </c>
      <c r="I288">
        <v>10</v>
      </c>
      <c r="J288">
        <v>4</v>
      </c>
      <c r="K288">
        <v>0</v>
      </c>
      <c r="L288">
        <v>0</v>
      </c>
    </row>
    <row r="289" spans="1:12">
      <c r="A289" t="str">
        <f t="shared" si="5"/>
        <v>int_10_4</v>
      </c>
      <c r="B289" s="21">
        <f>VLOOKUP(A289,DBMS_TYPE_SIZES[],2,FALSE)</f>
        <v>9</v>
      </c>
      <c r="C289" s="21">
        <f>VLOOKUP(A289,DBMS_TYPE_SIZES[],3,FALSE)</f>
        <v>4</v>
      </c>
      <c r="D289" s="21">
        <f>VLOOKUP(A289,DBMS_TYPE_SIZES[],4,FALSE)</f>
        <v>9</v>
      </c>
      <c r="E289" t="s">
        <v>250</v>
      </c>
      <c r="F289" t="s">
        <v>508</v>
      </c>
      <c r="G289" t="s">
        <v>252</v>
      </c>
      <c r="H289" t="s">
        <v>20</v>
      </c>
      <c r="I289">
        <v>10</v>
      </c>
      <c r="J289">
        <v>4</v>
      </c>
      <c r="K289">
        <v>0</v>
      </c>
      <c r="L289">
        <v>0</v>
      </c>
    </row>
    <row r="290" spans="1:12">
      <c r="A290" t="str">
        <f t="shared" si="5"/>
        <v>varchar_0_50</v>
      </c>
      <c r="B290" s="21">
        <f>VLOOKUP(A290,DBMS_TYPE_SIZES[],2,FALSE)</f>
        <v>50</v>
      </c>
      <c r="C290" s="21">
        <f>VLOOKUP(A290,DBMS_TYPE_SIZES[],3,FALSE)</f>
        <v>50</v>
      </c>
      <c r="D290" s="21">
        <f>VLOOKUP(A290,DBMS_TYPE_SIZES[],4,FALSE)</f>
        <v>52</v>
      </c>
      <c r="E290" t="s">
        <v>253</v>
      </c>
      <c r="F290" t="s">
        <v>1527</v>
      </c>
      <c r="G290" t="s">
        <v>171</v>
      </c>
      <c r="H290" t="s">
        <v>92</v>
      </c>
      <c r="I290">
        <v>0</v>
      </c>
      <c r="J290">
        <v>50</v>
      </c>
      <c r="K290">
        <v>1</v>
      </c>
      <c r="L290">
        <v>0</v>
      </c>
    </row>
    <row r="291" spans="1:12">
      <c r="A291" t="str">
        <f t="shared" si="5"/>
        <v>int_10_4</v>
      </c>
      <c r="B291" s="21">
        <f>VLOOKUP(A291,DBMS_TYPE_SIZES[],2,FALSE)</f>
        <v>9</v>
      </c>
      <c r="C291" s="21">
        <f>VLOOKUP(A291,DBMS_TYPE_SIZES[],3,FALSE)</f>
        <v>4</v>
      </c>
      <c r="D291" s="21">
        <f>VLOOKUP(A291,DBMS_TYPE_SIZES[],4,FALSE)</f>
        <v>9</v>
      </c>
      <c r="E291" t="s">
        <v>253</v>
      </c>
      <c r="F291" t="s">
        <v>1528</v>
      </c>
      <c r="G291" t="s">
        <v>154</v>
      </c>
      <c r="H291" t="s">
        <v>20</v>
      </c>
      <c r="I291">
        <v>10</v>
      </c>
      <c r="J291">
        <v>4</v>
      </c>
      <c r="K291">
        <v>1</v>
      </c>
      <c r="L291">
        <v>0</v>
      </c>
    </row>
    <row r="292" spans="1:12">
      <c r="A292" t="str">
        <f t="shared" si="5"/>
        <v>int_10_4</v>
      </c>
      <c r="B292" s="21">
        <f>VLOOKUP(A292,DBMS_TYPE_SIZES[],2,FALSE)</f>
        <v>9</v>
      </c>
      <c r="C292" s="21">
        <f>VLOOKUP(A292,DBMS_TYPE_SIZES[],3,FALSE)</f>
        <v>4</v>
      </c>
      <c r="D292" s="21">
        <f>VLOOKUP(A292,DBMS_TYPE_SIZES[],4,FALSE)</f>
        <v>9</v>
      </c>
      <c r="E292" t="s">
        <v>253</v>
      </c>
      <c r="F292" t="s">
        <v>1528</v>
      </c>
      <c r="G292" t="s">
        <v>225</v>
      </c>
      <c r="H292" t="s">
        <v>20</v>
      </c>
      <c r="I292">
        <v>10</v>
      </c>
      <c r="J292">
        <v>4</v>
      </c>
      <c r="K292">
        <v>0</v>
      </c>
      <c r="L292">
        <v>0</v>
      </c>
    </row>
    <row r="293" spans="1:12">
      <c r="A293" t="str">
        <f t="shared" si="5"/>
        <v>varchar_0_50</v>
      </c>
      <c r="B293" s="21">
        <f>VLOOKUP(A293,DBMS_TYPE_SIZES[],2,FALSE)</f>
        <v>50</v>
      </c>
      <c r="C293" s="21">
        <f>VLOOKUP(A293,DBMS_TYPE_SIZES[],3,FALSE)</f>
        <v>50</v>
      </c>
      <c r="D293" s="21">
        <f>VLOOKUP(A293,DBMS_TYPE_SIZES[],4,FALSE)</f>
        <v>52</v>
      </c>
      <c r="E293" t="s">
        <v>253</v>
      </c>
      <c r="F293" t="s">
        <v>1528</v>
      </c>
      <c r="G293" t="s">
        <v>171</v>
      </c>
      <c r="H293" t="s">
        <v>92</v>
      </c>
      <c r="I293">
        <v>0</v>
      </c>
      <c r="J293">
        <v>50</v>
      </c>
      <c r="K293">
        <v>0</v>
      </c>
      <c r="L293">
        <v>0</v>
      </c>
    </row>
    <row r="294" spans="1:12">
      <c r="A294" t="str">
        <f t="shared" si="5"/>
        <v>int_10_4</v>
      </c>
      <c r="B294" s="21">
        <f>VLOOKUP(A294,DBMS_TYPE_SIZES[],2,FALSE)</f>
        <v>9</v>
      </c>
      <c r="C294" s="21">
        <f>VLOOKUP(A294,DBMS_TYPE_SIZES[],3,FALSE)</f>
        <v>4</v>
      </c>
      <c r="D294" s="21">
        <f>VLOOKUP(A294,DBMS_TYPE_SIZES[],4,FALSE)</f>
        <v>9</v>
      </c>
      <c r="E294" t="s">
        <v>253</v>
      </c>
      <c r="F294" t="s">
        <v>1528</v>
      </c>
      <c r="G294" t="s">
        <v>251</v>
      </c>
      <c r="H294" t="s">
        <v>20</v>
      </c>
      <c r="I294">
        <v>10</v>
      </c>
      <c r="J294">
        <v>4</v>
      </c>
      <c r="K294">
        <v>0</v>
      </c>
      <c r="L294">
        <v>0</v>
      </c>
    </row>
    <row r="295" spans="1:12">
      <c r="A295" t="str">
        <f t="shared" si="5"/>
        <v>int_10_4</v>
      </c>
      <c r="B295" s="21">
        <f>VLOOKUP(A295,DBMS_TYPE_SIZES[],2,FALSE)</f>
        <v>9</v>
      </c>
      <c r="C295" s="21">
        <f>VLOOKUP(A295,DBMS_TYPE_SIZES[],3,FALSE)</f>
        <v>4</v>
      </c>
      <c r="D295" s="21">
        <f>VLOOKUP(A295,DBMS_TYPE_SIZES[],4,FALSE)</f>
        <v>9</v>
      </c>
      <c r="E295" t="s">
        <v>253</v>
      </c>
      <c r="F295" t="s">
        <v>1528</v>
      </c>
      <c r="G295" t="s">
        <v>252</v>
      </c>
      <c r="H295" t="s">
        <v>20</v>
      </c>
      <c r="I295">
        <v>10</v>
      </c>
      <c r="J295">
        <v>4</v>
      </c>
      <c r="K295">
        <v>0</v>
      </c>
      <c r="L295">
        <v>0</v>
      </c>
    </row>
    <row r="296" spans="1:12">
      <c r="A296" t="str">
        <f t="shared" si="5"/>
        <v>int_10_4</v>
      </c>
      <c r="B296" s="21">
        <f>VLOOKUP(A296,DBMS_TYPE_SIZES[],2,FALSE)</f>
        <v>9</v>
      </c>
      <c r="C296" s="21">
        <f>VLOOKUP(A296,DBMS_TYPE_SIZES[],3,FALSE)</f>
        <v>4</v>
      </c>
      <c r="D296" s="21">
        <f>VLOOKUP(A296,DBMS_TYPE_SIZES[],4,FALSE)</f>
        <v>9</v>
      </c>
      <c r="E296" t="s">
        <v>254</v>
      </c>
      <c r="F296" t="s">
        <v>509</v>
      </c>
      <c r="G296" t="s">
        <v>72</v>
      </c>
      <c r="H296" t="s">
        <v>20</v>
      </c>
      <c r="I296">
        <v>10</v>
      </c>
      <c r="J296">
        <v>4</v>
      </c>
      <c r="K296">
        <v>1</v>
      </c>
      <c r="L296">
        <v>0</v>
      </c>
    </row>
    <row r="297" spans="1:12">
      <c r="A297" t="str">
        <f t="shared" si="5"/>
        <v>int_10_4</v>
      </c>
      <c r="B297" s="21">
        <f>VLOOKUP(A297,DBMS_TYPE_SIZES[],2,FALSE)</f>
        <v>9</v>
      </c>
      <c r="C297" s="21">
        <f>VLOOKUP(A297,DBMS_TYPE_SIZES[],3,FALSE)</f>
        <v>4</v>
      </c>
      <c r="D297" s="21">
        <f>VLOOKUP(A297,DBMS_TYPE_SIZES[],4,FALSE)</f>
        <v>9</v>
      </c>
      <c r="E297" t="s">
        <v>254</v>
      </c>
      <c r="F297" t="s">
        <v>510</v>
      </c>
      <c r="G297" t="s">
        <v>69</v>
      </c>
      <c r="H297" t="s">
        <v>20</v>
      </c>
      <c r="I297">
        <v>10</v>
      </c>
      <c r="J297">
        <v>4</v>
      </c>
      <c r="K297">
        <v>1</v>
      </c>
      <c r="L297">
        <v>0</v>
      </c>
    </row>
    <row r="298" spans="1:12">
      <c r="A298" t="str">
        <f t="shared" si="5"/>
        <v>numeric_19_9</v>
      </c>
      <c r="B298" s="21">
        <f>VLOOKUP(A298,DBMS_TYPE_SIZES[],2,FALSE)</f>
        <v>9</v>
      </c>
      <c r="C298" s="21">
        <f>VLOOKUP(A298,DBMS_TYPE_SIZES[],3,FALSE)</f>
        <v>9</v>
      </c>
      <c r="D298" s="21">
        <f>VLOOKUP(A298,DBMS_TYPE_SIZES[],4,FALSE)</f>
        <v>9</v>
      </c>
      <c r="E298" t="s">
        <v>254</v>
      </c>
      <c r="F298" t="s">
        <v>511</v>
      </c>
      <c r="G298" t="s">
        <v>255</v>
      </c>
      <c r="H298" t="s">
        <v>67</v>
      </c>
      <c r="I298">
        <v>19</v>
      </c>
      <c r="J298">
        <v>9</v>
      </c>
      <c r="K298">
        <v>1</v>
      </c>
      <c r="L298">
        <v>0</v>
      </c>
    </row>
    <row r="299" spans="1:12">
      <c r="A299" t="str">
        <f t="shared" si="5"/>
        <v>int_10_4</v>
      </c>
      <c r="B299" s="21">
        <f>VLOOKUP(A299,DBMS_TYPE_SIZES[],2,FALSE)</f>
        <v>9</v>
      </c>
      <c r="C299" s="21">
        <f>VLOOKUP(A299,DBMS_TYPE_SIZES[],3,FALSE)</f>
        <v>4</v>
      </c>
      <c r="D299" s="21">
        <f>VLOOKUP(A299,DBMS_TYPE_SIZES[],4,FALSE)</f>
        <v>9</v>
      </c>
      <c r="E299" t="s">
        <v>256</v>
      </c>
      <c r="F299" t="s">
        <v>512</v>
      </c>
      <c r="G299" t="s">
        <v>102</v>
      </c>
      <c r="H299" t="s">
        <v>20</v>
      </c>
      <c r="I299">
        <v>10</v>
      </c>
      <c r="J299">
        <v>4</v>
      </c>
      <c r="K299">
        <v>1</v>
      </c>
      <c r="L299">
        <v>0</v>
      </c>
    </row>
    <row r="300" spans="1:12">
      <c r="A300" t="str">
        <f t="shared" si="5"/>
        <v>varchar_0_170</v>
      </c>
      <c r="B300" s="21">
        <f>VLOOKUP(A300,DBMS_TYPE_SIZES[],2,FALSE)</f>
        <v>170</v>
      </c>
      <c r="C300" s="21">
        <f>VLOOKUP(A300,DBMS_TYPE_SIZES[],3,FALSE)</f>
        <v>170</v>
      </c>
      <c r="D300" s="21">
        <f>VLOOKUP(A300,DBMS_TYPE_SIZES[],4,FALSE)</f>
        <v>172</v>
      </c>
      <c r="E300" t="s">
        <v>261</v>
      </c>
      <c r="F300" t="s">
        <v>1529</v>
      </c>
      <c r="G300" t="s">
        <v>1082</v>
      </c>
      <c r="H300" t="s">
        <v>92</v>
      </c>
      <c r="I300">
        <v>0</v>
      </c>
      <c r="J300">
        <v>170</v>
      </c>
      <c r="K300">
        <v>1</v>
      </c>
      <c r="L300">
        <v>0</v>
      </c>
    </row>
    <row r="301" spans="1:12">
      <c r="A301" t="str">
        <f t="shared" si="5"/>
        <v>varchar_0_170</v>
      </c>
      <c r="B301" s="21">
        <f>VLOOKUP(A301,DBMS_TYPE_SIZES[],2,FALSE)</f>
        <v>170</v>
      </c>
      <c r="C301" s="21">
        <f>VLOOKUP(A301,DBMS_TYPE_SIZES[],3,FALSE)</f>
        <v>170</v>
      </c>
      <c r="D301" s="21">
        <f>VLOOKUP(A301,DBMS_TYPE_SIZES[],4,FALSE)</f>
        <v>172</v>
      </c>
      <c r="E301" t="s">
        <v>261</v>
      </c>
      <c r="F301" t="s">
        <v>1529</v>
      </c>
      <c r="G301" t="s">
        <v>1083</v>
      </c>
      <c r="H301" t="s">
        <v>92</v>
      </c>
      <c r="I301">
        <v>0</v>
      </c>
      <c r="J301">
        <v>170</v>
      </c>
      <c r="K301">
        <v>0</v>
      </c>
      <c r="L301">
        <v>0</v>
      </c>
    </row>
    <row r="302" spans="1:12">
      <c r="A302" t="str">
        <f t="shared" si="5"/>
        <v>varchar_0_170</v>
      </c>
      <c r="B302" s="21">
        <f>VLOOKUP(A302,DBMS_TYPE_SIZES[],2,FALSE)</f>
        <v>170</v>
      </c>
      <c r="C302" s="21">
        <f>VLOOKUP(A302,DBMS_TYPE_SIZES[],3,FALSE)</f>
        <v>170</v>
      </c>
      <c r="D302" s="21">
        <f>VLOOKUP(A302,DBMS_TYPE_SIZES[],4,FALSE)</f>
        <v>172</v>
      </c>
      <c r="E302" t="s">
        <v>261</v>
      </c>
      <c r="F302" t="s">
        <v>1529</v>
      </c>
      <c r="G302" t="s">
        <v>1084</v>
      </c>
      <c r="H302" t="s">
        <v>92</v>
      </c>
      <c r="I302">
        <v>0</v>
      </c>
      <c r="J302">
        <v>170</v>
      </c>
      <c r="K302">
        <v>0</v>
      </c>
      <c r="L302">
        <v>0</v>
      </c>
    </row>
    <row r="303" spans="1:12">
      <c r="A303" t="str">
        <f t="shared" si="5"/>
        <v>varchar_0_170</v>
      </c>
      <c r="B303" s="21">
        <f>VLOOKUP(A303,DBMS_TYPE_SIZES[],2,FALSE)</f>
        <v>170</v>
      </c>
      <c r="C303" s="21">
        <f>VLOOKUP(A303,DBMS_TYPE_SIZES[],3,FALSE)</f>
        <v>170</v>
      </c>
      <c r="D303" s="21">
        <f>VLOOKUP(A303,DBMS_TYPE_SIZES[],4,FALSE)</f>
        <v>172</v>
      </c>
      <c r="E303" t="s">
        <v>261</v>
      </c>
      <c r="F303" t="s">
        <v>1529</v>
      </c>
      <c r="G303" t="s">
        <v>1085</v>
      </c>
      <c r="H303" t="s">
        <v>92</v>
      </c>
      <c r="I303">
        <v>0</v>
      </c>
      <c r="J303">
        <v>170</v>
      </c>
      <c r="K303">
        <v>0</v>
      </c>
      <c r="L303">
        <v>0</v>
      </c>
    </row>
    <row r="304" spans="1:12">
      <c r="A304" t="str">
        <f t="shared" si="5"/>
        <v>int_10_4</v>
      </c>
      <c r="B304" s="21">
        <f>VLOOKUP(A304,DBMS_TYPE_SIZES[],2,FALSE)</f>
        <v>9</v>
      </c>
      <c r="C304" s="21">
        <f>VLOOKUP(A304,DBMS_TYPE_SIZES[],3,FALSE)</f>
        <v>4</v>
      </c>
      <c r="D304" s="21">
        <f>VLOOKUP(A304,DBMS_TYPE_SIZES[],4,FALSE)</f>
        <v>9</v>
      </c>
      <c r="E304" t="s">
        <v>261</v>
      </c>
      <c r="F304" t="s">
        <v>1529</v>
      </c>
      <c r="G304" t="s">
        <v>69</v>
      </c>
      <c r="H304" t="s">
        <v>20</v>
      </c>
      <c r="I304">
        <v>10</v>
      </c>
      <c r="J304">
        <v>4</v>
      </c>
      <c r="K304">
        <v>0</v>
      </c>
      <c r="L304">
        <v>0</v>
      </c>
    </row>
    <row r="305" spans="1:12">
      <c r="A305" t="str">
        <f t="shared" si="5"/>
        <v>int_10_4</v>
      </c>
      <c r="B305" s="21">
        <f>VLOOKUP(A305,DBMS_TYPE_SIZES[],2,FALSE)</f>
        <v>9</v>
      </c>
      <c r="C305" s="21">
        <f>VLOOKUP(A305,DBMS_TYPE_SIZES[],3,FALSE)</f>
        <v>4</v>
      </c>
      <c r="D305" s="21">
        <f>VLOOKUP(A305,DBMS_TYPE_SIZES[],4,FALSE)</f>
        <v>9</v>
      </c>
      <c r="E305" t="s">
        <v>261</v>
      </c>
      <c r="F305" t="s">
        <v>513</v>
      </c>
      <c r="G305" t="s">
        <v>262</v>
      </c>
      <c r="H305" t="s">
        <v>20</v>
      </c>
      <c r="I305">
        <v>10</v>
      </c>
      <c r="J305">
        <v>4</v>
      </c>
      <c r="K305">
        <v>1</v>
      </c>
      <c r="L305">
        <v>0</v>
      </c>
    </row>
    <row r="306" spans="1:12">
      <c r="A306" t="str">
        <f t="shared" si="5"/>
        <v>int_10_4</v>
      </c>
      <c r="B306" s="21">
        <f>VLOOKUP(A306,DBMS_TYPE_SIZES[],2,FALSE)</f>
        <v>9</v>
      </c>
      <c r="C306" s="21">
        <f>VLOOKUP(A306,DBMS_TYPE_SIZES[],3,FALSE)</f>
        <v>4</v>
      </c>
      <c r="D306" s="21">
        <f>VLOOKUP(A306,DBMS_TYPE_SIZES[],4,FALSE)</f>
        <v>9</v>
      </c>
      <c r="E306" t="s">
        <v>263</v>
      </c>
      <c r="F306" t="s">
        <v>1530</v>
      </c>
      <c r="G306" t="s">
        <v>72</v>
      </c>
      <c r="H306" t="s">
        <v>20</v>
      </c>
      <c r="I306">
        <v>10</v>
      </c>
      <c r="J306">
        <v>4</v>
      </c>
      <c r="K306">
        <v>1</v>
      </c>
      <c r="L306">
        <v>0</v>
      </c>
    </row>
    <row r="307" spans="1:12">
      <c r="A307" t="str">
        <f t="shared" si="5"/>
        <v>numeric_19_9</v>
      </c>
      <c r="B307" s="21">
        <f>VLOOKUP(A307,DBMS_TYPE_SIZES[],2,FALSE)</f>
        <v>9</v>
      </c>
      <c r="C307" s="21">
        <f>VLOOKUP(A307,DBMS_TYPE_SIZES[],3,FALSE)</f>
        <v>9</v>
      </c>
      <c r="D307" s="21">
        <f>VLOOKUP(A307,DBMS_TYPE_SIZES[],4,FALSE)</f>
        <v>9</v>
      </c>
      <c r="E307" t="s">
        <v>263</v>
      </c>
      <c r="F307" t="s">
        <v>514</v>
      </c>
      <c r="G307" t="s">
        <v>264</v>
      </c>
      <c r="H307" t="s">
        <v>67</v>
      </c>
      <c r="I307">
        <v>19</v>
      </c>
      <c r="J307">
        <v>9</v>
      </c>
      <c r="K307">
        <v>1</v>
      </c>
      <c r="L307">
        <v>0</v>
      </c>
    </row>
    <row r="308" spans="1:12">
      <c r="A308" t="str">
        <f t="shared" si="5"/>
        <v>varchar_0_50</v>
      </c>
      <c r="B308" s="21">
        <f>VLOOKUP(A308,DBMS_TYPE_SIZES[],2,FALSE)</f>
        <v>50</v>
      </c>
      <c r="C308" s="21">
        <f>VLOOKUP(A308,DBMS_TYPE_SIZES[],3,FALSE)</f>
        <v>50</v>
      </c>
      <c r="D308" s="21">
        <f>VLOOKUP(A308,DBMS_TYPE_SIZES[],4,FALSE)</f>
        <v>52</v>
      </c>
      <c r="E308" t="s">
        <v>60</v>
      </c>
      <c r="F308" t="s">
        <v>1531</v>
      </c>
      <c r="G308" t="s">
        <v>177</v>
      </c>
      <c r="H308" t="s">
        <v>92</v>
      </c>
      <c r="I308">
        <v>0</v>
      </c>
      <c r="J308">
        <v>50</v>
      </c>
      <c r="K308">
        <v>1</v>
      </c>
      <c r="L308">
        <v>1</v>
      </c>
    </row>
    <row r="309" spans="1:12">
      <c r="A309" t="str">
        <f t="shared" si="5"/>
        <v>int_10_4</v>
      </c>
      <c r="B309" s="21">
        <f>VLOOKUP(A309,DBMS_TYPE_SIZES[],2,FALSE)</f>
        <v>9</v>
      </c>
      <c r="C309" s="21">
        <f>VLOOKUP(A309,DBMS_TYPE_SIZES[],3,FALSE)</f>
        <v>4</v>
      </c>
      <c r="D309" s="21">
        <f>VLOOKUP(A309,DBMS_TYPE_SIZES[],4,FALSE)</f>
        <v>9</v>
      </c>
      <c r="E309" t="s">
        <v>60</v>
      </c>
      <c r="F309" t="s">
        <v>1532</v>
      </c>
      <c r="G309" t="s">
        <v>72</v>
      </c>
      <c r="H309" t="s">
        <v>20</v>
      </c>
      <c r="I309">
        <v>10</v>
      </c>
      <c r="J309">
        <v>4</v>
      </c>
      <c r="K309">
        <v>1</v>
      </c>
      <c r="L309">
        <v>0</v>
      </c>
    </row>
    <row r="310" spans="1:12">
      <c r="A310" t="str">
        <f t="shared" si="5"/>
        <v>numeric_19_9</v>
      </c>
      <c r="B310" s="21">
        <f>VLOOKUP(A310,DBMS_TYPE_SIZES[],2,FALSE)</f>
        <v>9</v>
      </c>
      <c r="C310" s="21">
        <f>VLOOKUP(A310,DBMS_TYPE_SIZES[],3,FALSE)</f>
        <v>9</v>
      </c>
      <c r="D310" s="21">
        <f>VLOOKUP(A310,DBMS_TYPE_SIZES[],4,FALSE)</f>
        <v>9</v>
      </c>
      <c r="E310" t="s">
        <v>60</v>
      </c>
      <c r="F310" t="s">
        <v>515</v>
      </c>
      <c r="G310" t="s">
        <v>266</v>
      </c>
      <c r="H310" t="s">
        <v>67</v>
      </c>
      <c r="I310">
        <v>19</v>
      </c>
      <c r="J310">
        <v>9</v>
      </c>
      <c r="K310">
        <v>1</v>
      </c>
      <c r="L310">
        <v>0</v>
      </c>
    </row>
    <row r="311" spans="1:12">
      <c r="A311" t="str">
        <f t="shared" si="5"/>
        <v>int_10_4</v>
      </c>
      <c r="B311" s="21">
        <f>VLOOKUP(A311,DBMS_TYPE_SIZES[],2,FALSE)</f>
        <v>9</v>
      </c>
      <c r="C311" s="21">
        <f>VLOOKUP(A311,DBMS_TYPE_SIZES[],3,FALSE)</f>
        <v>4</v>
      </c>
      <c r="D311" s="21">
        <f>VLOOKUP(A311,DBMS_TYPE_SIZES[],4,FALSE)</f>
        <v>9</v>
      </c>
      <c r="E311" t="s">
        <v>273</v>
      </c>
      <c r="F311" t="s">
        <v>516</v>
      </c>
      <c r="G311" t="s">
        <v>274</v>
      </c>
      <c r="H311" t="s">
        <v>20</v>
      </c>
      <c r="I311">
        <v>10</v>
      </c>
      <c r="J311">
        <v>4</v>
      </c>
      <c r="K311">
        <v>1</v>
      </c>
      <c r="L311">
        <v>0</v>
      </c>
    </row>
    <row r="312" spans="1:12">
      <c r="A312" t="str">
        <f t="shared" si="5"/>
        <v>int_10_4</v>
      </c>
      <c r="B312" s="21">
        <f>VLOOKUP(A312,DBMS_TYPE_SIZES[],2,FALSE)</f>
        <v>9</v>
      </c>
      <c r="C312" s="21">
        <f>VLOOKUP(A312,DBMS_TYPE_SIZES[],3,FALSE)</f>
        <v>4</v>
      </c>
      <c r="D312" s="21">
        <f>VLOOKUP(A312,DBMS_TYPE_SIZES[],4,FALSE)</f>
        <v>9</v>
      </c>
      <c r="E312" t="s">
        <v>275</v>
      </c>
      <c r="F312" t="s">
        <v>517</v>
      </c>
      <c r="G312" t="s">
        <v>267</v>
      </c>
      <c r="H312" t="s">
        <v>20</v>
      </c>
      <c r="I312">
        <v>10</v>
      </c>
      <c r="J312">
        <v>4</v>
      </c>
      <c r="K312">
        <v>1</v>
      </c>
      <c r="L312">
        <v>0</v>
      </c>
    </row>
    <row r="313" spans="1:12">
      <c r="A313" t="str">
        <f t="shared" si="5"/>
        <v>int_10_4</v>
      </c>
      <c r="B313" s="21">
        <f>VLOOKUP(A313,DBMS_TYPE_SIZES[],2,FALSE)</f>
        <v>9</v>
      </c>
      <c r="C313" s="21">
        <f>VLOOKUP(A313,DBMS_TYPE_SIZES[],3,FALSE)</f>
        <v>4</v>
      </c>
      <c r="D313" s="21">
        <f>VLOOKUP(A313,DBMS_TYPE_SIZES[],4,FALSE)</f>
        <v>9</v>
      </c>
      <c r="E313" t="s">
        <v>276</v>
      </c>
      <c r="F313" t="s">
        <v>1533</v>
      </c>
      <c r="G313" t="s">
        <v>72</v>
      </c>
      <c r="H313" t="s">
        <v>20</v>
      </c>
      <c r="I313">
        <v>10</v>
      </c>
      <c r="J313">
        <v>4</v>
      </c>
      <c r="K313">
        <v>1</v>
      </c>
      <c r="L313">
        <v>0</v>
      </c>
    </row>
    <row r="314" spans="1:12">
      <c r="A314" t="str">
        <f t="shared" si="5"/>
        <v>numeric_19_9</v>
      </c>
      <c r="B314" s="21">
        <f>VLOOKUP(A314,DBMS_TYPE_SIZES[],2,FALSE)</f>
        <v>9</v>
      </c>
      <c r="C314" s="21">
        <f>VLOOKUP(A314,DBMS_TYPE_SIZES[],3,FALSE)</f>
        <v>9</v>
      </c>
      <c r="D314" s="21">
        <f>VLOOKUP(A314,DBMS_TYPE_SIZES[],4,FALSE)</f>
        <v>9</v>
      </c>
      <c r="E314" t="s">
        <v>276</v>
      </c>
      <c r="F314" t="s">
        <v>518</v>
      </c>
      <c r="G314" t="s">
        <v>266</v>
      </c>
      <c r="H314" t="s">
        <v>67</v>
      </c>
      <c r="I314">
        <v>19</v>
      </c>
      <c r="J314">
        <v>9</v>
      </c>
      <c r="K314">
        <v>1</v>
      </c>
      <c r="L314">
        <v>0</v>
      </c>
    </row>
    <row r="315" spans="1:12">
      <c r="A315" t="str">
        <f t="shared" si="5"/>
        <v>int_10_4</v>
      </c>
      <c r="B315" s="21">
        <f>VLOOKUP(A315,DBMS_TYPE_SIZES[],2,FALSE)</f>
        <v>9</v>
      </c>
      <c r="C315" s="21">
        <f>VLOOKUP(A315,DBMS_TYPE_SIZES[],3,FALSE)</f>
        <v>4</v>
      </c>
      <c r="D315" s="21">
        <f>VLOOKUP(A315,DBMS_TYPE_SIZES[],4,FALSE)</f>
        <v>9</v>
      </c>
      <c r="E315" t="s">
        <v>277</v>
      </c>
      <c r="F315" t="s">
        <v>1534</v>
      </c>
      <c r="G315" t="s">
        <v>72</v>
      </c>
      <c r="H315" t="s">
        <v>20</v>
      </c>
      <c r="I315">
        <v>10</v>
      </c>
      <c r="J315">
        <v>4</v>
      </c>
      <c r="K315">
        <v>1</v>
      </c>
      <c r="L315">
        <v>0</v>
      </c>
    </row>
    <row r="316" spans="1:12">
      <c r="A316" t="str">
        <f t="shared" si="5"/>
        <v>numeric_19_9</v>
      </c>
      <c r="B316" s="21">
        <f>VLOOKUP(A316,DBMS_TYPE_SIZES[],2,FALSE)</f>
        <v>9</v>
      </c>
      <c r="C316" s="21">
        <f>VLOOKUP(A316,DBMS_TYPE_SIZES[],3,FALSE)</f>
        <v>9</v>
      </c>
      <c r="D316" s="21">
        <f>VLOOKUP(A316,DBMS_TYPE_SIZES[],4,FALSE)</f>
        <v>9</v>
      </c>
      <c r="E316" t="s">
        <v>277</v>
      </c>
      <c r="F316" t="s">
        <v>1535</v>
      </c>
      <c r="G316" t="s">
        <v>266</v>
      </c>
      <c r="H316" t="s">
        <v>67</v>
      </c>
      <c r="I316">
        <v>19</v>
      </c>
      <c r="J316">
        <v>9</v>
      </c>
      <c r="K316">
        <v>1</v>
      </c>
      <c r="L316">
        <v>0</v>
      </c>
    </row>
    <row r="317" spans="1:12">
      <c r="A317" t="str">
        <f t="shared" si="5"/>
        <v>int_10_4</v>
      </c>
      <c r="B317" s="21">
        <f>VLOOKUP(A317,DBMS_TYPE_SIZES[],2,FALSE)</f>
        <v>9</v>
      </c>
      <c r="C317" s="21">
        <f>VLOOKUP(A317,DBMS_TYPE_SIZES[],3,FALSE)</f>
        <v>4</v>
      </c>
      <c r="D317" s="21">
        <f>VLOOKUP(A317,DBMS_TYPE_SIZES[],4,FALSE)</f>
        <v>9</v>
      </c>
      <c r="E317" t="s">
        <v>278</v>
      </c>
      <c r="F317" t="s">
        <v>1536</v>
      </c>
      <c r="G317" t="s">
        <v>72</v>
      </c>
      <c r="H317" t="s">
        <v>20</v>
      </c>
      <c r="I317">
        <v>10</v>
      </c>
      <c r="J317">
        <v>4</v>
      </c>
      <c r="K317">
        <v>1</v>
      </c>
      <c r="L317">
        <v>0</v>
      </c>
    </row>
    <row r="318" spans="1:12">
      <c r="A318" t="str">
        <f t="shared" si="5"/>
        <v>numeric_19_9</v>
      </c>
      <c r="B318" s="21">
        <f>VLOOKUP(A318,DBMS_TYPE_SIZES[],2,FALSE)</f>
        <v>9</v>
      </c>
      <c r="C318" s="21">
        <f>VLOOKUP(A318,DBMS_TYPE_SIZES[],3,FALSE)</f>
        <v>9</v>
      </c>
      <c r="D318" s="21">
        <f>VLOOKUP(A318,DBMS_TYPE_SIZES[],4,FALSE)</f>
        <v>9</v>
      </c>
      <c r="E318" t="s">
        <v>278</v>
      </c>
      <c r="F318" t="s">
        <v>1537</v>
      </c>
      <c r="G318" t="s">
        <v>266</v>
      </c>
      <c r="H318" t="s">
        <v>67</v>
      </c>
      <c r="I318">
        <v>19</v>
      </c>
      <c r="J318">
        <v>9</v>
      </c>
      <c r="K318">
        <v>1</v>
      </c>
      <c r="L318">
        <v>0</v>
      </c>
    </row>
    <row r="319" spans="1:12">
      <c r="A319" t="str">
        <f t="shared" si="5"/>
        <v>int_10_4</v>
      </c>
      <c r="B319" s="21">
        <f>VLOOKUP(A319,DBMS_TYPE_SIZES[],2,FALSE)</f>
        <v>9</v>
      </c>
      <c r="C319" s="21">
        <f>VLOOKUP(A319,DBMS_TYPE_SIZES[],3,FALSE)</f>
        <v>4</v>
      </c>
      <c r="D319" s="21">
        <f>VLOOKUP(A319,DBMS_TYPE_SIZES[],4,FALSE)</f>
        <v>9</v>
      </c>
      <c r="E319" t="s">
        <v>279</v>
      </c>
      <c r="F319" t="s">
        <v>1538</v>
      </c>
      <c r="G319" t="s">
        <v>72</v>
      </c>
      <c r="H319" t="s">
        <v>20</v>
      </c>
      <c r="I319">
        <v>10</v>
      </c>
      <c r="J319">
        <v>4</v>
      </c>
      <c r="K319">
        <v>1</v>
      </c>
      <c r="L319">
        <v>0</v>
      </c>
    </row>
    <row r="320" spans="1:12">
      <c r="A320" t="str">
        <f t="shared" si="5"/>
        <v>numeric_19_9</v>
      </c>
      <c r="B320" s="21">
        <f>VLOOKUP(A320,DBMS_TYPE_SIZES[],2,FALSE)</f>
        <v>9</v>
      </c>
      <c r="C320" s="21">
        <f>VLOOKUP(A320,DBMS_TYPE_SIZES[],3,FALSE)</f>
        <v>9</v>
      </c>
      <c r="D320" s="21">
        <f>VLOOKUP(A320,DBMS_TYPE_SIZES[],4,FALSE)</f>
        <v>9</v>
      </c>
      <c r="E320" t="s">
        <v>279</v>
      </c>
      <c r="F320" t="s">
        <v>519</v>
      </c>
      <c r="G320" t="s">
        <v>280</v>
      </c>
      <c r="H320" t="s">
        <v>67</v>
      </c>
      <c r="I320">
        <v>19</v>
      </c>
      <c r="J320">
        <v>9</v>
      </c>
      <c r="K320">
        <v>1</v>
      </c>
      <c r="L320">
        <v>0</v>
      </c>
    </row>
    <row r="321" spans="1:12">
      <c r="A321" t="str">
        <f t="shared" si="5"/>
        <v>varchar_0_32</v>
      </c>
      <c r="B321" s="21">
        <f>VLOOKUP(A321,DBMS_TYPE_SIZES[],2,FALSE)</f>
        <v>32</v>
      </c>
      <c r="C321" s="21">
        <f>VLOOKUP(A321,DBMS_TYPE_SIZES[],3,FALSE)</f>
        <v>32</v>
      </c>
      <c r="D321" s="21">
        <f>VLOOKUP(A321,DBMS_TYPE_SIZES[],4,FALSE)</f>
        <v>34</v>
      </c>
      <c r="E321" t="s">
        <v>284</v>
      </c>
      <c r="F321" t="s">
        <v>520</v>
      </c>
      <c r="G321" t="s">
        <v>285</v>
      </c>
      <c r="H321" t="s">
        <v>92</v>
      </c>
      <c r="I321">
        <v>0</v>
      </c>
      <c r="J321">
        <v>32</v>
      </c>
      <c r="K321">
        <v>1</v>
      </c>
      <c r="L321">
        <v>0</v>
      </c>
    </row>
    <row r="322" spans="1:12">
      <c r="A322" t="str">
        <f t="shared" si="5"/>
        <v>int_10_4</v>
      </c>
      <c r="B322" s="21">
        <f>VLOOKUP(A322,DBMS_TYPE_SIZES[],2,FALSE)</f>
        <v>9</v>
      </c>
      <c r="C322" s="21">
        <f>VLOOKUP(A322,DBMS_TYPE_SIZES[],3,FALSE)</f>
        <v>4</v>
      </c>
      <c r="D322" s="21">
        <f>VLOOKUP(A322,DBMS_TYPE_SIZES[],4,FALSE)</f>
        <v>9</v>
      </c>
      <c r="E322" t="s">
        <v>284</v>
      </c>
      <c r="F322" t="s">
        <v>521</v>
      </c>
      <c r="G322" t="s">
        <v>281</v>
      </c>
      <c r="H322" t="s">
        <v>20</v>
      </c>
      <c r="I322">
        <v>10</v>
      </c>
      <c r="J322">
        <v>4</v>
      </c>
      <c r="K322">
        <v>1</v>
      </c>
      <c r="L322">
        <v>0</v>
      </c>
    </row>
    <row r="323" spans="1:12">
      <c r="A323" t="str">
        <f t="shared" si="5"/>
        <v>int_10_4</v>
      </c>
      <c r="B323" s="21">
        <f>VLOOKUP(A323,DBMS_TYPE_SIZES[],2,FALSE)</f>
        <v>9</v>
      </c>
      <c r="C323" s="21">
        <f>VLOOKUP(A323,DBMS_TYPE_SIZES[],3,FALSE)</f>
        <v>4</v>
      </c>
      <c r="D323" s="21">
        <f>VLOOKUP(A323,DBMS_TYPE_SIZES[],4,FALSE)</f>
        <v>9</v>
      </c>
      <c r="E323" t="s">
        <v>286</v>
      </c>
      <c r="F323" t="s">
        <v>1539</v>
      </c>
      <c r="G323" t="s">
        <v>72</v>
      </c>
      <c r="H323" t="s">
        <v>20</v>
      </c>
      <c r="I323">
        <v>10</v>
      </c>
      <c r="J323">
        <v>4</v>
      </c>
      <c r="K323">
        <v>1</v>
      </c>
      <c r="L323">
        <v>0</v>
      </c>
    </row>
    <row r="324" spans="1:12">
      <c r="A324" t="str">
        <f t="shared" si="5"/>
        <v>numeric_19_9</v>
      </c>
      <c r="B324" s="21">
        <f>VLOOKUP(A324,DBMS_TYPE_SIZES[],2,FALSE)</f>
        <v>9</v>
      </c>
      <c r="C324" s="21">
        <f>VLOOKUP(A324,DBMS_TYPE_SIZES[],3,FALSE)</f>
        <v>9</v>
      </c>
      <c r="D324" s="21">
        <f>VLOOKUP(A324,DBMS_TYPE_SIZES[],4,FALSE)</f>
        <v>9</v>
      </c>
      <c r="E324" t="s">
        <v>286</v>
      </c>
      <c r="F324" t="s">
        <v>522</v>
      </c>
      <c r="G324" t="s">
        <v>287</v>
      </c>
      <c r="H324" t="s">
        <v>67</v>
      </c>
      <c r="I324">
        <v>19</v>
      </c>
      <c r="J324">
        <v>9</v>
      </c>
      <c r="K324">
        <v>1</v>
      </c>
      <c r="L324">
        <v>0</v>
      </c>
    </row>
    <row r="325" spans="1:12">
      <c r="A325" t="str">
        <f t="shared" ref="A325:A388" si="6">H325&amp;"_"&amp;I325&amp;"_"&amp;J325</f>
        <v>int_10_4</v>
      </c>
      <c r="B325" s="21">
        <f>VLOOKUP(A325,DBMS_TYPE_SIZES[],2,FALSE)</f>
        <v>9</v>
      </c>
      <c r="C325" s="21">
        <f>VLOOKUP(A325,DBMS_TYPE_SIZES[],3,FALSE)</f>
        <v>4</v>
      </c>
      <c r="D325" s="21">
        <f>VLOOKUP(A325,DBMS_TYPE_SIZES[],4,FALSE)</f>
        <v>9</v>
      </c>
      <c r="E325" t="s">
        <v>289</v>
      </c>
      <c r="F325" t="s">
        <v>523</v>
      </c>
      <c r="G325" t="s">
        <v>72</v>
      </c>
      <c r="H325" t="s">
        <v>20</v>
      </c>
      <c r="I325">
        <v>10</v>
      </c>
      <c r="J325">
        <v>4</v>
      </c>
      <c r="K325">
        <v>1</v>
      </c>
      <c r="L325">
        <v>0</v>
      </c>
    </row>
    <row r="326" spans="1:12">
      <c r="A326" t="str">
        <f t="shared" si="6"/>
        <v>int_10_4</v>
      </c>
      <c r="B326" s="21">
        <f>VLOOKUP(A326,DBMS_TYPE_SIZES[],2,FALSE)</f>
        <v>9</v>
      </c>
      <c r="C326" s="21">
        <f>VLOOKUP(A326,DBMS_TYPE_SIZES[],3,FALSE)</f>
        <v>4</v>
      </c>
      <c r="D326" s="21">
        <f>VLOOKUP(A326,DBMS_TYPE_SIZES[],4,FALSE)</f>
        <v>9</v>
      </c>
      <c r="E326" t="s">
        <v>289</v>
      </c>
      <c r="F326" t="s">
        <v>524</v>
      </c>
      <c r="G326" t="s">
        <v>69</v>
      </c>
      <c r="H326" t="s">
        <v>20</v>
      </c>
      <c r="I326">
        <v>10</v>
      </c>
      <c r="J326">
        <v>4</v>
      </c>
      <c r="K326">
        <v>1</v>
      </c>
      <c r="L326">
        <v>0</v>
      </c>
    </row>
    <row r="327" spans="1:12">
      <c r="A327" t="str">
        <f t="shared" si="6"/>
        <v>numeric_19_9</v>
      </c>
      <c r="B327" s="21">
        <f>VLOOKUP(A327,DBMS_TYPE_SIZES[],2,FALSE)</f>
        <v>9</v>
      </c>
      <c r="C327" s="21">
        <f>VLOOKUP(A327,DBMS_TYPE_SIZES[],3,FALSE)</f>
        <v>9</v>
      </c>
      <c r="D327" s="21">
        <f>VLOOKUP(A327,DBMS_TYPE_SIZES[],4,FALSE)</f>
        <v>9</v>
      </c>
      <c r="E327" t="s">
        <v>289</v>
      </c>
      <c r="F327" t="s">
        <v>525</v>
      </c>
      <c r="G327" t="s">
        <v>290</v>
      </c>
      <c r="H327" t="s">
        <v>67</v>
      </c>
      <c r="I327">
        <v>19</v>
      </c>
      <c r="J327">
        <v>9</v>
      </c>
      <c r="K327">
        <v>1</v>
      </c>
      <c r="L327">
        <v>0</v>
      </c>
    </row>
    <row r="328" spans="1:12">
      <c r="A328" t="str">
        <f t="shared" si="6"/>
        <v>int_10_4</v>
      </c>
      <c r="B328" s="21">
        <f>VLOOKUP(A328,DBMS_TYPE_SIZES[],2,FALSE)</f>
        <v>9</v>
      </c>
      <c r="C328" s="21">
        <f>VLOOKUP(A328,DBMS_TYPE_SIZES[],3,FALSE)</f>
        <v>4</v>
      </c>
      <c r="D328" s="21">
        <f>VLOOKUP(A328,DBMS_TYPE_SIZES[],4,FALSE)</f>
        <v>9</v>
      </c>
      <c r="E328" t="s">
        <v>291</v>
      </c>
      <c r="F328" t="s">
        <v>526</v>
      </c>
      <c r="G328" t="s">
        <v>292</v>
      </c>
      <c r="H328" t="s">
        <v>20</v>
      </c>
      <c r="I328">
        <v>10</v>
      </c>
      <c r="J328">
        <v>4</v>
      </c>
      <c r="K328">
        <v>1</v>
      </c>
      <c r="L328">
        <v>0</v>
      </c>
    </row>
    <row r="329" spans="1:12">
      <c r="A329" t="str">
        <f t="shared" si="6"/>
        <v>int_10_4</v>
      </c>
      <c r="B329" s="21">
        <f>VLOOKUP(A329,DBMS_TYPE_SIZES[],2,FALSE)</f>
        <v>9</v>
      </c>
      <c r="C329" s="21">
        <f>VLOOKUP(A329,DBMS_TYPE_SIZES[],3,FALSE)</f>
        <v>4</v>
      </c>
      <c r="D329" s="21">
        <f>VLOOKUP(A329,DBMS_TYPE_SIZES[],4,FALSE)</f>
        <v>9</v>
      </c>
      <c r="E329" t="s">
        <v>293</v>
      </c>
      <c r="F329" t="s">
        <v>527</v>
      </c>
      <c r="G329" t="s">
        <v>294</v>
      </c>
      <c r="H329" t="s">
        <v>20</v>
      </c>
      <c r="I329">
        <v>10</v>
      </c>
      <c r="J329">
        <v>4</v>
      </c>
      <c r="K329">
        <v>1</v>
      </c>
      <c r="L329">
        <v>0</v>
      </c>
    </row>
    <row r="330" spans="1:12">
      <c r="A330" t="str">
        <f t="shared" si="6"/>
        <v>int_10_4</v>
      </c>
      <c r="B330" s="21">
        <f>VLOOKUP(A330,DBMS_TYPE_SIZES[],2,FALSE)</f>
        <v>9</v>
      </c>
      <c r="C330" s="21">
        <f>VLOOKUP(A330,DBMS_TYPE_SIZES[],3,FALSE)</f>
        <v>4</v>
      </c>
      <c r="D330" s="21">
        <f>VLOOKUP(A330,DBMS_TYPE_SIZES[],4,FALSE)</f>
        <v>9</v>
      </c>
      <c r="E330" t="s">
        <v>295</v>
      </c>
      <c r="F330" t="s">
        <v>528</v>
      </c>
      <c r="G330" t="s">
        <v>296</v>
      </c>
      <c r="H330" t="s">
        <v>20</v>
      </c>
      <c r="I330">
        <v>10</v>
      </c>
      <c r="J330">
        <v>4</v>
      </c>
      <c r="K330">
        <v>1</v>
      </c>
      <c r="L330">
        <v>0</v>
      </c>
    </row>
    <row r="331" spans="1:12">
      <c r="A331" t="str">
        <f t="shared" si="6"/>
        <v>int_10_4</v>
      </c>
      <c r="B331" s="21">
        <f>VLOOKUP(A331,DBMS_TYPE_SIZES[],2,FALSE)</f>
        <v>9</v>
      </c>
      <c r="C331" s="21">
        <f>VLOOKUP(A331,DBMS_TYPE_SIZES[],3,FALSE)</f>
        <v>4</v>
      </c>
      <c r="D331" s="21">
        <f>VLOOKUP(A331,DBMS_TYPE_SIZES[],4,FALSE)</f>
        <v>9</v>
      </c>
      <c r="E331" t="s">
        <v>297</v>
      </c>
      <c r="F331" t="s">
        <v>529</v>
      </c>
      <c r="G331" t="s">
        <v>298</v>
      </c>
      <c r="H331" t="s">
        <v>20</v>
      </c>
      <c r="I331">
        <v>10</v>
      </c>
      <c r="J331">
        <v>4</v>
      </c>
      <c r="K331">
        <v>1</v>
      </c>
      <c r="L331">
        <v>0</v>
      </c>
    </row>
    <row r="332" spans="1:12">
      <c r="A332" t="str">
        <f t="shared" si="6"/>
        <v>int_10_4</v>
      </c>
      <c r="B332" s="21">
        <f>VLOOKUP(A332,DBMS_TYPE_SIZES[],2,FALSE)</f>
        <v>9</v>
      </c>
      <c r="C332" s="21">
        <f>VLOOKUP(A332,DBMS_TYPE_SIZES[],3,FALSE)</f>
        <v>4</v>
      </c>
      <c r="D332" s="21">
        <f>VLOOKUP(A332,DBMS_TYPE_SIZES[],4,FALSE)</f>
        <v>9</v>
      </c>
      <c r="E332" t="s">
        <v>299</v>
      </c>
      <c r="F332" t="s">
        <v>530</v>
      </c>
      <c r="G332" t="s">
        <v>300</v>
      </c>
      <c r="H332" t="s">
        <v>20</v>
      </c>
      <c r="I332">
        <v>10</v>
      </c>
      <c r="J332">
        <v>4</v>
      </c>
      <c r="K332">
        <v>1</v>
      </c>
      <c r="L332">
        <v>0</v>
      </c>
    </row>
    <row r="333" spans="1:12">
      <c r="A333" t="str">
        <f t="shared" si="6"/>
        <v>int_10_4</v>
      </c>
      <c r="B333" s="21">
        <f>VLOOKUP(A333,DBMS_TYPE_SIZES[],2,FALSE)</f>
        <v>9</v>
      </c>
      <c r="C333" s="21">
        <f>VLOOKUP(A333,DBMS_TYPE_SIZES[],3,FALSE)</f>
        <v>4</v>
      </c>
      <c r="D333" s="21">
        <f>VLOOKUP(A333,DBMS_TYPE_SIZES[],4,FALSE)</f>
        <v>9</v>
      </c>
      <c r="E333" t="s">
        <v>301</v>
      </c>
      <c r="F333" t="s">
        <v>531</v>
      </c>
      <c r="G333" t="s">
        <v>302</v>
      </c>
      <c r="H333" t="s">
        <v>20</v>
      </c>
      <c r="I333">
        <v>10</v>
      </c>
      <c r="J333">
        <v>4</v>
      </c>
      <c r="K333">
        <v>1</v>
      </c>
      <c r="L333">
        <v>1</v>
      </c>
    </row>
    <row r="334" spans="1:12">
      <c r="A334" t="str">
        <f t="shared" si="6"/>
        <v>int_10_4</v>
      </c>
      <c r="B334" s="21">
        <f>VLOOKUP(A334,DBMS_TYPE_SIZES[],2,FALSE)</f>
        <v>9</v>
      </c>
      <c r="C334" s="21">
        <f>VLOOKUP(A334,DBMS_TYPE_SIZES[],3,FALSE)</f>
        <v>4</v>
      </c>
      <c r="D334" s="21">
        <f>VLOOKUP(A334,DBMS_TYPE_SIZES[],4,FALSE)</f>
        <v>9</v>
      </c>
      <c r="E334" t="s">
        <v>301</v>
      </c>
      <c r="F334" t="s">
        <v>531</v>
      </c>
      <c r="G334" t="s">
        <v>303</v>
      </c>
      <c r="H334" t="s">
        <v>20</v>
      </c>
      <c r="I334">
        <v>10</v>
      </c>
      <c r="J334">
        <v>4</v>
      </c>
      <c r="K334">
        <v>0</v>
      </c>
      <c r="L334">
        <v>1</v>
      </c>
    </row>
    <row r="335" spans="1:12">
      <c r="A335" t="str">
        <f t="shared" si="6"/>
        <v>int_10_4</v>
      </c>
      <c r="B335" s="21">
        <f>VLOOKUP(A335,DBMS_TYPE_SIZES[],2,FALSE)</f>
        <v>9</v>
      </c>
      <c r="C335" s="21">
        <f>VLOOKUP(A335,DBMS_TYPE_SIZES[],3,FALSE)</f>
        <v>4</v>
      </c>
      <c r="D335" s="21">
        <f>VLOOKUP(A335,DBMS_TYPE_SIZES[],4,FALSE)</f>
        <v>9</v>
      </c>
      <c r="E335" t="s">
        <v>301</v>
      </c>
      <c r="F335" t="s">
        <v>531</v>
      </c>
      <c r="G335" t="s">
        <v>282</v>
      </c>
      <c r="H335" t="s">
        <v>20</v>
      </c>
      <c r="I335">
        <v>10</v>
      </c>
      <c r="J335">
        <v>4</v>
      </c>
      <c r="K335">
        <v>0</v>
      </c>
      <c r="L335">
        <v>0</v>
      </c>
    </row>
    <row r="336" spans="1:12">
      <c r="A336" t="str">
        <f t="shared" si="6"/>
        <v>int_10_4</v>
      </c>
      <c r="B336" s="21">
        <f>VLOOKUP(A336,DBMS_TYPE_SIZES[],2,FALSE)</f>
        <v>9</v>
      </c>
      <c r="C336" s="21">
        <f>VLOOKUP(A336,DBMS_TYPE_SIZES[],3,FALSE)</f>
        <v>4</v>
      </c>
      <c r="D336" s="21">
        <f>VLOOKUP(A336,DBMS_TYPE_SIZES[],4,FALSE)</f>
        <v>9</v>
      </c>
      <c r="E336" t="s">
        <v>301</v>
      </c>
      <c r="F336" t="s">
        <v>532</v>
      </c>
      <c r="G336" t="s">
        <v>302</v>
      </c>
      <c r="H336" t="s">
        <v>20</v>
      </c>
      <c r="I336">
        <v>10</v>
      </c>
      <c r="J336">
        <v>4</v>
      </c>
      <c r="K336">
        <v>1</v>
      </c>
      <c r="L336">
        <v>1</v>
      </c>
    </row>
    <row r="337" spans="1:12">
      <c r="A337" t="str">
        <f t="shared" si="6"/>
        <v>int_10_4</v>
      </c>
      <c r="B337" s="21">
        <f>VLOOKUP(A337,DBMS_TYPE_SIZES[],2,FALSE)</f>
        <v>9</v>
      </c>
      <c r="C337" s="21">
        <f>VLOOKUP(A337,DBMS_TYPE_SIZES[],3,FALSE)</f>
        <v>4</v>
      </c>
      <c r="D337" s="21">
        <f>VLOOKUP(A337,DBMS_TYPE_SIZES[],4,FALSE)</f>
        <v>9</v>
      </c>
      <c r="E337" t="s">
        <v>301</v>
      </c>
      <c r="F337" t="s">
        <v>532</v>
      </c>
      <c r="G337" t="s">
        <v>303</v>
      </c>
      <c r="H337" t="s">
        <v>20</v>
      </c>
      <c r="I337">
        <v>10</v>
      </c>
      <c r="J337">
        <v>4</v>
      </c>
      <c r="K337">
        <v>0</v>
      </c>
      <c r="L337">
        <v>1</v>
      </c>
    </row>
    <row r="338" spans="1:12">
      <c r="A338" t="str">
        <f t="shared" si="6"/>
        <v>varchar_0_32</v>
      </c>
      <c r="B338" s="21">
        <f>VLOOKUP(A338,DBMS_TYPE_SIZES[],2,FALSE)</f>
        <v>32</v>
      </c>
      <c r="C338" s="21">
        <f>VLOOKUP(A338,DBMS_TYPE_SIZES[],3,FALSE)</f>
        <v>32</v>
      </c>
      <c r="D338" s="21">
        <f>VLOOKUP(A338,DBMS_TYPE_SIZES[],4,FALSE)</f>
        <v>34</v>
      </c>
      <c r="E338" t="s">
        <v>301</v>
      </c>
      <c r="F338" t="s">
        <v>533</v>
      </c>
      <c r="G338" t="s">
        <v>304</v>
      </c>
      <c r="H338" t="s">
        <v>92</v>
      </c>
      <c r="I338">
        <v>0</v>
      </c>
      <c r="J338">
        <v>32</v>
      </c>
      <c r="K338">
        <v>1</v>
      </c>
      <c r="L338">
        <v>1</v>
      </c>
    </row>
    <row r="339" spans="1:12">
      <c r="A339" t="str">
        <f t="shared" si="6"/>
        <v>int_10_4</v>
      </c>
      <c r="B339" s="21">
        <f>VLOOKUP(A339,DBMS_TYPE_SIZES[],2,FALSE)</f>
        <v>9</v>
      </c>
      <c r="C339" s="21">
        <f>VLOOKUP(A339,DBMS_TYPE_SIZES[],3,FALSE)</f>
        <v>4</v>
      </c>
      <c r="D339" s="21">
        <f>VLOOKUP(A339,DBMS_TYPE_SIZES[],4,FALSE)</f>
        <v>9</v>
      </c>
      <c r="E339" t="s">
        <v>301</v>
      </c>
      <c r="F339" t="s">
        <v>534</v>
      </c>
      <c r="G339" t="s">
        <v>282</v>
      </c>
      <c r="H339" t="s">
        <v>20</v>
      </c>
      <c r="I339">
        <v>10</v>
      </c>
      <c r="J339">
        <v>4</v>
      </c>
      <c r="K339">
        <v>1</v>
      </c>
      <c r="L339">
        <v>0</v>
      </c>
    </row>
    <row r="340" spans="1:12">
      <c r="A340" t="str">
        <f t="shared" si="6"/>
        <v>int_10_4</v>
      </c>
      <c r="B340" s="21">
        <f>VLOOKUP(A340,DBMS_TYPE_SIZES[],2,FALSE)</f>
        <v>9</v>
      </c>
      <c r="C340" s="21">
        <f>VLOOKUP(A340,DBMS_TYPE_SIZES[],3,FALSE)</f>
        <v>4</v>
      </c>
      <c r="D340" s="21">
        <f>VLOOKUP(A340,DBMS_TYPE_SIZES[],4,FALSE)</f>
        <v>9</v>
      </c>
      <c r="E340" t="s">
        <v>305</v>
      </c>
      <c r="F340" t="s">
        <v>535</v>
      </c>
      <c r="G340" t="s">
        <v>307</v>
      </c>
      <c r="H340" t="s">
        <v>20</v>
      </c>
      <c r="I340">
        <v>10</v>
      </c>
      <c r="J340">
        <v>4</v>
      </c>
      <c r="K340">
        <v>1</v>
      </c>
      <c r="L340">
        <v>0</v>
      </c>
    </row>
    <row r="341" spans="1:12">
      <c r="A341" t="str">
        <f t="shared" si="6"/>
        <v>int_10_4</v>
      </c>
      <c r="B341" s="21">
        <f>VLOOKUP(A341,DBMS_TYPE_SIZES[],2,FALSE)</f>
        <v>9</v>
      </c>
      <c r="C341" s="21">
        <f>VLOOKUP(A341,DBMS_TYPE_SIZES[],3,FALSE)</f>
        <v>4</v>
      </c>
      <c r="D341" s="21">
        <f>VLOOKUP(A341,DBMS_TYPE_SIZES[],4,FALSE)</f>
        <v>9</v>
      </c>
      <c r="E341" t="s">
        <v>305</v>
      </c>
      <c r="F341" t="s">
        <v>536</v>
      </c>
      <c r="G341" t="s">
        <v>282</v>
      </c>
      <c r="H341" t="s">
        <v>20</v>
      </c>
      <c r="I341">
        <v>10</v>
      </c>
      <c r="J341">
        <v>4</v>
      </c>
      <c r="K341">
        <v>1</v>
      </c>
      <c r="L341">
        <v>0</v>
      </c>
    </row>
    <row r="342" spans="1:12">
      <c r="A342" t="str">
        <f t="shared" si="6"/>
        <v>int_10_4</v>
      </c>
      <c r="B342" s="21">
        <f>VLOOKUP(A342,DBMS_TYPE_SIZES[],2,FALSE)</f>
        <v>9</v>
      </c>
      <c r="C342" s="21">
        <f>VLOOKUP(A342,DBMS_TYPE_SIZES[],3,FALSE)</f>
        <v>4</v>
      </c>
      <c r="D342" s="21">
        <f>VLOOKUP(A342,DBMS_TYPE_SIZES[],4,FALSE)</f>
        <v>9</v>
      </c>
      <c r="E342" t="s">
        <v>305</v>
      </c>
      <c r="F342" t="s">
        <v>537</v>
      </c>
      <c r="G342" t="s">
        <v>306</v>
      </c>
      <c r="H342" t="s">
        <v>20</v>
      </c>
      <c r="I342">
        <v>10</v>
      </c>
      <c r="J342">
        <v>4</v>
      </c>
      <c r="K342">
        <v>1</v>
      </c>
      <c r="L342">
        <v>1</v>
      </c>
    </row>
    <row r="343" spans="1:12">
      <c r="A343" t="str">
        <f t="shared" si="6"/>
        <v>int_10_4</v>
      </c>
      <c r="B343" s="21">
        <f>VLOOKUP(A343,DBMS_TYPE_SIZES[],2,FALSE)</f>
        <v>9</v>
      </c>
      <c r="C343" s="21">
        <f>VLOOKUP(A343,DBMS_TYPE_SIZES[],3,FALSE)</f>
        <v>4</v>
      </c>
      <c r="D343" s="21">
        <f>VLOOKUP(A343,DBMS_TYPE_SIZES[],4,FALSE)</f>
        <v>9</v>
      </c>
      <c r="E343" t="s">
        <v>305</v>
      </c>
      <c r="F343" t="s">
        <v>538</v>
      </c>
      <c r="G343" t="s">
        <v>309</v>
      </c>
      <c r="H343" t="s">
        <v>20</v>
      </c>
      <c r="I343">
        <v>10</v>
      </c>
      <c r="J343">
        <v>4</v>
      </c>
      <c r="K343">
        <v>1</v>
      </c>
      <c r="L343">
        <v>1</v>
      </c>
    </row>
    <row r="344" spans="1:12">
      <c r="A344" t="str">
        <f t="shared" si="6"/>
        <v>numeric_19_9</v>
      </c>
      <c r="B344" s="21">
        <f>VLOOKUP(A344,DBMS_TYPE_SIZES[],2,FALSE)</f>
        <v>9</v>
      </c>
      <c r="C344" s="21">
        <f>VLOOKUP(A344,DBMS_TYPE_SIZES[],3,FALSE)</f>
        <v>9</v>
      </c>
      <c r="D344" s="21">
        <f>VLOOKUP(A344,DBMS_TYPE_SIZES[],4,FALSE)</f>
        <v>9</v>
      </c>
      <c r="E344" t="s">
        <v>305</v>
      </c>
      <c r="F344" t="s">
        <v>539</v>
      </c>
      <c r="G344" t="s">
        <v>308</v>
      </c>
      <c r="H344" t="s">
        <v>67</v>
      </c>
      <c r="I344">
        <v>19</v>
      </c>
      <c r="J344">
        <v>9</v>
      </c>
      <c r="K344">
        <v>1</v>
      </c>
      <c r="L344">
        <v>0</v>
      </c>
    </row>
    <row r="345" spans="1:12">
      <c r="A345" t="str">
        <f t="shared" si="6"/>
        <v>int_10_4</v>
      </c>
      <c r="B345" s="21">
        <f>VLOOKUP(A345,DBMS_TYPE_SIZES[],2,FALSE)</f>
        <v>9</v>
      </c>
      <c r="C345" s="21">
        <f>VLOOKUP(A345,DBMS_TYPE_SIZES[],3,FALSE)</f>
        <v>4</v>
      </c>
      <c r="D345" s="21">
        <f>VLOOKUP(A345,DBMS_TYPE_SIZES[],4,FALSE)</f>
        <v>9</v>
      </c>
      <c r="E345" t="s">
        <v>305</v>
      </c>
      <c r="F345" t="s">
        <v>540</v>
      </c>
      <c r="G345" t="s">
        <v>72</v>
      </c>
      <c r="H345" t="s">
        <v>20</v>
      </c>
      <c r="I345">
        <v>10</v>
      </c>
      <c r="J345">
        <v>4</v>
      </c>
      <c r="K345">
        <v>1</v>
      </c>
      <c r="L345">
        <v>0</v>
      </c>
    </row>
    <row r="346" spans="1:12">
      <c r="A346" t="str">
        <f t="shared" si="6"/>
        <v>int_10_4</v>
      </c>
      <c r="B346" s="21">
        <f>VLOOKUP(A346,DBMS_TYPE_SIZES[],2,FALSE)</f>
        <v>9</v>
      </c>
      <c r="C346" s="21">
        <f>VLOOKUP(A346,DBMS_TYPE_SIZES[],3,FALSE)</f>
        <v>4</v>
      </c>
      <c r="D346" s="21">
        <f>VLOOKUP(A346,DBMS_TYPE_SIZES[],4,FALSE)</f>
        <v>9</v>
      </c>
      <c r="E346" t="s">
        <v>305</v>
      </c>
      <c r="F346" t="s">
        <v>541</v>
      </c>
      <c r="G346" t="s">
        <v>69</v>
      </c>
      <c r="H346" t="s">
        <v>20</v>
      </c>
      <c r="I346">
        <v>10</v>
      </c>
      <c r="J346">
        <v>4</v>
      </c>
      <c r="K346">
        <v>1</v>
      </c>
      <c r="L346">
        <v>0</v>
      </c>
    </row>
    <row r="347" spans="1:12">
      <c r="A347" t="str">
        <f t="shared" si="6"/>
        <v>numeric_19_9</v>
      </c>
      <c r="B347" s="21">
        <f>VLOOKUP(A347,DBMS_TYPE_SIZES[],2,FALSE)</f>
        <v>9</v>
      </c>
      <c r="C347" s="21">
        <f>VLOOKUP(A347,DBMS_TYPE_SIZES[],3,FALSE)</f>
        <v>9</v>
      </c>
      <c r="D347" s="21">
        <f>VLOOKUP(A347,DBMS_TYPE_SIZES[],4,FALSE)</f>
        <v>9</v>
      </c>
      <c r="E347" t="s">
        <v>310</v>
      </c>
      <c r="F347" t="s">
        <v>542</v>
      </c>
      <c r="G347" t="s">
        <v>311</v>
      </c>
      <c r="H347" t="s">
        <v>67</v>
      </c>
      <c r="I347">
        <v>19</v>
      </c>
      <c r="J347">
        <v>9</v>
      </c>
      <c r="K347">
        <v>1</v>
      </c>
      <c r="L347">
        <v>0</v>
      </c>
    </row>
    <row r="348" spans="1:12">
      <c r="A348" t="str">
        <f t="shared" si="6"/>
        <v>int_10_4</v>
      </c>
      <c r="B348" s="21">
        <f>VLOOKUP(A348,DBMS_TYPE_SIZES[],2,FALSE)</f>
        <v>9</v>
      </c>
      <c r="C348" s="21">
        <f>VLOOKUP(A348,DBMS_TYPE_SIZES[],3,FALSE)</f>
        <v>4</v>
      </c>
      <c r="D348" s="21">
        <f>VLOOKUP(A348,DBMS_TYPE_SIZES[],4,FALSE)</f>
        <v>9</v>
      </c>
      <c r="E348" t="s">
        <v>310</v>
      </c>
      <c r="F348" t="s">
        <v>543</v>
      </c>
      <c r="G348" t="s">
        <v>72</v>
      </c>
      <c r="H348" t="s">
        <v>20</v>
      </c>
      <c r="I348">
        <v>10</v>
      </c>
      <c r="J348">
        <v>4</v>
      </c>
      <c r="K348">
        <v>1</v>
      </c>
      <c r="L348">
        <v>0</v>
      </c>
    </row>
    <row r="349" spans="1:12">
      <c r="A349" t="str">
        <f t="shared" si="6"/>
        <v>int_10_4</v>
      </c>
      <c r="B349" s="21">
        <f>VLOOKUP(A349,DBMS_TYPE_SIZES[],2,FALSE)</f>
        <v>9</v>
      </c>
      <c r="C349" s="21">
        <f>VLOOKUP(A349,DBMS_TYPE_SIZES[],3,FALSE)</f>
        <v>4</v>
      </c>
      <c r="D349" s="21">
        <f>VLOOKUP(A349,DBMS_TYPE_SIZES[],4,FALSE)</f>
        <v>9</v>
      </c>
      <c r="E349" t="s">
        <v>310</v>
      </c>
      <c r="F349" t="s">
        <v>544</v>
      </c>
      <c r="G349" t="s">
        <v>69</v>
      </c>
      <c r="H349" t="s">
        <v>20</v>
      </c>
      <c r="I349">
        <v>10</v>
      </c>
      <c r="J349">
        <v>4</v>
      </c>
      <c r="K349">
        <v>1</v>
      </c>
      <c r="L349">
        <v>0</v>
      </c>
    </row>
    <row r="350" spans="1:12">
      <c r="A350" t="str">
        <f t="shared" si="6"/>
        <v>int_10_4</v>
      </c>
      <c r="B350" s="21">
        <f>VLOOKUP(A350,DBMS_TYPE_SIZES[],2,FALSE)</f>
        <v>9</v>
      </c>
      <c r="C350" s="21">
        <f>VLOOKUP(A350,DBMS_TYPE_SIZES[],3,FALSE)</f>
        <v>4</v>
      </c>
      <c r="D350" s="21">
        <f>VLOOKUP(A350,DBMS_TYPE_SIZES[],4,FALSE)</f>
        <v>9</v>
      </c>
      <c r="E350" t="s">
        <v>312</v>
      </c>
      <c r="F350" t="s">
        <v>545</v>
      </c>
      <c r="G350" t="s">
        <v>313</v>
      </c>
      <c r="H350" t="s">
        <v>20</v>
      </c>
      <c r="I350">
        <v>10</v>
      </c>
      <c r="J350">
        <v>4</v>
      </c>
      <c r="K350">
        <v>1</v>
      </c>
      <c r="L350">
        <v>0</v>
      </c>
    </row>
    <row r="351" spans="1:12">
      <c r="A351" t="str">
        <f t="shared" si="6"/>
        <v>int_10_4</v>
      </c>
      <c r="B351" s="21">
        <f>VLOOKUP(A351,DBMS_TYPE_SIZES[],2,FALSE)</f>
        <v>9</v>
      </c>
      <c r="C351" s="21">
        <f>VLOOKUP(A351,DBMS_TYPE_SIZES[],3,FALSE)</f>
        <v>4</v>
      </c>
      <c r="D351" s="21">
        <f>VLOOKUP(A351,DBMS_TYPE_SIZES[],4,FALSE)</f>
        <v>9</v>
      </c>
      <c r="E351" t="s">
        <v>314</v>
      </c>
      <c r="F351" t="s">
        <v>546</v>
      </c>
      <c r="G351" t="s">
        <v>315</v>
      </c>
      <c r="H351" t="s">
        <v>20</v>
      </c>
      <c r="I351">
        <v>10</v>
      </c>
      <c r="J351">
        <v>4</v>
      </c>
      <c r="K351">
        <v>1</v>
      </c>
      <c r="L351">
        <v>0</v>
      </c>
    </row>
    <row r="352" spans="1:12">
      <c r="A352" t="str">
        <f t="shared" si="6"/>
        <v>int_10_4</v>
      </c>
      <c r="B352" s="21">
        <f>VLOOKUP(A352,DBMS_TYPE_SIZES[],2,FALSE)</f>
        <v>9</v>
      </c>
      <c r="C352" s="21">
        <f>VLOOKUP(A352,DBMS_TYPE_SIZES[],3,FALSE)</f>
        <v>4</v>
      </c>
      <c r="D352" s="21">
        <f>VLOOKUP(A352,DBMS_TYPE_SIZES[],4,FALSE)</f>
        <v>9</v>
      </c>
      <c r="E352" t="s">
        <v>316</v>
      </c>
      <c r="F352" t="s">
        <v>547</v>
      </c>
      <c r="G352" t="s">
        <v>317</v>
      </c>
      <c r="H352" t="s">
        <v>20</v>
      </c>
      <c r="I352">
        <v>10</v>
      </c>
      <c r="J352">
        <v>4</v>
      </c>
      <c r="K352">
        <v>1</v>
      </c>
      <c r="L352">
        <v>0</v>
      </c>
    </row>
    <row r="353" spans="1:12">
      <c r="A353" t="str">
        <f t="shared" si="6"/>
        <v>int_10_4</v>
      </c>
      <c r="B353" s="21">
        <f>VLOOKUP(A353,DBMS_TYPE_SIZES[],2,FALSE)</f>
        <v>9</v>
      </c>
      <c r="C353" s="21">
        <f>VLOOKUP(A353,DBMS_TYPE_SIZES[],3,FALSE)</f>
        <v>4</v>
      </c>
      <c r="D353" s="21">
        <f>VLOOKUP(A353,DBMS_TYPE_SIZES[],4,FALSE)</f>
        <v>9</v>
      </c>
      <c r="E353" t="s">
        <v>318</v>
      </c>
      <c r="F353" t="s">
        <v>1540</v>
      </c>
      <c r="G353" t="s">
        <v>72</v>
      </c>
      <c r="H353" t="s">
        <v>20</v>
      </c>
      <c r="I353">
        <v>10</v>
      </c>
      <c r="J353">
        <v>4</v>
      </c>
      <c r="K353">
        <v>1</v>
      </c>
      <c r="L353">
        <v>0</v>
      </c>
    </row>
    <row r="354" spans="1:12">
      <c r="A354" t="str">
        <f t="shared" si="6"/>
        <v>numeric_19_9</v>
      </c>
      <c r="B354" s="21">
        <f>VLOOKUP(A354,DBMS_TYPE_SIZES[],2,FALSE)</f>
        <v>9</v>
      </c>
      <c r="C354" s="21">
        <f>VLOOKUP(A354,DBMS_TYPE_SIZES[],3,FALSE)</f>
        <v>9</v>
      </c>
      <c r="D354" s="21">
        <f>VLOOKUP(A354,DBMS_TYPE_SIZES[],4,FALSE)</f>
        <v>9</v>
      </c>
      <c r="E354" t="s">
        <v>318</v>
      </c>
      <c r="F354" t="s">
        <v>548</v>
      </c>
      <c r="G354" t="s">
        <v>319</v>
      </c>
      <c r="H354" t="s">
        <v>67</v>
      </c>
      <c r="I354">
        <v>19</v>
      </c>
      <c r="J354">
        <v>9</v>
      </c>
      <c r="K354">
        <v>1</v>
      </c>
      <c r="L354">
        <v>0</v>
      </c>
    </row>
    <row r="355" spans="1:12">
      <c r="A355" t="str">
        <f t="shared" si="6"/>
        <v>int_10_4</v>
      </c>
      <c r="B355" s="21">
        <f>VLOOKUP(A355,DBMS_TYPE_SIZES[],2,FALSE)</f>
        <v>9</v>
      </c>
      <c r="C355" s="21">
        <f>VLOOKUP(A355,DBMS_TYPE_SIZES[],3,FALSE)</f>
        <v>4</v>
      </c>
      <c r="D355" s="21">
        <f>VLOOKUP(A355,DBMS_TYPE_SIZES[],4,FALSE)</f>
        <v>9</v>
      </c>
      <c r="E355" t="s">
        <v>320</v>
      </c>
      <c r="F355" t="s">
        <v>1541</v>
      </c>
      <c r="G355" t="s">
        <v>72</v>
      </c>
      <c r="H355" t="s">
        <v>20</v>
      </c>
      <c r="I355">
        <v>10</v>
      </c>
      <c r="J355">
        <v>4</v>
      </c>
      <c r="K355">
        <v>1</v>
      </c>
      <c r="L355">
        <v>0</v>
      </c>
    </row>
    <row r="356" spans="1:12">
      <c r="A356" t="str">
        <f t="shared" si="6"/>
        <v>numeric_19_9</v>
      </c>
      <c r="B356" s="21">
        <f>VLOOKUP(A356,DBMS_TYPE_SIZES[],2,FALSE)</f>
        <v>9</v>
      </c>
      <c r="C356" s="21">
        <f>VLOOKUP(A356,DBMS_TYPE_SIZES[],3,FALSE)</f>
        <v>9</v>
      </c>
      <c r="D356" s="21">
        <f>VLOOKUP(A356,DBMS_TYPE_SIZES[],4,FALSE)</f>
        <v>9</v>
      </c>
      <c r="E356" t="s">
        <v>320</v>
      </c>
      <c r="F356" t="s">
        <v>549</v>
      </c>
      <c r="G356" t="s">
        <v>322</v>
      </c>
      <c r="H356" t="s">
        <v>67</v>
      </c>
      <c r="I356">
        <v>19</v>
      </c>
      <c r="J356">
        <v>9</v>
      </c>
      <c r="K356">
        <v>1</v>
      </c>
      <c r="L356">
        <v>0</v>
      </c>
    </row>
    <row r="357" spans="1:12">
      <c r="A357" t="str">
        <f t="shared" si="6"/>
        <v>int_10_4</v>
      </c>
      <c r="B357" s="21">
        <f>VLOOKUP(A357,DBMS_TYPE_SIZES[],2,FALSE)</f>
        <v>9</v>
      </c>
      <c r="C357" s="21">
        <f>VLOOKUP(A357,DBMS_TYPE_SIZES[],3,FALSE)</f>
        <v>4</v>
      </c>
      <c r="D357" s="21">
        <f>VLOOKUP(A357,DBMS_TYPE_SIZES[],4,FALSE)</f>
        <v>9</v>
      </c>
      <c r="E357" t="s">
        <v>323</v>
      </c>
      <c r="F357" t="s">
        <v>1542</v>
      </c>
      <c r="G357" t="s">
        <v>72</v>
      </c>
      <c r="H357" t="s">
        <v>20</v>
      </c>
      <c r="I357">
        <v>10</v>
      </c>
      <c r="J357">
        <v>4</v>
      </c>
      <c r="K357">
        <v>1</v>
      </c>
      <c r="L357">
        <v>0</v>
      </c>
    </row>
    <row r="358" spans="1:12">
      <c r="A358" t="str">
        <f t="shared" si="6"/>
        <v>numeric_19_9</v>
      </c>
      <c r="B358" s="21">
        <f>VLOOKUP(A358,DBMS_TYPE_SIZES[],2,FALSE)</f>
        <v>9</v>
      </c>
      <c r="C358" s="21">
        <f>VLOOKUP(A358,DBMS_TYPE_SIZES[],3,FALSE)</f>
        <v>9</v>
      </c>
      <c r="D358" s="21">
        <f>VLOOKUP(A358,DBMS_TYPE_SIZES[],4,FALSE)</f>
        <v>9</v>
      </c>
      <c r="E358" t="s">
        <v>323</v>
      </c>
      <c r="F358" t="s">
        <v>550</v>
      </c>
      <c r="G358" t="s">
        <v>324</v>
      </c>
      <c r="H358" t="s">
        <v>67</v>
      </c>
      <c r="I358">
        <v>19</v>
      </c>
      <c r="J358">
        <v>9</v>
      </c>
      <c r="K358">
        <v>1</v>
      </c>
      <c r="L358">
        <v>0</v>
      </c>
    </row>
    <row r="359" spans="1:12">
      <c r="A359" t="str">
        <f t="shared" si="6"/>
        <v>numeric_19_9</v>
      </c>
      <c r="B359" s="21">
        <f>VLOOKUP(A359,DBMS_TYPE_SIZES[],2,FALSE)</f>
        <v>9</v>
      </c>
      <c r="C359" s="21">
        <f>VLOOKUP(A359,DBMS_TYPE_SIZES[],3,FALSE)</f>
        <v>9</v>
      </c>
      <c r="D359" s="21">
        <f>VLOOKUP(A359,DBMS_TYPE_SIZES[],4,FALSE)</f>
        <v>9</v>
      </c>
      <c r="E359" t="s">
        <v>325</v>
      </c>
      <c r="F359" t="s">
        <v>551</v>
      </c>
      <c r="G359" t="s">
        <v>326</v>
      </c>
      <c r="H359" t="s">
        <v>67</v>
      </c>
      <c r="I359">
        <v>19</v>
      </c>
      <c r="J359">
        <v>9</v>
      </c>
      <c r="K359">
        <v>1</v>
      </c>
      <c r="L359">
        <v>0</v>
      </c>
    </row>
    <row r="360" spans="1:12">
      <c r="A360" t="str">
        <f t="shared" si="6"/>
        <v>varchar_0_50</v>
      </c>
      <c r="B360" s="21">
        <f>VLOOKUP(A360,DBMS_TYPE_SIZES[],2,FALSE)</f>
        <v>50</v>
      </c>
      <c r="C360" s="21">
        <f>VLOOKUP(A360,DBMS_TYPE_SIZES[],3,FALSE)</f>
        <v>50</v>
      </c>
      <c r="D360" s="21">
        <f>VLOOKUP(A360,DBMS_TYPE_SIZES[],4,FALSE)</f>
        <v>52</v>
      </c>
      <c r="E360" t="s">
        <v>325</v>
      </c>
      <c r="F360" t="s">
        <v>552</v>
      </c>
      <c r="G360" t="s">
        <v>130</v>
      </c>
      <c r="H360" t="s">
        <v>92</v>
      </c>
      <c r="I360">
        <v>0</v>
      </c>
      <c r="J360">
        <v>50</v>
      </c>
      <c r="K360">
        <v>1</v>
      </c>
      <c r="L360">
        <v>1</v>
      </c>
    </row>
    <row r="361" spans="1:12">
      <c r="A361" t="str">
        <f t="shared" si="6"/>
        <v>numeric_19_9</v>
      </c>
      <c r="B361" s="21">
        <f>VLOOKUP(A361,DBMS_TYPE_SIZES[],2,FALSE)</f>
        <v>9</v>
      </c>
      <c r="C361" s="21">
        <f>VLOOKUP(A361,DBMS_TYPE_SIZES[],3,FALSE)</f>
        <v>9</v>
      </c>
      <c r="D361" s="21">
        <f>VLOOKUP(A361,DBMS_TYPE_SIZES[],4,FALSE)</f>
        <v>9</v>
      </c>
      <c r="E361" t="s">
        <v>325</v>
      </c>
      <c r="F361" t="s">
        <v>553</v>
      </c>
      <c r="G361" t="s">
        <v>327</v>
      </c>
      <c r="H361" t="s">
        <v>67</v>
      </c>
      <c r="I361">
        <v>19</v>
      </c>
      <c r="J361">
        <v>9</v>
      </c>
      <c r="K361">
        <v>1</v>
      </c>
      <c r="L361">
        <v>0</v>
      </c>
    </row>
    <row r="362" spans="1:12">
      <c r="A362" t="str">
        <f t="shared" si="6"/>
        <v>numeric_19_9</v>
      </c>
      <c r="B362" s="21">
        <f>VLOOKUP(A362,DBMS_TYPE_SIZES[],2,FALSE)</f>
        <v>9</v>
      </c>
      <c r="C362" s="21">
        <f>VLOOKUP(A362,DBMS_TYPE_SIZES[],3,FALSE)</f>
        <v>9</v>
      </c>
      <c r="D362" s="21">
        <f>VLOOKUP(A362,DBMS_TYPE_SIZES[],4,FALSE)</f>
        <v>9</v>
      </c>
      <c r="E362" t="s">
        <v>328</v>
      </c>
      <c r="F362" t="s">
        <v>554</v>
      </c>
      <c r="G362" t="s">
        <v>326</v>
      </c>
      <c r="H362" t="s">
        <v>67</v>
      </c>
      <c r="I362">
        <v>19</v>
      </c>
      <c r="J362">
        <v>9</v>
      </c>
      <c r="K362">
        <v>1</v>
      </c>
      <c r="L362">
        <v>0</v>
      </c>
    </row>
    <row r="363" spans="1:12">
      <c r="A363" t="str">
        <f t="shared" si="6"/>
        <v>varchar_0_50</v>
      </c>
      <c r="B363" s="21">
        <f>VLOOKUP(A363,DBMS_TYPE_SIZES[],2,FALSE)</f>
        <v>50</v>
      </c>
      <c r="C363" s="21">
        <f>VLOOKUP(A363,DBMS_TYPE_SIZES[],3,FALSE)</f>
        <v>50</v>
      </c>
      <c r="D363" s="21">
        <f>VLOOKUP(A363,DBMS_TYPE_SIZES[],4,FALSE)</f>
        <v>52</v>
      </c>
      <c r="E363" t="s">
        <v>328</v>
      </c>
      <c r="F363" t="s">
        <v>555</v>
      </c>
      <c r="G363" t="s">
        <v>121</v>
      </c>
      <c r="H363" t="s">
        <v>92</v>
      </c>
      <c r="I363">
        <v>0</v>
      </c>
      <c r="J363">
        <v>50</v>
      </c>
      <c r="K363">
        <v>1</v>
      </c>
      <c r="L363">
        <v>0</v>
      </c>
    </row>
    <row r="364" spans="1:12">
      <c r="A364" t="str">
        <f t="shared" si="6"/>
        <v>numeric_19_9</v>
      </c>
      <c r="B364" s="21">
        <f>VLOOKUP(A364,DBMS_TYPE_SIZES[],2,FALSE)</f>
        <v>9</v>
      </c>
      <c r="C364" s="21">
        <f>VLOOKUP(A364,DBMS_TYPE_SIZES[],3,FALSE)</f>
        <v>9</v>
      </c>
      <c r="D364" s="21">
        <f>VLOOKUP(A364,DBMS_TYPE_SIZES[],4,FALSE)</f>
        <v>9</v>
      </c>
      <c r="E364" t="s">
        <v>328</v>
      </c>
      <c r="F364" t="s">
        <v>556</v>
      </c>
      <c r="G364" t="s">
        <v>266</v>
      </c>
      <c r="H364" t="s">
        <v>67</v>
      </c>
      <c r="I364">
        <v>19</v>
      </c>
      <c r="J364">
        <v>9</v>
      </c>
      <c r="K364">
        <v>1</v>
      </c>
      <c r="L364">
        <v>0</v>
      </c>
    </row>
    <row r="365" spans="1:12">
      <c r="A365" t="str">
        <f t="shared" si="6"/>
        <v>varchar_0_50</v>
      </c>
      <c r="B365" s="21">
        <f>VLOOKUP(A365,DBMS_TYPE_SIZES[],2,FALSE)</f>
        <v>50</v>
      </c>
      <c r="C365" s="21">
        <f>VLOOKUP(A365,DBMS_TYPE_SIZES[],3,FALSE)</f>
        <v>50</v>
      </c>
      <c r="D365" s="21">
        <f>VLOOKUP(A365,DBMS_TYPE_SIZES[],4,FALSE)</f>
        <v>52</v>
      </c>
      <c r="E365" t="s">
        <v>329</v>
      </c>
      <c r="F365" t="s">
        <v>557</v>
      </c>
      <c r="G365" t="s">
        <v>121</v>
      </c>
      <c r="H365" t="s">
        <v>92</v>
      </c>
      <c r="I365">
        <v>0</v>
      </c>
      <c r="J365">
        <v>50</v>
      </c>
      <c r="K365">
        <v>1</v>
      </c>
      <c r="L365">
        <v>0</v>
      </c>
    </row>
    <row r="366" spans="1:12">
      <c r="A366" t="str">
        <f t="shared" si="6"/>
        <v>numeric_19_9</v>
      </c>
      <c r="B366" s="21">
        <f>VLOOKUP(A366,DBMS_TYPE_SIZES[],2,FALSE)</f>
        <v>9</v>
      </c>
      <c r="C366" s="21">
        <f>VLOOKUP(A366,DBMS_TYPE_SIZES[],3,FALSE)</f>
        <v>9</v>
      </c>
      <c r="D366" s="21">
        <f>VLOOKUP(A366,DBMS_TYPE_SIZES[],4,FALSE)</f>
        <v>9</v>
      </c>
      <c r="E366" t="s">
        <v>329</v>
      </c>
      <c r="F366" t="s">
        <v>558</v>
      </c>
      <c r="G366" t="s">
        <v>264</v>
      </c>
      <c r="H366" t="s">
        <v>67</v>
      </c>
      <c r="I366">
        <v>19</v>
      </c>
      <c r="J366">
        <v>9</v>
      </c>
      <c r="K366">
        <v>1</v>
      </c>
      <c r="L366">
        <v>0</v>
      </c>
    </row>
    <row r="367" spans="1:12">
      <c r="A367" t="str">
        <f t="shared" si="6"/>
        <v>numeric_19_9</v>
      </c>
      <c r="B367" s="21">
        <f>VLOOKUP(A367,DBMS_TYPE_SIZES[],2,FALSE)</f>
        <v>9</v>
      </c>
      <c r="C367" s="21">
        <f>VLOOKUP(A367,DBMS_TYPE_SIZES[],3,FALSE)</f>
        <v>9</v>
      </c>
      <c r="D367" s="21">
        <f>VLOOKUP(A367,DBMS_TYPE_SIZES[],4,FALSE)</f>
        <v>9</v>
      </c>
      <c r="E367" t="s">
        <v>329</v>
      </c>
      <c r="F367" t="s">
        <v>559</v>
      </c>
      <c r="G367" t="s">
        <v>266</v>
      </c>
      <c r="H367" t="s">
        <v>67</v>
      </c>
      <c r="I367">
        <v>19</v>
      </c>
      <c r="J367">
        <v>9</v>
      </c>
      <c r="K367">
        <v>1</v>
      </c>
      <c r="L367">
        <v>0</v>
      </c>
    </row>
    <row r="368" spans="1:12">
      <c r="A368" t="str">
        <f t="shared" si="6"/>
        <v>numeric_19_9</v>
      </c>
      <c r="B368" s="21">
        <f>VLOOKUP(A368,DBMS_TYPE_SIZES[],2,FALSE)</f>
        <v>9</v>
      </c>
      <c r="C368" s="21">
        <f>VLOOKUP(A368,DBMS_TYPE_SIZES[],3,FALSE)</f>
        <v>9</v>
      </c>
      <c r="D368" s="21">
        <f>VLOOKUP(A368,DBMS_TYPE_SIZES[],4,FALSE)</f>
        <v>9</v>
      </c>
      <c r="E368" t="s">
        <v>330</v>
      </c>
      <c r="F368" t="s">
        <v>1543</v>
      </c>
      <c r="G368" t="s">
        <v>326</v>
      </c>
      <c r="H368" t="s">
        <v>67</v>
      </c>
      <c r="I368">
        <v>19</v>
      </c>
      <c r="J368">
        <v>9</v>
      </c>
      <c r="K368">
        <v>1</v>
      </c>
      <c r="L368">
        <v>0</v>
      </c>
    </row>
    <row r="369" spans="1:12">
      <c r="A369" t="str">
        <f t="shared" si="6"/>
        <v>varchar_0_50</v>
      </c>
      <c r="B369" s="21">
        <f>VLOOKUP(A369,DBMS_TYPE_SIZES[],2,FALSE)</f>
        <v>50</v>
      </c>
      <c r="C369" s="21">
        <f>VLOOKUP(A369,DBMS_TYPE_SIZES[],3,FALSE)</f>
        <v>50</v>
      </c>
      <c r="D369" s="21">
        <f>VLOOKUP(A369,DBMS_TYPE_SIZES[],4,FALSE)</f>
        <v>52</v>
      </c>
      <c r="E369" t="s">
        <v>330</v>
      </c>
      <c r="F369" t="s">
        <v>1544</v>
      </c>
      <c r="G369" t="s">
        <v>1183</v>
      </c>
      <c r="H369" t="s">
        <v>92</v>
      </c>
      <c r="I369">
        <v>0</v>
      </c>
      <c r="J369">
        <v>50</v>
      </c>
      <c r="K369">
        <v>1</v>
      </c>
      <c r="L369">
        <v>0</v>
      </c>
    </row>
    <row r="370" spans="1:12">
      <c r="A370" t="str">
        <f t="shared" si="6"/>
        <v>numeric_19_9</v>
      </c>
      <c r="B370" s="21">
        <f>VLOOKUP(A370,DBMS_TYPE_SIZES[],2,FALSE)</f>
        <v>9</v>
      </c>
      <c r="C370" s="21">
        <f>VLOOKUP(A370,DBMS_TYPE_SIZES[],3,FALSE)</f>
        <v>9</v>
      </c>
      <c r="D370" s="21">
        <f>VLOOKUP(A370,DBMS_TYPE_SIZES[],4,FALSE)</f>
        <v>9</v>
      </c>
      <c r="E370" t="s">
        <v>330</v>
      </c>
      <c r="F370" t="s">
        <v>560</v>
      </c>
      <c r="G370" t="s">
        <v>287</v>
      </c>
      <c r="H370" t="s">
        <v>67</v>
      </c>
      <c r="I370">
        <v>19</v>
      </c>
      <c r="J370">
        <v>9</v>
      </c>
      <c r="K370">
        <v>1</v>
      </c>
      <c r="L370">
        <v>0</v>
      </c>
    </row>
    <row r="371" spans="1:12">
      <c r="A371" t="str">
        <f t="shared" si="6"/>
        <v>int_10_4</v>
      </c>
      <c r="B371" s="21">
        <f>VLOOKUP(A371,DBMS_TYPE_SIZES[],2,FALSE)</f>
        <v>9</v>
      </c>
      <c r="C371" s="21">
        <f>VLOOKUP(A371,DBMS_TYPE_SIZES[],3,FALSE)</f>
        <v>4</v>
      </c>
      <c r="D371" s="21">
        <f>VLOOKUP(A371,DBMS_TYPE_SIZES[],4,FALSE)</f>
        <v>9</v>
      </c>
      <c r="E371" t="s">
        <v>331</v>
      </c>
      <c r="F371" t="s">
        <v>561</v>
      </c>
      <c r="G371" t="s">
        <v>302</v>
      </c>
      <c r="H371" t="s">
        <v>20</v>
      </c>
      <c r="I371">
        <v>10</v>
      </c>
      <c r="J371">
        <v>4</v>
      </c>
      <c r="K371">
        <v>1</v>
      </c>
      <c r="L371">
        <v>0</v>
      </c>
    </row>
    <row r="372" spans="1:12">
      <c r="A372" t="str">
        <f t="shared" si="6"/>
        <v>numeric_19_9</v>
      </c>
      <c r="B372" s="21">
        <f>VLOOKUP(A372,DBMS_TYPE_SIZES[],2,FALSE)</f>
        <v>9</v>
      </c>
      <c r="C372" s="21">
        <f>VLOOKUP(A372,DBMS_TYPE_SIZES[],3,FALSE)</f>
        <v>9</v>
      </c>
      <c r="D372" s="21">
        <f>VLOOKUP(A372,DBMS_TYPE_SIZES[],4,FALSE)</f>
        <v>9</v>
      </c>
      <c r="E372" t="s">
        <v>332</v>
      </c>
      <c r="F372" t="s">
        <v>562</v>
      </c>
      <c r="G372" t="s">
        <v>102</v>
      </c>
      <c r="H372" t="s">
        <v>67</v>
      </c>
      <c r="I372">
        <v>19</v>
      </c>
      <c r="J372">
        <v>9</v>
      </c>
      <c r="K372">
        <v>1</v>
      </c>
      <c r="L372">
        <v>0</v>
      </c>
    </row>
    <row r="373" spans="1:12">
      <c r="A373" t="str">
        <f t="shared" si="6"/>
        <v>int_10_4</v>
      </c>
      <c r="B373" s="21">
        <f>VLOOKUP(A373,DBMS_TYPE_SIZES[],2,FALSE)</f>
        <v>9</v>
      </c>
      <c r="C373" s="21">
        <f>VLOOKUP(A373,DBMS_TYPE_SIZES[],3,FALSE)</f>
        <v>4</v>
      </c>
      <c r="D373" s="21">
        <f>VLOOKUP(A373,DBMS_TYPE_SIZES[],4,FALSE)</f>
        <v>9</v>
      </c>
      <c r="E373" t="s">
        <v>1452</v>
      </c>
      <c r="F373" t="s">
        <v>1545</v>
      </c>
      <c r="G373" t="s">
        <v>281</v>
      </c>
      <c r="H373" t="s">
        <v>20</v>
      </c>
      <c r="I373">
        <v>10</v>
      </c>
      <c r="J373">
        <v>4</v>
      </c>
      <c r="K373">
        <v>1</v>
      </c>
      <c r="L373">
        <v>0</v>
      </c>
    </row>
    <row r="374" spans="1:12">
      <c r="A374" t="str">
        <f t="shared" si="6"/>
        <v>int_10_4</v>
      </c>
      <c r="B374" s="21">
        <f>VLOOKUP(A374,DBMS_TYPE_SIZES[],2,FALSE)</f>
        <v>9</v>
      </c>
      <c r="C374" s="21">
        <f>VLOOKUP(A374,DBMS_TYPE_SIZES[],3,FALSE)</f>
        <v>4</v>
      </c>
      <c r="D374" s="21">
        <f>VLOOKUP(A374,DBMS_TYPE_SIZES[],4,FALSE)</f>
        <v>9</v>
      </c>
      <c r="E374" t="s">
        <v>333</v>
      </c>
      <c r="F374" t="s">
        <v>563</v>
      </c>
      <c r="G374" t="s">
        <v>334</v>
      </c>
      <c r="H374" t="s">
        <v>20</v>
      </c>
      <c r="I374">
        <v>10</v>
      </c>
      <c r="J374">
        <v>4</v>
      </c>
      <c r="K374">
        <v>1</v>
      </c>
      <c r="L374">
        <v>0</v>
      </c>
    </row>
    <row r="375" spans="1:12">
      <c r="A375" t="str">
        <f t="shared" si="6"/>
        <v>int_10_4</v>
      </c>
      <c r="B375" s="21">
        <f>VLOOKUP(A375,DBMS_TYPE_SIZES[],2,FALSE)</f>
        <v>9</v>
      </c>
      <c r="C375" s="21">
        <f>VLOOKUP(A375,DBMS_TYPE_SIZES[],3,FALSE)</f>
        <v>4</v>
      </c>
      <c r="D375" s="21">
        <f>VLOOKUP(A375,DBMS_TYPE_SIZES[],4,FALSE)</f>
        <v>9</v>
      </c>
      <c r="E375" t="s">
        <v>333</v>
      </c>
      <c r="F375" t="s">
        <v>563</v>
      </c>
      <c r="G375" t="s">
        <v>335</v>
      </c>
      <c r="H375" t="s">
        <v>20</v>
      </c>
      <c r="I375">
        <v>10</v>
      </c>
      <c r="J375">
        <v>4</v>
      </c>
      <c r="K375">
        <v>0</v>
      </c>
      <c r="L375">
        <v>0</v>
      </c>
    </row>
    <row r="376" spans="1:12">
      <c r="A376" t="str">
        <f t="shared" si="6"/>
        <v>int_10_4</v>
      </c>
      <c r="B376" s="21">
        <f>VLOOKUP(A376,DBMS_TYPE_SIZES[],2,FALSE)</f>
        <v>9</v>
      </c>
      <c r="C376" s="21">
        <f>VLOOKUP(A376,DBMS_TYPE_SIZES[],3,FALSE)</f>
        <v>4</v>
      </c>
      <c r="D376" s="21">
        <f>VLOOKUP(A376,DBMS_TYPE_SIZES[],4,FALSE)</f>
        <v>9</v>
      </c>
      <c r="E376" t="s">
        <v>336</v>
      </c>
      <c r="F376" t="s">
        <v>564</v>
      </c>
      <c r="G376" t="s">
        <v>337</v>
      </c>
      <c r="H376" t="s">
        <v>20</v>
      </c>
      <c r="I376">
        <v>10</v>
      </c>
      <c r="J376">
        <v>4</v>
      </c>
      <c r="K376">
        <v>1</v>
      </c>
      <c r="L376">
        <v>0</v>
      </c>
    </row>
    <row r="377" spans="1:12">
      <c r="A377" t="str">
        <f t="shared" si="6"/>
        <v>numeric_19_9</v>
      </c>
      <c r="B377" s="21">
        <f>VLOOKUP(A377,DBMS_TYPE_SIZES[],2,FALSE)</f>
        <v>9</v>
      </c>
      <c r="C377" s="21">
        <f>VLOOKUP(A377,DBMS_TYPE_SIZES[],3,FALSE)</f>
        <v>9</v>
      </c>
      <c r="D377" s="21">
        <f>VLOOKUP(A377,DBMS_TYPE_SIZES[],4,FALSE)</f>
        <v>9</v>
      </c>
      <c r="E377" t="s">
        <v>338</v>
      </c>
      <c r="F377" t="s">
        <v>565</v>
      </c>
      <c r="G377" t="s">
        <v>319</v>
      </c>
      <c r="H377" t="s">
        <v>67</v>
      </c>
      <c r="I377">
        <v>19</v>
      </c>
      <c r="J377">
        <v>9</v>
      </c>
      <c r="K377">
        <v>1</v>
      </c>
      <c r="L377">
        <v>0</v>
      </c>
    </row>
    <row r="378" spans="1:12">
      <c r="A378" t="str">
        <f t="shared" si="6"/>
        <v>numeric_19_9</v>
      </c>
      <c r="B378" s="21">
        <f>VLOOKUP(A378,DBMS_TYPE_SIZES[],2,FALSE)</f>
        <v>9</v>
      </c>
      <c r="C378" s="21">
        <f>VLOOKUP(A378,DBMS_TYPE_SIZES[],3,FALSE)</f>
        <v>9</v>
      </c>
      <c r="D378" s="21">
        <f>VLOOKUP(A378,DBMS_TYPE_SIZES[],4,FALSE)</f>
        <v>9</v>
      </c>
      <c r="E378" t="s">
        <v>339</v>
      </c>
      <c r="F378" t="s">
        <v>566</v>
      </c>
      <c r="G378" t="s">
        <v>319</v>
      </c>
      <c r="H378" t="s">
        <v>67</v>
      </c>
      <c r="I378">
        <v>19</v>
      </c>
      <c r="J378">
        <v>9</v>
      </c>
      <c r="K378">
        <v>1</v>
      </c>
      <c r="L378">
        <v>0</v>
      </c>
    </row>
    <row r="379" spans="1:12">
      <c r="A379" t="str">
        <f t="shared" si="6"/>
        <v>numeric_19_9</v>
      </c>
      <c r="B379" s="21">
        <f>VLOOKUP(A379,DBMS_TYPE_SIZES[],2,FALSE)</f>
        <v>9</v>
      </c>
      <c r="C379" s="21">
        <f>VLOOKUP(A379,DBMS_TYPE_SIZES[],3,FALSE)</f>
        <v>9</v>
      </c>
      <c r="D379" s="21">
        <f>VLOOKUP(A379,DBMS_TYPE_SIZES[],4,FALSE)</f>
        <v>9</v>
      </c>
      <c r="E379" t="s">
        <v>340</v>
      </c>
      <c r="F379" t="s">
        <v>567</v>
      </c>
      <c r="G379" t="s">
        <v>324</v>
      </c>
      <c r="H379" t="s">
        <v>67</v>
      </c>
      <c r="I379">
        <v>19</v>
      </c>
      <c r="J379">
        <v>9</v>
      </c>
      <c r="K379">
        <v>1</v>
      </c>
      <c r="L379">
        <v>0</v>
      </c>
    </row>
    <row r="380" spans="1:12">
      <c r="A380" t="str">
        <f t="shared" si="6"/>
        <v>numeric_19_9</v>
      </c>
      <c r="B380" s="21">
        <f>VLOOKUP(A380,DBMS_TYPE_SIZES[],2,FALSE)</f>
        <v>9</v>
      </c>
      <c r="C380" s="21">
        <f>VLOOKUP(A380,DBMS_TYPE_SIZES[],3,FALSE)</f>
        <v>9</v>
      </c>
      <c r="D380" s="21">
        <f>VLOOKUP(A380,DBMS_TYPE_SIZES[],4,FALSE)</f>
        <v>9</v>
      </c>
      <c r="E380" t="s">
        <v>341</v>
      </c>
      <c r="F380" t="s">
        <v>568</v>
      </c>
      <c r="G380" t="s">
        <v>324</v>
      </c>
      <c r="H380" t="s">
        <v>67</v>
      </c>
      <c r="I380">
        <v>19</v>
      </c>
      <c r="J380">
        <v>9</v>
      </c>
      <c r="K380">
        <v>1</v>
      </c>
      <c r="L380">
        <v>0</v>
      </c>
    </row>
    <row r="381" spans="1:12">
      <c r="A381" t="str">
        <f t="shared" si="6"/>
        <v>int_10_4</v>
      </c>
      <c r="B381" s="21">
        <f>VLOOKUP(A381,DBMS_TYPE_SIZES[],2,FALSE)</f>
        <v>9</v>
      </c>
      <c r="C381" s="21">
        <f>VLOOKUP(A381,DBMS_TYPE_SIZES[],3,FALSE)</f>
        <v>4</v>
      </c>
      <c r="D381" s="21">
        <f>VLOOKUP(A381,DBMS_TYPE_SIZES[],4,FALSE)</f>
        <v>9</v>
      </c>
      <c r="E381" t="s">
        <v>342</v>
      </c>
      <c r="F381" t="s">
        <v>1546</v>
      </c>
      <c r="G381" t="s">
        <v>1454</v>
      </c>
      <c r="H381" t="s">
        <v>20</v>
      </c>
      <c r="I381">
        <v>10</v>
      </c>
      <c r="J381">
        <v>4</v>
      </c>
      <c r="K381">
        <v>1</v>
      </c>
      <c r="L381">
        <v>1</v>
      </c>
    </row>
    <row r="382" spans="1:12">
      <c r="A382" t="str">
        <f t="shared" si="6"/>
        <v>int_10_4</v>
      </c>
      <c r="B382" s="21">
        <f>VLOOKUP(A382,DBMS_TYPE_SIZES[],2,FALSE)</f>
        <v>9</v>
      </c>
      <c r="C382" s="21">
        <f>VLOOKUP(A382,DBMS_TYPE_SIZES[],3,FALSE)</f>
        <v>4</v>
      </c>
      <c r="D382" s="21">
        <f>VLOOKUP(A382,DBMS_TYPE_SIZES[],4,FALSE)</f>
        <v>9</v>
      </c>
      <c r="E382" t="s">
        <v>342</v>
      </c>
      <c r="F382" t="s">
        <v>1546</v>
      </c>
      <c r="G382" t="s">
        <v>306</v>
      </c>
      <c r="H382" t="s">
        <v>20</v>
      </c>
      <c r="I382">
        <v>10</v>
      </c>
      <c r="J382">
        <v>4</v>
      </c>
      <c r="K382">
        <v>0</v>
      </c>
      <c r="L382">
        <v>1</v>
      </c>
    </row>
    <row r="383" spans="1:12">
      <c r="A383" t="str">
        <f t="shared" si="6"/>
        <v>int_10_4</v>
      </c>
      <c r="B383" s="21">
        <f>VLOOKUP(A383,DBMS_TYPE_SIZES[],2,FALSE)</f>
        <v>9</v>
      </c>
      <c r="C383" s="21">
        <f>VLOOKUP(A383,DBMS_TYPE_SIZES[],3,FALSE)</f>
        <v>4</v>
      </c>
      <c r="D383" s="21">
        <f>VLOOKUP(A383,DBMS_TYPE_SIZES[],4,FALSE)</f>
        <v>9</v>
      </c>
      <c r="E383" t="s">
        <v>342</v>
      </c>
      <c r="F383" t="s">
        <v>1546</v>
      </c>
      <c r="G383" t="s">
        <v>281</v>
      </c>
      <c r="H383" t="s">
        <v>20</v>
      </c>
      <c r="I383">
        <v>10</v>
      </c>
      <c r="J383">
        <v>4</v>
      </c>
      <c r="K383">
        <v>0</v>
      </c>
      <c r="L383">
        <v>0</v>
      </c>
    </row>
    <row r="384" spans="1:12">
      <c r="A384" t="str">
        <f t="shared" si="6"/>
        <v>int_10_4</v>
      </c>
      <c r="B384" s="21">
        <f>VLOOKUP(A384,DBMS_TYPE_SIZES[],2,FALSE)</f>
        <v>9</v>
      </c>
      <c r="C384" s="21">
        <f>VLOOKUP(A384,DBMS_TYPE_SIZES[],3,FALSE)</f>
        <v>4</v>
      </c>
      <c r="D384" s="21">
        <f>VLOOKUP(A384,DBMS_TYPE_SIZES[],4,FALSE)</f>
        <v>9</v>
      </c>
      <c r="E384" t="s">
        <v>342</v>
      </c>
      <c r="F384" t="s">
        <v>1546</v>
      </c>
      <c r="G384" t="s">
        <v>282</v>
      </c>
      <c r="H384" t="s">
        <v>20</v>
      </c>
      <c r="I384">
        <v>10</v>
      </c>
      <c r="J384">
        <v>4</v>
      </c>
      <c r="K384">
        <v>0</v>
      </c>
      <c r="L384">
        <v>0</v>
      </c>
    </row>
    <row r="385" spans="1:12">
      <c r="A385" t="str">
        <f t="shared" si="6"/>
        <v>int_10_4</v>
      </c>
      <c r="B385" s="21">
        <f>VLOOKUP(A385,DBMS_TYPE_SIZES[],2,FALSE)</f>
        <v>9</v>
      </c>
      <c r="C385" s="21">
        <f>VLOOKUP(A385,DBMS_TYPE_SIZES[],3,FALSE)</f>
        <v>4</v>
      </c>
      <c r="D385" s="21">
        <f>VLOOKUP(A385,DBMS_TYPE_SIZES[],4,FALSE)</f>
        <v>9</v>
      </c>
      <c r="E385" t="s">
        <v>342</v>
      </c>
      <c r="F385" t="s">
        <v>1546</v>
      </c>
      <c r="G385" t="s">
        <v>313</v>
      </c>
      <c r="H385" t="s">
        <v>20</v>
      </c>
      <c r="I385">
        <v>10</v>
      </c>
      <c r="J385">
        <v>4</v>
      </c>
      <c r="K385">
        <v>0</v>
      </c>
      <c r="L385">
        <v>0</v>
      </c>
    </row>
    <row r="386" spans="1:12">
      <c r="A386" t="str">
        <f t="shared" si="6"/>
        <v>numeric_19_9</v>
      </c>
      <c r="B386" s="21">
        <f>VLOOKUP(A386,DBMS_TYPE_SIZES[],2,FALSE)</f>
        <v>9</v>
      </c>
      <c r="C386" s="21">
        <f>VLOOKUP(A386,DBMS_TYPE_SIZES[],3,FALSE)</f>
        <v>9</v>
      </c>
      <c r="D386" s="21">
        <f>VLOOKUP(A386,DBMS_TYPE_SIZES[],4,FALSE)</f>
        <v>9</v>
      </c>
      <c r="E386" t="s">
        <v>342</v>
      </c>
      <c r="F386" t="s">
        <v>1546</v>
      </c>
      <c r="G386" t="s">
        <v>322</v>
      </c>
      <c r="H386" t="s">
        <v>67</v>
      </c>
      <c r="I386">
        <v>19</v>
      </c>
      <c r="J386">
        <v>9</v>
      </c>
      <c r="K386">
        <v>0</v>
      </c>
      <c r="L386">
        <v>0</v>
      </c>
    </row>
    <row r="387" spans="1:12">
      <c r="A387" t="str">
        <f t="shared" si="6"/>
        <v>int_10_4</v>
      </c>
      <c r="B387" s="21">
        <f>VLOOKUP(A387,DBMS_TYPE_SIZES[],2,FALSE)</f>
        <v>9</v>
      </c>
      <c r="C387" s="21">
        <f>VLOOKUP(A387,DBMS_TYPE_SIZES[],3,FALSE)</f>
        <v>4</v>
      </c>
      <c r="D387" s="21">
        <f>VLOOKUP(A387,DBMS_TYPE_SIZES[],4,FALSE)</f>
        <v>9</v>
      </c>
      <c r="E387" t="s">
        <v>342</v>
      </c>
      <c r="F387" t="s">
        <v>1546</v>
      </c>
      <c r="G387" t="s">
        <v>309</v>
      </c>
      <c r="H387" t="s">
        <v>20</v>
      </c>
      <c r="I387">
        <v>10</v>
      </c>
      <c r="J387">
        <v>4</v>
      </c>
      <c r="K387">
        <v>0</v>
      </c>
      <c r="L387">
        <v>1</v>
      </c>
    </row>
    <row r="388" spans="1:12">
      <c r="A388" t="str">
        <f t="shared" si="6"/>
        <v>numeric_19_9</v>
      </c>
      <c r="B388" s="21">
        <f>VLOOKUP(A388,DBMS_TYPE_SIZES[],2,FALSE)</f>
        <v>9</v>
      </c>
      <c r="C388" s="21">
        <f>VLOOKUP(A388,DBMS_TYPE_SIZES[],3,FALSE)</f>
        <v>9</v>
      </c>
      <c r="D388" s="21">
        <f>VLOOKUP(A388,DBMS_TYPE_SIZES[],4,FALSE)</f>
        <v>9</v>
      </c>
      <c r="E388" t="s">
        <v>342</v>
      </c>
      <c r="F388" t="s">
        <v>569</v>
      </c>
      <c r="G388" t="s">
        <v>322</v>
      </c>
      <c r="H388" t="s">
        <v>67</v>
      </c>
      <c r="I388">
        <v>19</v>
      </c>
      <c r="J388">
        <v>9</v>
      </c>
      <c r="K388">
        <v>1</v>
      </c>
      <c r="L388">
        <v>0</v>
      </c>
    </row>
    <row r="389" spans="1:12">
      <c r="A389" t="str">
        <f t="shared" ref="A389:A417" si="7">H389&amp;"_"&amp;I389&amp;"_"&amp;J389</f>
        <v>int_10_4</v>
      </c>
      <c r="B389" s="21">
        <f>VLOOKUP(A389,DBMS_TYPE_SIZES[],2,FALSE)</f>
        <v>9</v>
      </c>
      <c r="C389" s="21">
        <f>VLOOKUP(A389,DBMS_TYPE_SIZES[],3,FALSE)</f>
        <v>4</v>
      </c>
      <c r="D389" s="21">
        <f>VLOOKUP(A389,DBMS_TYPE_SIZES[],4,FALSE)</f>
        <v>9</v>
      </c>
      <c r="E389" t="s">
        <v>343</v>
      </c>
      <c r="F389" t="s">
        <v>1547</v>
      </c>
      <c r="G389" t="s">
        <v>1454</v>
      </c>
      <c r="H389" t="s">
        <v>20</v>
      </c>
      <c r="I389">
        <v>10</v>
      </c>
      <c r="J389">
        <v>4</v>
      </c>
      <c r="K389">
        <v>1</v>
      </c>
      <c r="L389">
        <v>1</v>
      </c>
    </row>
    <row r="390" spans="1:12">
      <c r="A390" t="str">
        <f t="shared" si="7"/>
        <v>int_10_4</v>
      </c>
      <c r="B390" s="21">
        <f>VLOOKUP(A390,DBMS_TYPE_SIZES[],2,FALSE)</f>
        <v>9</v>
      </c>
      <c r="C390" s="21">
        <f>VLOOKUP(A390,DBMS_TYPE_SIZES[],3,FALSE)</f>
        <v>4</v>
      </c>
      <c r="D390" s="21">
        <f>VLOOKUP(A390,DBMS_TYPE_SIZES[],4,FALSE)</f>
        <v>9</v>
      </c>
      <c r="E390" t="s">
        <v>343</v>
      </c>
      <c r="F390" t="s">
        <v>1547</v>
      </c>
      <c r="G390" t="s">
        <v>306</v>
      </c>
      <c r="H390" t="s">
        <v>20</v>
      </c>
      <c r="I390">
        <v>10</v>
      </c>
      <c r="J390">
        <v>4</v>
      </c>
      <c r="K390">
        <v>0</v>
      </c>
      <c r="L390">
        <v>1</v>
      </c>
    </row>
    <row r="391" spans="1:12">
      <c r="A391" t="str">
        <f t="shared" si="7"/>
        <v>int_10_4</v>
      </c>
      <c r="B391" s="21">
        <f>VLOOKUP(A391,DBMS_TYPE_SIZES[],2,FALSE)</f>
        <v>9</v>
      </c>
      <c r="C391" s="21">
        <f>VLOOKUP(A391,DBMS_TYPE_SIZES[],3,FALSE)</f>
        <v>4</v>
      </c>
      <c r="D391" s="21">
        <f>VLOOKUP(A391,DBMS_TYPE_SIZES[],4,FALSE)</f>
        <v>9</v>
      </c>
      <c r="E391" t="s">
        <v>343</v>
      </c>
      <c r="F391" t="s">
        <v>1547</v>
      </c>
      <c r="G391" t="s">
        <v>281</v>
      </c>
      <c r="H391" t="s">
        <v>20</v>
      </c>
      <c r="I391">
        <v>10</v>
      </c>
      <c r="J391">
        <v>4</v>
      </c>
      <c r="K391">
        <v>0</v>
      </c>
      <c r="L391">
        <v>0</v>
      </c>
    </row>
    <row r="392" spans="1:12">
      <c r="A392" t="str">
        <f t="shared" si="7"/>
        <v>int_10_4</v>
      </c>
      <c r="B392" s="21">
        <f>VLOOKUP(A392,DBMS_TYPE_SIZES[],2,FALSE)</f>
        <v>9</v>
      </c>
      <c r="C392" s="21">
        <f>VLOOKUP(A392,DBMS_TYPE_SIZES[],3,FALSE)</f>
        <v>4</v>
      </c>
      <c r="D392" s="21">
        <f>VLOOKUP(A392,DBMS_TYPE_SIZES[],4,FALSE)</f>
        <v>9</v>
      </c>
      <c r="E392" t="s">
        <v>343</v>
      </c>
      <c r="F392" t="s">
        <v>1547</v>
      </c>
      <c r="G392" t="s">
        <v>282</v>
      </c>
      <c r="H392" t="s">
        <v>20</v>
      </c>
      <c r="I392">
        <v>10</v>
      </c>
      <c r="J392">
        <v>4</v>
      </c>
      <c r="K392">
        <v>0</v>
      </c>
      <c r="L392">
        <v>0</v>
      </c>
    </row>
    <row r="393" spans="1:12">
      <c r="A393" t="str">
        <f t="shared" si="7"/>
        <v>int_10_4</v>
      </c>
      <c r="B393" s="21">
        <f>VLOOKUP(A393,DBMS_TYPE_SIZES[],2,FALSE)</f>
        <v>9</v>
      </c>
      <c r="C393" s="21">
        <f>VLOOKUP(A393,DBMS_TYPE_SIZES[],3,FALSE)</f>
        <v>4</v>
      </c>
      <c r="D393" s="21">
        <f>VLOOKUP(A393,DBMS_TYPE_SIZES[],4,FALSE)</f>
        <v>9</v>
      </c>
      <c r="E393" t="s">
        <v>343</v>
      </c>
      <c r="F393" t="s">
        <v>1547</v>
      </c>
      <c r="G393" t="s">
        <v>313</v>
      </c>
      <c r="H393" t="s">
        <v>20</v>
      </c>
      <c r="I393">
        <v>10</v>
      </c>
      <c r="J393">
        <v>4</v>
      </c>
      <c r="K393">
        <v>0</v>
      </c>
      <c r="L393">
        <v>0</v>
      </c>
    </row>
    <row r="394" spans="1:12">
      <c r="A394" t="str">
        <f t="shared" si="7"/>
        <v>numeric_19_9</v>
      </c>
      <c r="B394" s="21">
        <f>VLOOKUP(A394,DBMS_TYPE_SIZES[],2,FALSE)</f>
        <v>9</v>
      </c>
      <c r="C394" s="21">
        <f>VLOOKUP(A394,DBMS_TYPE_SIZES[],3,FALSE)</f>
        <v>9</v>
      </c>
      <c r="D394" s="21">
        <f>VLOOKUP(A394,DBMS_TYPE_SIZES[],4,FALSE)</f>
        <v>9</v>
      </c>
      <c r="E394" t="s">
        <v>343</v>
      </c>
      <c r="F394" t="s">
        <v>1547</v>
      </c>
      <c r="G394" t="s">
        <v>322</v>
      </c>
      <c r="H394" t="s">
        <v>67</v>
      </c>
      <c r="I394">
        <v>19</v>
      </c>
      <c r="J394">
        <v>9</v>
      </c>
      <c r="K394">
        <v>0</v>
      </c>
      <c r="L394">
        <v>0</v>
      </c>
    </row>
    <row r="395" spans="1:12">
      <c r="A395" t="str">
        <f t="shared" si="7"/>
        <v>int_10_4</v>
      </c>
      <c r="B395" s="21">
        <f>VLOOKUP(A395,DBMS_TYPE_SIZES[],2,FALSE)</f>
        <v>9</v>
      </c>
      <c r="C395" s="21">
        <f>VLOOKUP(A395,DBMS_TYPE_SIZES[],3,FALSE)</f>
        <v>4</v>
      </c>
      <c r="D395" s="21">
        <f>VLOOKUP(A395,DBMS_TYPE_SIZES[],4,FALSE)</f>
        <v>9</v>
      </c>
      <c r="E395" t="s">
        <v>343</v>
      </c>
      <c r="F395" t="s">
        <v>1547</v>
      </c>
      <c r="G395" t="s">
        <v>309</v>
      </c>
      <c r="H395" t="s">
        <v>20</v>
      </c>
      <c r="I395">
        <v>10</v>
      </c>
      <c r="J395">
        <v>4</v>
      </c>
      <c r="K395">
        <v>0</v>
      </c>
      <c r="L395">
        <v>1</v>
      </c>
    </row>
    <row r="396" spans="1:12">
      <c r="A396" t="str">
        <f t="shared" si="7"/>
        <v>numeric_19_9</v>
      </c>
      <c r="B396" s="21">
        <f>VLOOKUP(A396,DBMS_TYPE_SIZES[],2,FALSE)</f>
        <v>9</v>
      </c>
      <c r="C396" s="21">
        <f>VLOOKUP(A396,DBMS_TYPE_SIZES[],3,FALSE)</f>
        <v>9</v>
      </c>
      <c r="D396" s="21">
        <f>VLOOKUP(A396,DBMS_TYPE_SIZES[],4,FALSE)</f>
        <v>9</v>
      </c>
      <c r="E396" t="s">
        <v>343</v>
      </c>
      <c r="F396" t="s">
        <v>570</v>
      </c>
      <c r="G396" t="s">
        <v>322</v>
      </c>
      <c r="H396" t="s">
        <v>67</v>
      </c>
      <c r="I396">
        <v>19</v>
      </c>
      <c r="J396">
        <v>9</v>
      </c>
      <c r="K396">
        <v>1</v>
      </c>
      <c r="L396">
        <v>0</v>
      </c>
    </row>
    <row r="397" spans="1:12">
      <c r="A397" t="str">
        <f t="shared" si="7"/>
        <v>int_10_4</v>
      </c>
      <c r="B397" s="21">
        <f>VLOOKUP(A397,DBMS_TYPE_SIZES[],2,FALSE)</f>
        <v>9</v>
      </c>
      <c r="C397" s="21">
        <f>VLOOKUP(A397,DBMS_TYPE_SIZES[],3,FALSE)</f>
        <v>4</v>
      </c>
      <c r="D397" s="21">
        <f>VLOOKUP(A397,DBMS_TYPE_SIZES[],4,FALSE)</f>
        <v>9</v>
      </c>
      <c r="E397" t="s">
        <v>1456</v>
      </c>
      <c r="F397" t="s">
        <v>1548</v>
      </c>
      <c r="G397" t="s">
        <v>281</v>
      </c>
      <c r="H397" t="s">
        <v>20</v>
      </c>
      <c r="I397">
        <v>10</v>
      </c>
      <c r="J397">
        <v>4</v>
      </c>
      <c r="K397">
        <v>1</v>
      </c>
      <c r="L397">
        <v>0</v>
      </c>
    </row>
    <row r="398" spans="1:12">
      <c r="A398" t="str">
        <f t="shared" si="7"/>
        <v>int_10_4</v>
      </c>
      <c r="B398" s="21">
        <f>VLOOKUP(A398,DBMS_TYPE_SIZES[],2,FALSE)</f>
        <v>9</v>
      </c>
      <c r="C398" s="21">
        <f>VLOOKUP(A398,DBMS_TYPE_SIZES[],3,FALSE)</f>
        <v>4</v>
      </c>
      <c r="D398" s="21">
        <f>VLOOKUP(A398,DBMS_TYPE_SIZES[],4,FALSE)</f>
        <v>9</v>
      </c>
      <c r="E398" t="s">
        <v>1456</v>
      </c>
      <c r="F398" t="s">
        <v>1548</v>
      </c>
      <c r="G398" t="s">
        <v>69</v>
      </c>
      <c r="H398" t="s">
        <v>20</v>
      </c>
      <c r="I398">
        <v>10</v>
      </c>
      <c r="J398">
        <v>4</v>
      </c>
      <c r="K398">
        <v>0</v>
      </c>
      <c r="L398">
        <v>0</v>
      </c>
    </row>
    <row r="399" spans="1:12">
      <c r="A399" t="str">
        <f t="shared" si="7"/>
        <v>int_10_4</v>
      </c>
      <c r="B399" s="21">
        <f>VLOOKUP(A399,DBMS_TYPE_SIZES[],2,FALSE)</f>
        <v>9</v>
      </c>
      <c r="C399" s="21">
        <f>VLOOKUP(A399,DBMS_TYPE_SIZES[],3,FALSE)</f>
        <v>4</v>
      </c>
      <c r="D399" s="21">
        <f>VLOOKUP(A399,DBMS_TYPE_SIZES[],4,FALSE)</f>
        <v>9</v>
      </c>
      <c r="E399" t="s">
        <v>344</v>
      </c>
      <c r="F399" t="s">
        <v>571</v>
      </c>
      <c r="G399" t="s">
        <v>335</v>
      </c>
      <c r="H399" t="s">
        <v>20</v>
      </c>
      <c r="I399">
        <v>10</v>
      </c>
      <c r="J399">
        <v>4</v>
      </c>
      <c r="K399">
        <v>1</v>
      </c>
      <c r="L399">
        <v>0</v>
      </c>
    </row>
    <row r="400" spans="1:12">
      <c r="A400" t="str">
        <f t="shared" si="7"/>
        <v>int_10_4</v>
      </c>
      <c r="B400" s="21">
        <f>VLOOKUP(A400,DBMS_TYPE_SIZES[],2,FALSE)</f>
        <v>9</v>
      </c>
      <c r="C400" s="21">
        <f>VLOOKUP(A400,DBMS_TYPE_SIZES[],3,FALSE)</f>
        <v>4</v>
      </c>
      <c r="D400" s="21">
        <f>VLOOKUP(A400,DBMS_TYPE_SIZES[],4,FALSE)</f>
        <v>9</v>
      </c>
      <c r="E400" t="s">
        <v>344</v>
      </c>
      <c r="F400" t="s">
        <v>571</v>
      </c>
      <c r="G400" t="s">
        <v>281</v>
      </c>
      <c r="H400" t="s">
        <v>20</v>
      </c>
      <c r="I400">
        <v>10</v>
      </c>
      <c r="J400">
        <v>4</v>
      </c>
      <c r="K400">
        <v>0</v>
      </c>
      <c r="L400">
        <v>0</v>
      </c>
    </row>
    <row r="401" spans="1:12">
      <c r="A401" t="str">
        <f t="shared" si="7"/>
        <v>int_10_4</v>
      </c>
      <c r="B401" s="21">
        <f>VLOOKUP(A401,DBMS_TYPE_SIZES[],2,FALSE)</f>
        <v>9</v>
      </c>
      <c r="C401" s="21">
        <f>VLOOKUP(A401,DBMS_TYPE_SIZES[],3,FALSE)</f>
        <v>4</v>
      </c>
      <c r="D401" s="21">
        <f>VLOOKUP(A401,DBMS_TYPE_SIZES[],4,FALSE)</f>
        <v>9</v>
      </c>
      <c r="E401" t="s">
        <v>344</v>
      </c>
      <c r="F401" t="s">
        <v>571</v>
      </c>
      <c r="G401" t="s">
        <v>1457</v>
      </c>
      <c r="H401" t="s">
        <v>20</v>
      </c>
      <c r="I401">
        <v>10</v>
      </c>
      <c r="J401">
        <v>4</v>
      </c>
      <c r="K401">
        <v>0</v>
      </c>
      <c r="L401">
        <v>0</v>
      </c>
    </row>
    <row r="402" spans="1:12">
      <c r="A402" t="str">
        <f t="shared" si="7"/>
        <v>varchar_0_50</v>
      </c>
      <c r="B402" s="21">
        <f>VLOOKUP(A402,DBMS_TYPE_SIZES[],2,FALSE)</f>
        <v>50</v>
      </c>
      <c r="C402" s="21">
        <f>VLOOKUP(A402,DBMS_TYPE_SIZES[],3,FALSE)</f>
        <v>50</v>
      </c>
      <c r="D402" s="21">
        <f>VLOOKUP(A402,DBMS_TYPE_SIZES[],4,FALSE)</f>
        <v>52</v>
      </c>
      <c r="E402" t="s">
        <v>347</v>
      </c>
      <c r="F402" t="s">
        <v>1549</v>
      </c>
      <c r="G402" t="s">
        <v>186</v>
      </c>
      <c r="H402" t="s">
        <v>92</v>
      </c>
      <c r="I402">
        <v>0</v>
      </c>
      <c r="J402">
        <v>50</v>
      </c>
      <c r="K402">
        <v>1</v>
      </c>
      <c r="L402">
        <v>0</v>
      </c>
    </row>
    <row r="403" spans="1:12">
      <c r="A403" t="str">
        <f t="shared" si="7"/>
        <v>varchar_0_50</v>
      </c>
      <c r="B403" s="21">
        <f>VLOOKUP(A403,DBMS_TYPE_SIZES[],2,FALSE)</f>
        <v>50</v>
      </c>
      <c r="C403" s="21">
        <f>VLOOKUP(A403,DBMS_TYPE_SIZES[],3,FALSE)</f>
        <v>50</v>
      </c>
      <c r="D403" s="21">
        <f>VLOOKUP(A403,DBMS_TYPE_SIZES[],4,FALSE)</f>
        <v>52</v>
      </c>
      <c r="E403" t="s">
        <v>347</v>
      </c>
      <c r="F403" t="s">
        <v>572</v>
      </c>
      <c r="G403" t="s">
        <v>188</v>
      </c>
      <c r="H403" t="s">
        <v>92</v>
      </c>
      <c r="I403">
        <v>0</v>
      </c>
      <c r="J403">
        <v>50</v>
      </c>
      <c r="K403">
        <v>1</v>
      </c>
      <c r="L403">
        <v>0</v>
      </c>
    </row>
    <row r="404" spans="1:12">
      <c r="A404" t="str">
        <f t="shared" si="7"/>
        <v>numeric_19_9</v>
      </c>
      <c r="B404" s="21">
        <f>VLOOKUP(A404,DBMS_TYPE_SIZES[],2,FALSE)</f>
        <v>9</v>
      </c>
      <c r="C404" s="21">
        <f>VLOOKUP(A404,DBMS_TYPE_SIZES[],3,FALSE)</f>
        <v>9</v>
      </c>
      <c r="D404" s="21">
        <f>VLOOKUP(A404,DBMS_TYPE_SIZES[],4,FALSE)</f>
        <v>9</v>
      </c>
      <c r="E404" t="s">
        <v>347</v>
      </c>
      <c r="F404" t="s">
        <v>573</v>
      </c>
      <c r="G404" t="s">
        <v>187</v>
      </c>
      <c r="H404" t="s">
        <v>67</v>
      </c>
      <c r="I404">
        <v>19</v>
      </c>
      <c r="J404">
        <v>9</v>
      </c>
      <c r="K404">
        <v>1</v>
      </c>
      <c r="L404">
        <v>0</v>
      </c>
    </row>
    <row r="405" spans="1:12">
      <c r="A405" t="str">
        <f t="shared" si="7"/>
        <v>varchar_0_50</v>
      </c>
      <c r="B405" s="21">
        <f>VLOOKUP(A405,DBMS_TYPE_SIZES[],2,FALSE)</f>
        <v>50</v>
      </c>
      <c r="C405" s="21">
        <f>VLOOKUP(A405,DBMS_TYPE_SIZES[],3,FALSE)</f>
        <v>50</v>
      </c>
      <c r="D405" s="21">
        <f>VLOOKUP(A405,DBMS_TYPE_SIZES[],4,FALSE)</f>
        <v>52</v>
      </c>
      <c r="E405" t="s">
        <v>348</v>
      </c>
      <c r="F405" t="s">
        <v>574</v>
      </c>
      <c r="G405" t="s">
        <v>188</v>
      </c>
      <c r="H405" t="s">
        <v>92</v>
      </c>
      <c r="I405">
        <v>0</v>
      </c>
      <c r="J405">
        <v>50</v>
      </c>
      <c r="K405">
        <v>1</v>
      </c>
      <c r="L405">
        <v>0</v>
      </c>
    </row>
    <row r="406" spans="1:12">
      <c r="A406" t="str">
        <f t="shared" si="7"/>
        <v>numeric_19_9</v>
      </c>
      <c r="B406" s="21">
        <f>VLOOKUP(A406,DBMS_TYPE_SIZES[],2,FALSE)</f>
        <v>9</v>
      </c>
      <c r="C406" s="21">
        <f>VLOOKUP(A406,DBMS_TYPE_SIZES[],3,FALSE)</f>
        <v>9</v>
      </c>
      <c r="D406" s="21">
        <f>VLOOKUP(A406,DBMS_TYPE_SIZES[],4,FALSE)</f>
        <v>9</v>
      </c>
      <c r="E406" t="s">
        <v>348</v>
      </c>
      <c r="F406" t="s">
        <v>1550</v>
      </c>
      <c r="G406" t="s">
        <v>287</v>
      </c>
      <c r="H406" t="s">
        <v>67</v>
      </c>
      <c r="I406">
        <v>19</v>
      </c>
      <c r="J406">
        <v>9</v>
      </c>
      <c r="K406">
        <v>1</v>
      </c>
      <c r="L406">
        <v>0</v>
      </c>
    </row>
    <row r="407" spans="1:12">
      <c r="A407" t="str">
        <f t="shared" si="7"/>
        <v>int_10_4</v>
      </c>
      <c r="B407" s="21">
        <f>VLOOKUP(A407,DBMS_TYPE_SIZES[],2,FALSE)</f>
        <v>9</v>
      </c>
      <c r="C407" s="21">
        <f>VLOOKUP(A407,DBMS_TYPE_SIZES[],3,FALSE)</f>
        <v>4</v>
      </c>
      <c r="D407" s="21">
        <f>VLOOKUP(A407,DBMS_TYPE_SIZES[],4,FALSE)</f>
        <v>9</v>
      </c>
      <c r="E407" t="s">
        <v>348</v>
      </c>
      <c r="F407" t="s">
        <v>1551</v>
      </c>
      <c r="G407" t="s">
        <v>1257</v>
      </c>
      <c r="H407" t="s">
        <v>20</v>
      </c>
      <c r="I407">
        <v>10</v>
      </c>
      <c r="J407">
        <v>4</v>
      </c>
      <c r="K407">
        <v>1</v>
      </c>
      <c r="L407">
        <v>1</v>
      </c>
    </row>
    <row r="408" spans="1:12">
      <c r="A408" t="str">
        <f t="shared" si="7"/>
        <v>int_10_4</v>
      </c>
      <c r="B408" s="21">
        <f>VLOOKUP(A408,DBMS_TYPE_SIZES[],2,FALSE)</f>
        <v>9</v>
      </c>
      <c r="C408" s="21">
        <f>VLOOKUP(A408,DBMS_TYPE_SIZES[],3,FALSE)</f>
        <v>4</v>
      </c>
      <c r="D408" s="21">
        <f>VLOOKUP(A408,DBMS_TYPE_SIZES[],4,FALSE)</f>
        <v>9</v>
      </c>
      <c r="E408" t="s">
        <v>349</v>
      </c>
      <c r="F408" t="s">
        <v>575</v>
      </c>
      <c r="G408" t="s">
        <v>350</v>
      </c>
      <c r="H408" t="s">
        <v>20</v>
      </c>
      <c r="I408">
        <v>10</v>
      </c>
      <c r="J408">
        <v>4</v>
      </c>
      <c r="K408">
        <v>1</v>
      </c>
      <c r="L408">
        <v>0</v>
      </c>
    </row>
    <row r="409" spans="1:12">
      <c r="A409" t="str">
        <f t="shared" si="7"/>
        <v>int_10_4</v>
      </c>
      <c r="B409" s="21">
        <f>VLOOKUP(A409,DBMS_TYPE_SIZES[],2,FALSE)</f>
        <v>9</v>
      </c>
      <c r="C409" s="21">
        <f>VLOOKUP(A409,DBMS_TYPE_SIZES[],3,FALSE)</f>
        <v>4</v>
      </c>
      <c r="D409" s="21">
        <f>VLOOKUP(A409,DBMS_TYPE_SIZES[],4,FALSE)</f>
        <v>9</v>
      </c>
      <c r="E409" t="s">
        <v>351</v>
      </c>
      <c r="F409" t="s">
        <v>576</v>
      </c>
      <c r="G409" t="s">
        <v>271</v>
      </c>
      <c r="H409" t="s">
        <v>20</v>
      </c>
      <c r="I409">
        <v>10</v>
      </c>
      <c r="J409">
        <v>4</v>
      </c>
      <c r="K409">
        <v>1</v>
      </c>
      <c r="L409">
        <v>0</v>
      </c>
    </row>
    <row r="410" spans="1:12">
      <c r="A410" t="str">
        <f t="shared" si="7"/>
        <v>int_10_4</v>
      </c>
      <c r="B410" s="21">
        <f>VLOOKUP(A410,DBMS_TYPE_SIZES[],2,FALSE)</f>
        <v>9</v>
      </c>
      <c r="C410" s="21">
        <f>VLOOKUP(A410,DBMS_TYPE_SIZES[],3,FALSE)</f>
        <v>4</v>
      </c>
      <c r="D410" s="21">
        <f>VLOOKUP(A410,DBMS_TYPE_SIZES[],4,FALSE)</f>
        <v>9</v>
      </c>
      <c r="E410" t="s">
        <v>352</v>
      </c>
      <c r="F410" t="s">
        <v>577</v>
      </c>
      <c r="G410" t="s">
        <v>353</v>
      </c>
      <c r="H410" t="s">
        <v>20</v>
      </c>
      <c r="I410">
        <v>10</v>
      </c>
      <c r="J410">
        <v>4</v>
      </c>
      <c r="K410">
        <v>1</v>
      </c>
      <c r="L410">
        <v>0</v>
      </c>
    </row>
    <row r="411" spans="1:12">
      <c r="A411" t="str">
        <f t="shared" si="7"/>
        <v>varchar_0_170</v>
      </c>
      <c r="B411" s="21">
        <f>VLOOKUP(A411,DBMS_TYPE_SIZES[],2,FALSE)</f>
        <v>170</v>
      </c>
      <c r="C411" s="21">
        <f>VLOOKUP(A411,DBMS_TYPE_SIZES[],3,FALSE)</f>
        <v>170</v>
      </c>
      <c r="D411" s="21">
        <f>VLOOKUP(A411,DBMS_TYPE_SIZES[],4,FALSE)</f>
        <v>172</v>
      </c>
      <c r="E411" t="s">
        <v>354</v>
      </c>
      <c r="F411" t="s">
        <v>1552</v>
      </c>
      <c r="G411" t="s">
        <v>1307</v>
      </c>
      <c r="H411" t="s">
        <v>92</v>
      </c>
      <c r="I411">
        <v>0</v>
      </c>
      <c r="J411">
        <v>170</v>
      </c>
      <c r="K411">
        <v>1</v>
      </c>
      <c r="L411">
        <v>0</v>
      </c>
    </row>
    <row r="412" spans="1:12">
      <c r="A412" t="str">
        <f t="shared" si="7"/>
        <v>varchar_0_170</v>
      </c>
      <c r="B412" s="21">
        <f>VLOOKUP(A412,DBMS_TYPE_SIZES[],2,FALSE)</f>
        <v>170</v>
      </c>
      <c r="C412" s="21">
        <f>VLOOKUP(A412,DBMS_TYPE_SIZES[],3,FALSE)</f>
        <v>170</v>
      </c>
      <c r="D412" s="21">
        <f>VLOOKUP(A412,DBMS_TYPE_SIZES[],4,FALSE)</f>
        <v>172</v>
      </c>
      <c r="E412" t="s">
        <v>354</v>
      </c>
      <c r="F412" t="s">
        <v>1552</v>
      </c>
      <c r="G412" t="s">
        <v>1308</v>
      </c>
      <c r="H412" t="s">
        <v>92</v>
      </c>
      <c r="I412">
        <v>0</v>
      </c>
      <c r="J412">
        <v>170</v>
      </c>
      <c r="K412">
        <v>0</v>
      </c>
      <c r="L412">
        <v>0</v>
      </c>
    </row>
    <row r="413" spans="1:12">
      <c r="A413" t="str">
        <f t="shared" si="7"/>
        <v>varchar_0_170</v>
      </c>
      <c r="B413" s="21">
        <f>VLOOKUP(A413,DBMS_TYPE_SIZES[],2,FALSE)</f>
        <v>170</v>
      </c>
      <c r="C413" s="21">
        <f>VLOOKUP(A413,DBMS_TYPE_SIZES[],3,FALSE)</f>
        <v>170</v>
      </c>
      <c r="D413" s="21">
        <f>VLOOKUP(A413,DBMS_TYPE_SIZES[],4,FALSE)</f>
        <v>172</v>
      </c>
      <c r="E413" t="s">
        <v>354</v>
      </c>
      <c r="F413" t="s">
        <v>1552</v>
      </c>
      <c r="G413" t="s">
        <v>1309</v>
      </c>
      <c r="H413" t="s">
        <v>92</v>
      </c>
      <c r="I413">
        <v>0</v>
      </c>
      <c r="J413">
        <v>170</v>
      </c>
      <c r="K413">
        <v>0</v>
      </c>
      <c r="L413">
        <v>0</v>
      </c>
    </row>
    <row r="414" spans="1:12">
      <c r="A414" t="str">
        <f t="shared" si="7"/>
        <v>varchar_0_170</v>
      </c>
      <c r="B414" s="21">
        <f>VLOOKUP(A414,DBMS_TYPE_SIZES[],2,FALSE)</f>
        <v>170</v>
      </c>
      <c r="C414" s="21">
        <f>VLOOKUP(A414,DBMS_TYPE_SIZES[],3,FALSE)</f>
        <v>170</v>
      </c>
      <c r="D414" s="21">
        <f>VLOOKUP(A414,DBMS_TYPE_SIZES[],4,FALSE)</f>
        <v>172</v>
      </c>
      <c r="E414" t="s">
        <v>354</v>
      </c>
      <c r="F414" t="s">
        <v>1552</v>
      </c>
      <c r="G414" t="s">
        <v>1310</v>
      </c>
      <c r="H414" t="s">
        <v>92</v>
      </c>
      <c r="I414">
        <v>0</v>
      </c>
      <c r="J414">
        <v>170</v>
      </c>
      <c r="K414">
        <v>0</v>
      </c>
      <c r="L414">
        <v>0</v>
      </c>
    </row>
    <row r="415" spans="1:12">
      <c r="A415" t="str">
        <f t="shared" si="7"/>
        <v>varchar_0_170</v>
      </c>
      <c r="B415" s="21">
        <f>VLOOKUP(A415,DBMS_TYPE_SIZES[],2,FALSE)</f>
        <v>170</v>
      </c>
      <c r="C415" s="21">
        <f>VLOOKUP(A415,DBMS_TYPE_SIZES[],3,FALSE)</f>
        <v>170</v>
      </c>
      <c r="D415" s="21">
        <f>VLOOKUP(A415,DBMS_TYPE_SIZES[],4,FALSE)</f>
        <v>172</v>
      </c>
      <c r="E415" t="s">
        <v>354</v>
      </c>
      <c r="F415" t="s">
        <v>1552</v>
      </c>
      <c r="G415" t="s">
        <v>1311</v>
      </c>
      <c r="H415" t="s">
        <v>92</v>
      </c>
      <c r="I415">
        <v>0</v>
      </c>
      <c r="J415">
        <v>170</v>
      </c>
      <c r="K415">
        <v>0</v>
      </c>
      <c r="L415">
        <v>0</v>
      </c>
    </row>
    <row r="416" spans="1:12">
      <c r="A416" t="str">
        <f t="shared" si="7"/>
        <v>int_10_4</v>
      </c>
      <c r="B416" s="21">
        <f>VLOOKUP(A416,DBMS_TYPE_SIZES[],2,FALSE)</f>
        <v>9</v>
      </c>
      <c r="C416" s="21">
        <f>VLOOKUP(A416,DBMS_TYPE_SIZES[],3,FALSE)</f>
        <v>4</v>
      </c>
      <c r="D416" s="21">
        <f>VLOOKUP(A416,DBMS_TYPE_SIZES[],4,FALSE)</f>
        <v>9</v>
      </c>
      <c r="E416" t="s">
        <v>354</v>
      </c>
      <c r="F416" t="s">
        <v>1552</v>
      </c>
      <c r="G416" t="s">
        <v>69</v>
      </c>
      <c r="H416" t="s">
        <v>20</v>
      </c>
      <c r="I416">
        <v>10</v>
      </c>
      <c r="J416">
        <v>4</v>
      </c>
      <c r="K416">
        <v>0</v>
      </c>
      <c r="L416">
        <v>0</v>
      </c>
    </row>
    <row r="417" spans="1:12">
      <c r="A417" t="str">
        <f t="shared" si="7"/>
        <v>int_10_4</v>
      </c>
      <c r="B417" s="21">
        <f>VLOOKUP(A417,DBMS_TYPE_SIZES[],2,FALSE)</f>
        <v>9</v>
      </c>
      <c r="C417" s="21">
        <f>VLOOKUP(A417,DBMS_TYPE_SIZES[],3,FALSE)</f>
        <v>4</v>
      </c>
      <c r="D417" s="21">
        <f>VLOOKUP(A417,DBMS_TYPE_SIZES[],4,FALSE)</f>
        <v>9</v>
      </c>
      <c r="E417" t="s">
        <v>354</v>
      </c>
      <c r="F417" t="s">
        <v>578</v>
      </c>
      <c r="G417" t="s">
        <v>102</v>
      </c>
      <c r="H417" t="s">
        <v>20</v>
      </c>
      <c r="I417">
        <v>10</v>
      </c>
      <c r="J417">
        <v>4</v>
      </c>
      <c r="K417">
        <v>1</v>
      </c>
      <c r="L417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117</vt:i4>
      </vt:variant>
    </vt:vector>
  </HeadingPairs>
  <TitlesOfParts>
    <vt:vector size="128" baseType="lpstr">
      <vt:lpstr>Interview</vt:lpstr>
      <vt:lpstr>Aggregation</vt:lpstr>
      <vt:lpstr>Aggregation Data</vt:lpstr>
      <vt:lpstr>TABLE_SIZES</vt:lpstr>
      <vt:lpstr>lib</vt:lpstr>
      <vt:lpstr>COL_SIZES</vt:lpstr>
      <vt:lpstr>AVG_COL_SIZES</vt:lpstr>
      <vt:lpstr>DBMS_TYPE_SIZES</vt:lpstr>
      <vt:lpstr>IDX_SIZES</vt:lpstr>
      <vt:lpstr>active</vt:lpstr>
      <vt:lpstr>TABLE_NAMES</vt:lpstr>
      <vt:lpstr>Agg_Agent_Custom_Attach_Data</vt:lpstr>
      <vt:lpstr>Agg_Agent_Hours</vt:lpstr>
      <vt:lpstr>Agg_Agent_Ixn_Desc</vt:lpstr>
      <vt:lpstr>Agg_Column_Size_MSSQL</vt:lpstr>
      <vt:lpstr>Agg_Column_Size_ORACLE</vt:lpstr>
      <vt:lpstr>Agg_Current_DB_size_GB</vt:lpstr>
      <vt:lpstr>Agg_Days</vt:lpstr>
      <vt:lpstr>Agg_Interval</vt:lpstr>
      <vt:lpstr>Agg_Queues</vt:lpstr>
      <vt:lpstr>Agg_Tenant_Custom_Attach_Data</vt:lpstr>
      <vt:lpstr>Agg_Tenant_Hours</vt:lpstr>
      <vt:lpstr>Agg_Tenant_Ixn_Desc</vt:lpstr>
      <vt:lpstr>Aggregation_Interval_min</vt:lpstr>
      <vt:lpstr>Average_Custom_Attached_Data_Length</vt:lpstr>
      <vt:lpstr>Average_Days_to_Keep_GIDB_MM_Ixn</vt:lpstr>
      <vt:lpstr>Average_Days_to_Keep_GIDB_Outbound</vt:lpstr>
      <vt:lpstr>Average_Days_to_Keep_GIM_MM_Ixn</vt:lpstr>
      <vt:lpstr>Average_Days_to_Keep_GIM_Outbound</vt:lpstr>
      <vt:lpstr>Average_Duration_of_Outbound_Campaign__in_days</vt:lpstr>
      <vt:lpstr>Average_MM_Interaction_Duration__in_days</vt:lpstr>
      <vt:lpstr>Average_Number_of_Phones_per_Contact_in_Calling_List</vt:lpstr>
      <vt:lpstr>Chunk_Size</vt:lpstr>
      <vt:lpstr>Chunks_per_Day</vt:lpstr>
      <vt:lpstr>CODE_CURRENT</vt:lpstr>
      <vt:lpstr>CODE_DB2</vt:lpstr>
      <vt:lpstr>CODE_MSSQL</vt:lpstr>
      <vt:lpstr>CODE_ORACLE</vt:lpstr>
      <vt:lpstr>DATE_TIME_YEARS</vt:lpstr>
      <vt:lpstr>Days_to_Keep_Active_Facts</vt:lpstr>
      <vt:lpstr>Days_to_Keep_Active_GIDB_Facts</vt:lpstr>
      <vt:lpstr>Days_to_Keep_Active_Info_Mart_Facts</vt:lpstr>
      <vt:lpstr>Days_to_Keep_GIDB_Data</vt:lpstr>
      <vt:lpstr>Days_to_Keep_Info_Mart_Facts</vt:lpstr>
      <vt:lpstr>DBMS_Block_Size</vt:lpstr>
      <vt:lpstr>DBMS_CURRENT</vt:lpstr>
      <vt:lpstr>DBMS_Data_Block_Free_Size</vt:lpstr>
      <vt:lpstr>DBMS_Data_Block_Header</vt:lpstr>
      <vt:lpstr>DBMS_Data_Row_Header</vt:lpstr>
      <vt:lpstr>DBMS_Index_Block_Free_Size</vt:lpstr>
      <vt:lpstr>DBMS_Index_Block_Header</vt:lpstr>
      <vt:lpstr>DBMS_Index_Row_Header</vt:lpstr>
      <vt:lpstr>DBMS_NAMES</vt:lpstr>
      <vt:lpstr>DBMS_NAMES_NO_DB2</vt:lpstr>
      <vt:lpstr>DBMS_Percentage_of_Free_Space</vt:lpstr>
      <vt:lpstr>GIDB_G_PARTY_MM</vt:lpstr>
      <vt:lpstr>GIDB_G_PARTY_V</vt:lpstr>
      <vt:lpstr>GIDB_G_VIRTUAL_QUEUE_MM</vt:lpstr>
      <vt:lpstr>GIDB_G_VIRTUAL_QUEUE_V</vt:lpstr>
      <vt:lpstr>Number_of_Agent_Groups</vt:lpstr>
      <vt:lpstr>Number_of_Agent_State_Changes_per_Interaction</vt:lpstr>
      <vt:lpstr>Number_of_Agents</vt:lpstr>
      <vt:lpstr>Number_of_Agents_per_Agent_Group</vt:lpstr>
      <vt:lpstr>Number_of_Audit_Keys_per_Chunk</vt:lpstr>
      <vt:lpstr>Number_of_Business_Results</vt:lpstr>
      <vt:lpstr>Number_of_Campaign_Group_Sessions_per_Day</vt:lpstr>
      <vt:lpstr>Number_of_Changes_per_Agent_Group_Per_Day</vt:lpstr>
      <vt:lpstr>Number_of_Columns_per_User_Data_Dimension_Table</vt:lpstr>
      <vt:lpstr>Number_of_Columns_per_User_Data_Fact_Table</vt:lpstr>
      <vt:lpstr>Number_of_Config_Facts_per_Day</vt:lpstr>
      <vt:lpstr>Number_of_Custom_Fields_per_Calling_List_Record</vt:lpstr>
      <vt:lpstr>Number_of_Customer_Segments</vt:lpstr>
      <vt:lpstr>Number_of_DND_Changes_per_Agent_per_Day</vt:lpstr>
      <vt:lpstr>Number_of_Facts_per_Day</vt:lpstr>
      <vt:lpstr>Number_of_Handling_Resource_State_Changes_per_MM_Interaction</vt:lpstr>
      <vt:lpstr>Number_of_Handling_Resource_State_Changes_per_Voice_Interaction</vt:lpstr>
      <vt:lpstr>Number_of_Handling_Resources_per_MM_Interaction</vt:lpstr>
      <vt:lpstr>Number_of_Handling_Resources_per_Voice_Interaction</vt:lpstr>
      <vt:lpstr>Number_of_Interactions_per_Day</vt:lpstr>
      <vt:lpstr>Number_of_IRFs_per_Day</vt:lpstr>
      <vt:lpstr>Number_of_IRSFs_per_Day</vt:lpstr>
      <vt:lpstr>Number_of_IVR_Applications</vt:lpstr>
      <vt:lpstr>Number_of_IVR_Ports</vt:lpstr>
      <vt:lpstr>Number_of_Logins_per_Agent_per_Day</vt:lpstr>
      <vt:lpstr>Number_of_Media_Types_per_Agent</vt:lpstr>
      <vt:lpstr>Number_of_Mediation_Resource_State_Changes_per_MM_Interaction</vt:lpstr>
      <vt:lpstr>Number_of_Mediation_Resource_State_Changes_per_Voice_Interaction</vt:lpstr>
      <vt:lpstr>Number_of_Mediation_Resources_per_MM_Interaction</vt:lpstr>
      <vt:lpstr>Number_of_Mediation_Resources_per_Voice_Interaction</vt:lpstr>
      <vt:lpstr>Number_of_MM_Interactions_per_Day</vt:lpstr>
      <vt:lpstr>Number_of_MM_IRFs_per_Day</vt:lpstr>
      <vt:lpstr>Number_of_MM_IRSFs_per_Day</vt:lpstr>
      <vt:lpstr>Number_of_Outbound_Calls_per_Day</vt:lpstr>
      <vt:lpstr>Number_of_Place_Groups</vt:lpstr>
      <vt:lpstr>Number_of_Places</vt:lpstr>
      <vt:lpstr>Number_of_Queue_Groups</vt:lpstr>
      <vt:lpstr>Number_of_Queues</vt:lpstr>
      <vt:lpstr>Number_of_Reason_Code_Changes_per_Agent_per_Day</vt:lpstr>
      <vt:lpstr>Number_of_Requested_Skill_Combinations</vt:lpstr>
      <vt:lpstr>Number_of_Resource_Group_Combinations</vt:lpstr>
      <vt:lpstr>Number_of_Routing_Points</vt:lpstr>
      <vt:lpstr>Number_of_Routing_Strategies</vt:lpstr>
      <vt:lpstr>Number_of_Service_Subtypes</vt:lpstr>
      <vt:lpstr>Number_of_Service_Types</vt:lpstr>
      <vt:lpstr>Number_of_Skill_Changes_per_Agent_per_Day</vt:lpstr>
      <vt:lpstr>Number_of_Skills</vt:lpstr>
      <vt:lpstr>Number_of_Skills_per_Agent</vt:lpstr>
      <vt:lpstr>Number_of_Software_Reasons</vt:lpstr>
      <vt:lpstr>Number_of_Tenants</vt:lpstr>
      <vt:lpstr>Number_of_UD_changes_per_MM_Ixn</vt:lpstr>
      <vt:lpstr>Number_of_UD_changes_per_Voice_Ixn</vt:lpstr>
      <vt:lpstr>Number_of_User_Data_Dimension_Tables</vt:lpstr>
      <vt:lpstr>Number_of_User_Data_Fact_Tables</vt:lpstr>
      <vt:lpstr>Number_of_Values_per_Calling_List_Record_Custom_Field</vt:lpstr>
      <vt:lpstr>Number_of_Values_per_User_Data_Dimension_Column</vt:lpstr>
      <vt:lpstr>Number_of_Voice_Interactions_per_Day</vt:lpstr>
      <vt:lpstr>Number_of_Voice_IRFs_per_Day</vt:lpstr>
      <vt:lpstr>Number_of_Voice_IRSFs_per_Day</vt:lpstr>
      <vt:lpstr>Number_or_Changes_per_Place_Group_Per_Day</vt:lpstr>
      <vt:lpstr>Percentage_of_Handling_Resource_per_MM_Interaction</vt:lpstr>
      <vt:lpstr>Percentage_of_Handling_Resource_per_Voice_Interaction</vt:lpstr>
      <vt:lpstr>Percentage_of_Mediation_Resource_per_MM_Interaction</vt:lpstr>
      <vt:lpstr>Percentage_of_Mediation_Resource_per_Voice_Interaction</vt:lpstr>
      <vt:lpstr>SIZE_UNITS_CURRENT</vt:lpstr>
      <vt:lpstr>SIZE_UNITS_CURRENT_TOTAL</vt:lpstr>
      <vt:lpstr>SIZE_UNITS_UNIT</vt:lpstr>
      <vt:lpstr>TOTAL</vt:lpstr>
      <vt:lpstr>User_Data_Dimension_Fill_Factor</vt:lpstr>
    </vt:vector>
  </TitlesOfParts>
  <Company>genesys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A. Sacco</dc:creator>
  <cp:lastModifiedBy>genesys</cp:lastModifiedBy>
  <cp:lastPrinted>2007-09-18T14:09:31Z</cp:lastPrinted>
  <dcterms:created xsi:type="dcterms:W3CDTF">2003-04-15T15:12:17Z</dcterms:created>
  <dcterms:modified xsi:type="dcterms:W3CDTF">2011-02-14T22:31:09Z</dcterms:modified>
</cp:coreProperties>
</file>